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ejskal\Desktop\"/>
    </mc:Choice>
  </mc:AlternateContent>
  <xr:revisionPtr revIDLastSave="0" documentId="8_{C18295D4-63AA-4EEA-9545-A6C1A641C599}" xr6:coauthVersionLast="47" xr6:coauthVersionMax="47" xr10:uidLastSave="{00000000-0000-0000-0000-000000000000}"/>
  <bookViews>
    <workbookView xWindow="1860" yWindow="1860" windowWidth="28800" windowHeight="15435" xr2:uid="{00000000-000D-0000-FFFF-FFFF00000000}"/>
  </bookViews>
  <sheets>
    <sheet name="Rekapitulace stavby" sheetId="1" r:id="rId1"/>
    <sheet name="1,2,3 - Architektonicko-s..." sheetId="2" r:id="rId2"/>
    <sheet name="4 - ZTI" sheetId="3" r:id="rId3"/>
    <sheet name="5 - Elektroinstalace a sl..." sheetId="4" r:id="rId4"/>
    <sheet name="6 - UT" sheetId="5" r:id="rId5"/>
    <sheet name="7 - VZT" sheetId="6" r:id="rId6"/>
    <sheet name="8 - MAR" sheetId="7" r:id="rId7"/>
    <sheet name="D1-02 - Komunikace a zpev..." sheetId="8" r:id="rId8"/>
    <sheet name="D1-03 - Sadové úpravy" sheetId="9" r:id="rId9"/>
    <sheet name="01a - Přípojka vody" sheetId="10" r:id="rId10"/>
    <sheet name="01b - Přípojka kanalizace" sheetId="11" r:id="rId11"/>
    <sheet name="D2-02 - Požární nádrž" sheetId="12" r:id="rId12"/>
    <sheet name="D2-03 - Záložní zdroj" sheetId="13" r:id="rId13"/>
    <sheet name="D2-04 - Fotovoltaická ele..." sheetId="14" r:id="rId14"/>
    <sheet name=". - VRN" sheetId="15" r:id="rId15"/>
    <sheet name="Seznam figur" sheetId="16" r:id="rId16"/>
    <sheet name="Pokyny pro vyplnění" sheetId="17" r:id="rId17"/>
  </sheets>
  <definedNames>
    <definedName name="_xlnm._FilterDatabase" localSheetId="14" hidden="1">'. - VRN'!$C$83:$K$150</definedName>
    <definedName name="_xlnm._FilterDatabase" localSheetId="9" hidden="1">'01a - Přípojka vody'!$C$96:$K$170</definedName>
    <definedName name="_xlnm._FilterDatabase" localSheetId="10" hidden="1">'01b - Přípojka kanalizace'!$C$92:$K$161</definedName>
    <definedName name="_xlnm._FilterDatabase" localSheetId="1" hidden="1">'1,2,3 - Architektonicko-s...'!$C$135:$K$4128</definedName>
    <definedName name="_xlnm._FilterDatabase" localSheetId="2" hidden="1">'4 - ZTI'!$C$100:$K$497</definedName>
    <definedName name="_xlnm._FilterDatabase" localSheetId="3" hidden="1">'5 - Elektroinstalace a sl...'!$C$87:$K$206</definedName>
    <definedName name="_xlnm._FilterDatabase" localSheetId="4" hidden="1">'6 - UT'!$C$91:$K$237</definedName>
    <definedName name="_xlnm._FilterDatabase" localSheetId="5" hidden="1">'7 - VZT'!$C$87:$K$208</definedName>
    <definedName name="_xlnm._FilterDatabase" localSheetId="6" hidden="1">'8 - MAR'!$C$100:$K$216</definedName>
    <definedName name="_xlnm._FilterDatabase" localSheetId="7" hidden="1">'D1-02 - Komunikace a zpev...'!$C$84:$K$196</definedName>
    <definedName name="_xlnm._FilterDatabase" localSheetId="8" hidden="1">'D1-03 - Sadové úpravy'!$C$90:$K$192</definedName>
    <definedName name="_xlnm._FilterDatabase" localSheetId="11" hidden="1">'D2-02 - Požární nádrž'!$C$82:$K$159</definedName>
    <definedName name="_xlnm._FilterDatabase" localSheetId="12" hidden="1">'D2-03 - Záložní zdroj'!$C$86:$K$160</definedName>
    <definedName name="_xlnm._FilterDatabase" localSheetId="13" hidden="1">'D2-04 - Fotovoltaická ele...'!$C$80:$K$102</definedName>
    <definedName name="_xlnm.Print_Titles" localSheetId="14">'. - VRN'!$83:$83</definedName>
    <definedName name="_xlnm.Print_Titles" localSheetId="9">'01a - Přípojka vody'!$96:$96</definedName>
    <definedName name="_xlnm.Print_Titles" localSheetId="10">'01b - Přípojka kanalizace'!$92:$92</definedName>
    <definedName name="_xlnm.Print_Titles" localSheetId="1">'1,2,3 - Architektonicko-s...'!$135:$135</definedName>
    <definedName name="_xlnm.Print_Titles" localSheetId="2">'4 - ZTI'!$100:$100</definedName>
    <definedName name="_xlnm.Print_Titles" localSheetId="3">'5 - Elektroinstalace a sl...'!$87:$87</definedName>
    <definedName name="_xlnm.Print_Titles" localSheetId="4">'6 - UT'!$91:$91</definedName>
    <definedName name="_xlnm.Print_Titles" localSheetId="5">'7 - VZT'!$87:$87</definedName>
    <definedName name="_xlnm.Print_Titles" localSheetId="6">'8 - MAR'!$100:$100</definedName>
    <definedName name="_xlnm.Print_Titles" localSheetId="7">'D1-02 - Komunikace a zpev...'!$84:$84</definedName>
    <definedName name="_xlnm.Print_Titles" localSheetId="8">'D1-03 - Sadové úpravy'!$90:$90</definedName>
    <definedName name="_xlnm.Print_Titles" localSheetId="11">'D2-02 - Požární nádrž'!$82:$82</definedName>
    <definedName name="_xlnm.Print_Titles" localSheetId="12">'D2-03 - Záložní zdroj'!$86:$86</definedName>
    <definedName name="_xlnm.Print_Titles" localSheetId="13">'D2-04 - Fotovoltaická ele...'!$80:$80</definedName>
    <definedName name="_xlnm.Print_Titles" localSheetId="0">'Rekapitulace stavby'!$52:$52</definedName>
    <definedName name="_xlnm.Print_Titles" localSheetId="15">'Seznam figur'!$9:$9</definedName>
    <definedName name="_xlnm.Print_Area" localSheetId="14">'. - VRN'!$C$4:$J$39,'. - VRN'!$C$45:$J$65,'. - VRN'!$C$71:$K$150</definedName>
    <definedName name="_xlnm.Print_Area" localSheetId="9">'01a - Přípojka vody'!$C$4:$J$41,'01a - Přípojka vody'!$C$47:$J$76,'01a - Přípojka vody'!$C$82:$K$170</definedName>
    <definedName name="_xlnm.Print_Area" localSheetId="10">'01b - Přípojka kanalizace'!$C$4:$J$41,'01b - Přípojka kanalizace'!$C$47:$J$72,'01b - Přípojka kanalizace'!$C$78:$K$161</definedName>
    <definedName name="_xlnm.Print_Area" localSheetId="1">'1,2,3 - Architektonicko-s...'!$C$4:$J$41,'1,2,3 - Architektonicko-s...'!$C$47:$J$115,'1,2,3 - Architektonicko-s...'!$C$121:$K$4128</definedName>
    <definedName name="_xlnm.Print_Area" localSheetId="2">'4 - ZTI'!$C$4:$J$41,'4 - ZTI'!$C$47:$J$80,'4 - ZTI'!$C$86:$K$497</definedName>
    <definedName name="_xlnm.Print_Area" localSheetId="3">'5 - Elektroinstalace a sl...'!$C$4:$J$41,'5 - Elektroinstalace a sl...'!$C$47:$J$67,'5 - Elektroinstalace a sl...'!$C$73:$K$206</definedName>
    <definedName name="_xlnm.Print_Area" localSheetId="4">'6 - UT'!$C$4:$J$41,'6 - UT'!$C$47:$J$71,'6 - UT'!$C$77:$K$237</definedName>
    <definedName name="_xlnm.Print_Area" localSheetId="5">'7 - VZT'!$C$4:$J$41,'7 - VZT'!$C$47:$J$67,'7 - VZT'!$C$73:$K$208</definedName>
    <definedName name="_xlnm.Print_Area" localSheetId="6">'8 - MAR'!$C$4:$J$41,'8 - MAR'!$C$47:$J$80,'8 - MAR'!$C$86:$K$216</definedName>
    <definedName name="_xlnm.Print_Area" localSheetId="7">'D1-02 - Komunikace a zpev...'!$C$4:$J$39,'D1-02 - Komunikace a zpev...'!$C$45:$J$66,'D1-02 - Komunikace a zpev...'!$C$72:$K$196</definedName>
    <definedName name="_xlnm.Print_Area" localSheetId="8">'D1-03 - Sadové úpravy'!$C$4:$J$39,'D1-03 - Sadové úpravy'!$C$45:$J$72,'D1-03 - Sadové úpravy'!$C$78:$K$192</definedName>
    <definedName name="_xlnm.Print_Area" localSheetId="11">'D2-02 - Požární nádrž'!$C$4:$J$39,'D2-02 - Požární nádrž'!$C$45:$J$64,'D2-02 - Požární nádrž'!$C$70:$K$159</definedName>
    <definedName name="_xlnm.Print_Area" localSheetId="12">'D2-03 - Záložní zdroj'!$C$4:$J$39,'D2-03 - Záložní zdroj'!$C$45:$J$68,'D2-03 - Záložní zdroj'!$C$74:$K$160</definedName>
    <definedName name="_xlnm.Print_Area" localSheetId="13">'D2-04 - Fotovoltaická ele...'!$C$4:$J$39,'D2-04 - Fotovoltaická ele...'!$C$45:$J$62,'D2-04 - Fotovoltaická ele...'!$C$68:$K$102</definedName>
    <definedName name="_xlnm.Print_Area" localSheetId="16">'Pokyny pro vyplnění'!$B$2:$K$71,'Pokyny pro vyplnění'!$B$74:$K$118,'Pokyny pro vyplnění'!$B$121:$K$161,'Pokyny pro vyplnění'!$B$164:$K$218</definedName>
    <definedName name="_xlnm.Print_Area" localSheetId="0">'Rekapitulace stavby'!$D$4:$AO$36,'Rekapitulace stavby'!$C$42:$AQ$71</definedName>
    <definedName name="_xlnm.Print_Area" localSheetId="15">'Seznam figur'!$C$4:$G$683</definedName>
  </definedNames>
  <calcPr calcId="181029"/>
</workbook>
</file>

<file path=xl/calcChain.xml><?xml version="1.0" encoding="utf-8"?>
<calcChain xmlns="http://schemas.openxmlformats.org/spreadsheetml/2006/main">
  <c r="D7" i="16" l="1"/>
  <c r="J37" i="15"/>
  <c r="J36" i="15"/>
  <c r="AY70" i="1" s="1"/>
  <c r="J35" i="15"/>
  <c r="AX70" i="1"/>
  <c r="BI149" i="15"/>
  <c r="BH149" i="15"/>
  <c r="BG149" i="15"/>
  <c r="BF149" i="15"/>
  <c r="T149" i="15"/>
  <c r="R149" i="15"/>
  <c r="P149" i="15"/>
  <c r="BI147" i="15"/>
  <c r="BH147" i="15"/>
  <c r="BG147" i="15"/>
  <c r="BF147" i="15"/>
  <c r="T147" i="15"/>
  <c r="R147" i="15"/>
  <c r="P147" i="15"/>
  <c r="BI145" i="15"/>
  <c r="BH145" i="15"/>
  <c r="BG145" i="15"/>
  <c r="BF145" i="15"/>
  <c r="T145" i="15"/>
  <c r="R145" i="15"/>
  <c r="P145" i="15"/>
  <c r="BI144" i="15"/>
  <c r="BH144" i="15"/>
  <c r="BG144" i="15"/>
  <c r="BF144" i="15"/>
  <c r="T144" i="15"/>
  <c r="R144" i="15"/>
  <c r="P144" i="15"/>
  <c r="BI143" i="15"/>
  <c r="BH143" i="15"/>
  <c r="BG143" i="15"/>
  <c r="BF143" i="15"/>
  <c r="T143" i="15"/>
  <c r="R143" i="15"/>
  <c r="P143" i="15"/>
  <c r="BI137" i="15"/>
  <c r="BH137" i="15"/>
  <c r="BG137" i="15"/>
  <c r="BF137" i="15"/>
  <c r="T137" i="15"/>
  <c r="R137" i="15"/>
  <c r="P137" i="15"/>
  <c r="BI125" i="15"/>
  <c r="BH125" i="15"/>
  <c r="BG125" i="15"/>
  <c r="BF125" i="15"/>
  <c r="T125" i="15"/>
  <c r="R125" i="15"/>
  <c r="P125" i="15"/>
  <c r="BI113" i="15"/>
  <c r="BH113" i="15"/>
  <c r="BG113" i="15"/>
  <c r="BF113" i="15"/>
  <c r="T113" i="15"/>
  <c r="R113" i="15"/>
  <c r="P113" i="15"/>
  <c r="BI102" i="15"/>
  <c r="BH102" i="15"/>
  <c r="BG102" i="15"/>
  <c r="BF102" i="15"/>
  <c r="T102" i="15"/>
  <c r="T101" i="15"/>
  <c r="R102" i="15"/>
  <c r="R101" i="15"/>
  <c r="P102" i="15"/>
  <c r="P101" i="15"/>
  <c r="BI99" i="15"/>
  <c r="BH99" i="15"/>
  <c r="BG99" i="15"/>
  <c r="BF99" i="15"/>
  <c r="T99" i="15"/>
  <c r="R99" i="15"/>
  <c r="P99" i="15"/>
  <c r="BI94" i="15"/>
  <c r="BH94" i="15"/>
  <c r="BG94" i="15"/>
  <c r="BF94" i="15"/>
  <c r="T94" i="15"/>
  <c r="R94" i="15"/>
  <c r="P94" i="15"/>
  <c r="BI92" i="15"/>
  <c r="BH92" i="15"/>
  <c r="BG92" i="15"/>
  <c r="BF92" i="15"/>
  <c r="T92" i="15"/>
  <c r="R92" i="15"/>
  <c r="P92" i="15"/>
  <c r="BI90" i="15"/>
  <c r="BH90" i="15"/>
  <c r="BG90" i="15"/>
  <c r="BF90" i="15"/>
  <c r="T90" i="15"/>
  <c r="R90" i="15"/>
  <c r="P90" i="15"/>
  <c r="BI87" i="15"/>
  <c r="BH87" i="15"/>
  <c r="BG87" i="15"/>
  <c r="BF87" i="15"/>
  <c r="T87" i="15"/>
  <c r="R87" i="15"/>
  <c r="P87" i="15"/>
  <c r="J81" i="15"/>
  <c r="J80" i="15"/>
  <c r="F78" i="15"/>
  <c r="E76" i="15"/>
  <c r="J55" i="15"/>
  <c r="J54" i="15"/>
  <c r="F52" i="15"/>
  <c r="E50" i="15"/>
  <c r="J18" i="15"/>
  <c r="E18" i="15"/>
  <c r="F81" i="15" s="1"/>
  <c r="J17" i="15"/>
  <c r="J15" i="15"/>
  <c r="E15" i="15"/>
  <c r="F54" i="15" s="1"/>
  <c r="J14" i="15"/>
  <c r="J12" i="15"/>
  <c r="J78" i="15" s="1"/>
  <c r="E7" i="15"/>
  <c r="E48" i="15" s="1"/>
  <c r="J37" i="14"/>
  <c r="J36" i="14"/>
  <c r="AY69" i="1"/>
  <c r="J35" i="14"/>
  <c r="AX69" i="1"/>
  <c r="BI102" i="14"/>
  <c r="BH102" i="14"/>
  <c r="BG102" i="14"/>
  <c r="BF102" i="14"/>
  <c r="T102" i="14"/>
  <c r="R102" i="14"/>
  <c r="P102" i="14"/>
  <c r="BI101" i="14"/>
  <c r="BH101" i="14"/>
  <c r="BG101" i="14"/>
  <c r="BF101" i="14"/>
  <c r="T101" i="14"/>
  <c r="R101" i="14"/>
  <c r="P101" i="14"/>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5" i="14"/>
  <c r="BH95" i="14"/>
  <c r="BG95" i="14"/>
  <c r="BF95" i="14"/>
  <c r="T95" i="14"/>
  <c r="R95" i="14"/>
  <c r="P95" i="14"/>
  <c r="BI94" i="14"/>
  <c r="BH94" i="14"/>
  <c r="BG94" i="14"/>
  <c r="BF94" i="14"/>
  <c r="T94" i="14"/>
  <c r="R94" i="14"/>
  <c r="P94" i="14"/>
  <c r="BI93" i="14"/>
  <c r="BH93" i="14"/>
  <c r="BG93" i="14"/>
  <c r="BF93" i="14"/>
  <c r="T93" i="14"/>
  <c r="R93" i="14"/>
  <c r="P93" i="14"/>
  <c r="BI92" i="14"/>
  <c r="BH92" i="14"/>
  <c r="BG92" i="14"/>
  <c r="BF92" i="14"/>
  <c r="T92" i="14"/>
  <c r="R92" i="14"/>
  <c r="P92" i="14"/>
  <c r="BI91" i="14"/>
  <c r="BH91" i="14"/>
  <c r="BG91" i="14"/>
  <c r="BF91" i="14"/>
  <c r="T91" i="14"/>
  <c r="R91" i="14"/>
  <c r="P91" i="14"/>
  <c r="BI90" i="14"/>
  <c r="BH90" i="14"/>
  <c r="BG90" i="14"/>
  <c r="BF90" i="14"/>
  <c r="T90" i="14"/>
  <c r="R90" i="14"/>
  <c r="P90" i="14"/>
  <c r="BI89" i="14"/>
  <c r="BH89" i="14"/>
  <c r="BG89" i="14"/>
  <c r="BF89" i="14"/>
  <c r="T89" i="14"/>
  <c r="R89" i="14"/>
  <c r="P89" i="14"/>
  <c r="BI88" i="14"/>
  <c r="BH88" i="14"/>
  <c r="BG88" i="14"/>
  <c r="BF88" i="14"/>
  <c r="T88" i="14"/>
  <c r="R88" i="14"/>
  <c r="P88" i="14"/>
  <c r="BI87" i="14"/>
  <c r="BH87" i="14"/>
  <c r="BG87" i="14"/>
  <c r="BF87" i="14"/>
  <c r="T87" i="14"/>
  <c r="R87" i="14"/>
  <c r="P87" i="14"/>
  <c r="BI86" i="14"/>
  <c r="BH86" i="14"/>
  <c r="BG86" i="14"/>
  <c r="BF86" i="14"/>
  <c r="T86" i="14"/>
  <c r="R86" i="14"/>
  <c r="P86" i="14"/>
  <c r="BI84" i="14"/>
  <c r="BH84" i="14"/>
  <c r="BG84" i="14"/>
  <c r="BF84" i="14"/>
  <c r="T84" i="14"/>
  <c r="R84" i="14"/>
  <c r="P84" i="14"/>
  <c r="BI83" i="14"/>
  <c r="BH83" i="14"/>
  <c r="BG83" i="14"/>
  <c r="BF83" i="14"/>
  <c r="T83" i="14"/>
  <c r="R83" i="14"/>
  <c r="P83" i="14"/>
  <c r="J77" i="14"/>
  <c r="F75" i="14"/>
  <c r="E73" i="14"/>
  <c r="J54" i="14"/>
  <c r="F52" i="14"/>
  <c r="E50" i="14"/>
  <c r="J24" i="14"/>
  <c r="E24" i="14"/>
  <c r="J78" i="14"/>
  <c r="J23" i="14"/>
  <c r="J18" i="14"/>
  <c r="E18" i="14"/>
  <c r="F55" i="14" s="1"/>
  <c r="J17" i="14"/>
  <c r="J15" i="14"/>
  <c r="E15" i="14"/>
  <c r="F54" i="14" s="1"/>
  <c r="J14" i="14"/>
  <c r="J12" i="14"/>
  <c r="J75" i="14"/>
  <c r="E7" i="14"/>
  <c r="E71" i="14" s="1"/>
  <c r="J37" i="13"/>
  <c r="J36" i="13"/>
  <c r="AY68" i="1"/>
  <c r="J35" i="13"/>
  <c r="AX68" i="1"/>
  <c r="BI159" i="13"/>
  <c r="BH159" i="13"/>
  <c r="BG159" i="13"/>
  <c r="BF159" i="13"/>
  <c r="T159" i="13"/>
  <c r="T158" i="13"/>
  <c r="T157" i="13" s="1"/>
  <c r="R159" i="13"/>
  <c r="R158" i="13" s="1"/>
  <c r="R157" i="13" s="1"/>
  <c r="P159" i="13"/>
  <c r="P158" i="13"/>
  <c r="P157" i="13" s="1"/>
  <c r="BI155" i="13"/>
  <c r="BH155" i="13"/>
  <c r="BG155" i="13"/>
  <c r="BF155" i="13"/>
  <c r="T155" i="13"/>
  <c r="T154" i="13" s="1"/>
  <c r="R155" i="13"/>
  <c r="R154" i="13" s="1"/>
  <c r="P155" i="13"/>
  <c r="P154" i="13" s="1"/>
  <c r="BI152" i="13"/>
  <c r="BH152" i="13"/>
  <c r="BG152" i="13"/>
  <c r="BF152" i="13"/>
  <c r="T152" i="13"/>
  <c r="R152" i="13"/>
  <c r="P152" i="13"/>
  <c r="BI148" i="13"/>
  <c r="BH148" i="13"/>
  <c r="BG148" i="13"/>
  <c r="BF148" i="13"/>
  <c r="T148" i="13"/>
  <c r="R148" i="13"/>
  <c r="P148" i="13"/>
  <c r="BI146" i="13"/>
  <c r="BH146" i="13"/>
  <c r="BG146" i="13"/>
  <c r="BF146" i="13"/>
  <c r="T146" i="13"/>
  <c r="R146" i="13"/>
  <c r="P146" i="13"/>
  <c r="BI144" i="13"/>
  <c r="BH144" i="13"/>
  <c r="BG144" i="13"/>
  <c r="BF144" i="13"/>
  <c r="T144" i="13"/>
  <c r="R144" i="13"/>
  <c r="P144" i="13"/>
  <c r="BI139" i="13"/>
  <c r="BH139" i="13"/>
  <c r="BG139" i="13"/>
  <c r="BF139" i="13"/>
  <c r="T139" i="13"/>
  <c r="R139" i="13"/>
  <c r="P139"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29" i="13"/>
  <c r="BH129" i="13"/>
  <c r="BG129" i="13"/>
  <c r="BF129" i="13"/>
  <c r="T129" i="13"/>
  <c r="R129" i="13"/>
  <c r="P129" i="13"/>
  <c r="BI128" i="13"/>
  <c r="BH128" i="13"/>
  <c r="BG128" i="13"/>
  <c r="BF128" i="13"/>
  <c r="T128" i="13"/>
  <c r="R128" i="13"/>
  <c r="P128" i="13"/>
  <c r="BI124" i="13"/>
  <c r="BH124" i="13"/>
  <c r="BG124" i="13"/>
  <c r="BF124" i="13"/>
  <c r="T124" i="13"/>
  <c r="R124" i="13"/>
  <c r="P124" i="13"/>
  <c r="BI122" i="13"/>
  <c r="BH122" i="13"/>
  <c r="BG122" i="13"/>
  <c r="BF122" i="13"/>
  <c r="T122" i="13"/>
  <c r="R122" i="13"/>
  <c r="P122" i="13"/>
  <c r="BI116" i="13"/>
  <c r="BH116" i="13"/>
  <c r="BG116" i="13"/>
  <c r="BF116" i="13"/>
  <c r="T116" i="13"/>
  <c r="R116" i="13"/>
  <c r="P116" i="13"/>
  <c r="BI114" i="13"/>
  <c r="BH114" i="13"/>
  <c r="BG114" i="13"/>
  <c r="BF114" i="13"/>
  <c r="T114" i="13"/>
  <c r="R114" i="13"/>
  <c r="P114" i="13"/>
  <c r="BI110" i="13"/>
  <c r="BH110" i="13"/>
  <c r="BG110" i="13"/>
  <c r="BF110" i="13"/>
  <c r="T110" i="13"/>
  <c r="R110" i="13"/>
  <c r="P110" i="13"/>
  <c r="BI106" i="13"/>
  <c r="BH106" i="13"/>
  <c r="BG106" i="13"/>
  <c r="BF106" i="13"/>
  <c r="T106" i="13"/>
  <c r="R106" i="13"/>
  <c r="P106" i="13"/>
  <c r="BI102" i="13"/>
  <c r="BH102" i="13"/>
  <c r="BG102" i="13"/>
  <c r="BF102" i="13"/>
  <c r="T102" i="13"/>
  <c r="R102" i="13"/>
  <c r="R89" i="13"/>
  <c r="P102" i="13"/>
  <c r="P89" i="13"/>
  <c r="BI94" i="13"/>
  <c r="BH94" i="13"/>
  <c r="BG94" i="13"/>
  <c r="BF94" i="13"/>
  <c r="T94" i="13"/>
  <c r="R94" i="13"/>
  <c r="P94" i="13"/>
  <c r="BI90" i="13"/>
  <c r="BH90" i="13"/>
  <c r="BG90" i="13"/>
  <c r="BF90" i="13"/>
  <c r="T90" i="13"/>
  <c r="T89" i="13" s="1"/>
  <c r="R90" i="13"/>
  <c r="P90" i="13"/>
  <c r="J83" i="13"/>
  <c r="F81" i="13"/>
  <c r="E79" i="13"/>
  <c r="J54" i="13"/>
  <c r="F52" i="13"/>
  <c r="E50" i="13"/>
  <c r="J24" i="13"/>
  <c r="E24" i="13"/>
  <c r="J55" i="13" s="1"/>
  <c r="J23" i="13"/>
  <c r="J18" i="13"/>
  <c r="E18" i="13"/>
  <c r="F55" i="13" s="1"/>
  <c r="J17" i="13"/>
  <c r="J15" i="13"/>
  <c r="E15" i="13"/>
  <c r="F83" i="13" s="1"/>
  <c r="J14" i="13"/>
  <c r="J12" i="13"/>
  <c r="J81" i="13"/>
  <c r="E7" i="13"/>
  <c r="E48" i="13"/>
  <c r="J37" i="12"/>
  <c r="J36" i="12"/>
  <c r="AY67" i="1"/>
  <c r="J35" i="12"/>
  <c r="AX67" i="1"/>
  <c r="BI158" i="12"/>
  <c r="BH158" i="12"/>
  <c r="BG158" i="12"/>
  <c r="BF158" i="12"/>
  <c r="T158" i="12"/>
  <c r="T157" i="12" s="1"/>
  <c r="R158" i="12"/>
  <c r="R157" i="12" s="1"/>
  <c r="P158" i="12"/>
  <c r="P157" i="12"/>
  <c r="BI154" i="12"/>
  <c r="BH154" i="12"/>
  <c r="BG154" i="12"/>
  <c r="BF154" i="12"/>
  <c r="T154" i="12"/>
  <c r="R154" i="12"/>
  <c r="P154" i="12"/>
  <c r="BI153" i="12"/>
  <c r="BH153" i="12"/>
  <c r="BG153" i="12"/>
  <c r="BF153" i="12"/>
  <c r="T153" i="12"/>
  <c r="R153" i="12"/>
  <c r="P153" i="12"/>
  <c r="BI150" i="12"/>
  <c r="BH150" i="12"/>
  <c r="BG150" i="12"/>
  <c r="BF150" i="12"/>
  <c r="T150" i="12"/>
  <c r="R150" i="12"/>
  <c r="P150" i="12"/>
  <c r="BI149" i="12"/>
  <c r="BH149" i="12"/>
  <c r="BG149" i="12"/>
  <c r="BF149" i="12"/>
  <c r="T149" i="12"/>
  <c r="R149" i="12"/>
  <c r="P149" i="12"/>
  <c r="BI147" i="12"/>
  <c r="BH147" i="12"/>
  <c r="BG147" i="12"/>
  <c r="BF147" i="12"/>
  <c r="T147" i="12"/>
  <c r="R147" i="12"/>
  <c r="P147" i="12"/>
  <c r="BI143" i="12"/>
  <c r="BH143" i="12"/>
  <c r="BG143" i="12"/>
  <c r="BF143" i="12"/>
  <c r="T143" i="12"/>
  <c r="R143" i="12"/>
  <c r="P143" i="12"/>
  <c r="BI140" i="12"/>
  <c r="BH140" i="12"/>
  <c r="BG140" i="12"/>
  <c r="BF140" i="12"/>
  <c r="T140" i="12"/>
  <c r="R140" i="12"/>
  <c r="P140" i="12"/>
  <c r="BI134" i="12"/>
  <c r="BH134" i="12"/>
  <c r="BG134" i="12"/>
  <c r="BF134" i="12"/>
  <c r="T134" i="12"/>
  <c r="R134" i="12"/>
  <c r="P134" i="12"/>
  <c r="BI126" i="12"/>
  <c r="BH126" i="12"/>
  <c r="BG126" i="12"/>
  <c r="BF126" i="12"/>
  <c r="T126" i="12"/>
  <c r="R126" i="12"/>
  <c r="P126" i="12"/>
  <c r="BI118" i="12"/>
  <c r="BH118" i="12"/>
  <c r="BG118" i="12"/>
  <c r="BF118" i="12"/>
  <c r="T118" i="12"/>
  <c r="R118" i="12"/>
  <c r="P118" i="12"/>
  <c r="BI111" i="12"/>
  <c r="BH111" i="12"/>
  <c r="BG111" i="12"/>
  <c r="BF111" i="12"/>
  <c r="T111" i="12"/>
  <c r="R111" i="12"/>
  <c r="P111" i="12"/>
  <c r="BI98" i="12"/>
  <c r="BH98" i="12"/>
  <c r="BG98" i="12"/>
  <c r="BF98" i="12"/>
  <c r="T98" i="12"/>
  <c r="R98" i="12"/>
  <c r="P98" i="12"/>
  <c r="BI86" i="12"/>
  <c r="BH86" i="12"/>
  <c r="BG86" i="12"/>
  <c r="BF86" i="12"/>
  <c r="T86" i="12"/>
  <c r="R86" i="12"/>
  <c r="P86" i="12"/>
  <c r="J79" i="12"/>
  <c r="F77" i="12"/>
  <c r="E75" i="12"/>
  <c r="J54" i="12"/>
  <c r="F52" i="12"/>
  <c r="E50" i="12"/>
  <c r="J24" i="12"/>
  <c r="E24" i="12"/>
  <c r="J80" i="12" s="1"/>
  <c r="J23" i="12"/>
  <c r="J18" i="12"/>
  <c r="E18" i="12"/>
  <c r="F55" i="12" s="1"/>
  <c r="J17" i="12"/>
  <c r="J15" i="12"/>
  <c r="E15" i="12"/>
  <c r="F79" i="12" s="1"/>
  <c r="J14" i="12"/>
  <c r="J12" i="12"/>
  <c r="J77" i="12"/>
  <c r="E7" i="12"/>
  <c r="E73" i="12"/>
  <c r="J39" i="11"/>
  <c r="J38" i="11"/>
  <c r="AY66" i="1" s="1"/>
  <c r="J37" i="11"/>
  <c r="AX66" i="1" s="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6" i="11"/>
  <c r="BH126" i="11"/>
  <c r="BG126" i="11"/>
  <c r="BF126" i="11"/>
  <c r="T126" i="11"/>
  <c r="R126" i="11"/>
  <c r="P126" i="11"/>
  <c r="BI124" i="11"/>
  <c r="BH124" i="11"/>
  <c r="BG124" i="11"/>
  <c r="BF124" i="11"/>
  <c r="T124" i="11"/>
  <c r="R124" i="11"/>
  <c r="P124" i="11"/>
  <c r="BI122" i="11"/>
  <c r="BH122" i="11"/>
  <c r="BG122" i="11"/>
  <c r="BF122" i="11"/>
  <c r="T122" i="11"/>
  <c r="R122" i="11"/>
  <c r="P122" i="11"/>
  <c r="BI120" i="11"/>
  <c r="BH120" i="11"/>
  <c r="BG120" i="11"/>
  <c r="BF120" i="11"/>
  <c r="T120" i="11"/>
  <c r="R120" i="11"/>
  <c r="P120" i="11"/>
  <c r="BI117" i="11"/>
  <c r="BH117" i="11"/>
  <c r="BG117" i="11"/>
  <c r="BF117" i="11"/>
  <c r="T117" i="11"/>
  <c r="T116" i="11"/>
  <c r="R117" i="11"/>
  <c r="R116" i="11" s="1"/>
  <c r="P117" i="11"/>
  <c r="P116" i="11" s="1"/>
  <c r="BI114" i="11"/>
  <c r="BH114" i="11"/>
  <c r="BG114" i="11"/>
  <c r="BF114" i="11"/>
  <c r="T114" i="11"/>
  <c r="R114" i="11"/>
  <c r="P114" i="11"/>
  <c r="BI112" i="11"/>
  <c r="BH112" i="11"/>
  <c r="BG112" i="11"/>
  <c r="BF112" i="11"/>
  <c r="T112" i="11"/>
  <c r="R112" i="11"/>
  <c r="P112" i="11"/>
  <c r="BI110" i="11"/>
  <c r="BH110" i="11"/>
  <c r="BG110" i="11"/>
  <c r="BF110" i="11"/>
  <c r="T110" i="11"/>
  <c r="R110" i="11"/>
  <c r="P110" i="11"/>
  <c r="BI107" i="11"/>
  <c r="BH107" i="11"/>
  <c r="BG107" i="11"/>
  <c r="BF107" i="11"/>
  <c r="T107" i="11"/>
  <c r="R107" i="11"/>
  <c r="P107" i="11"/>
  <c r="BI105" i="11"/>
  <c r="BH105" i="11"/>
  <c r="BG105" i="11"/>
  <c r="BF105" i="11"/>
  <c r="T105" i="11"/>
  <c r="R105" i="11"/>
  <c r="P105" i="11"/>
  <c r="BI102" i="11"/>
  <c r="BH102" i="11"/>
  <c r="BG102" i="11"/>
  <c r="BF102" i="11"/>
  <c r="T102" i="11"/>
  <c r="R102" i="11"/>
  <c r="P102" i="11"/>
  <c r="BI100" i="11"/>
  <c r="BH100" i="11"/>
  <c r="BG100" i="11"/>
  <c r="BF100" i="11"/>
  <c r="T100" i="11"/>
  <c r="R100" i="11"/>
  <c r="P100" i="11"/>
  <c r="BI97" i="11"/>
  <c r="BH97" i="11"/>
  <c r="BG97" i="11"/>
  <c r="BF97" i="11"/>
  <c r="T97" i="11"/>
  <c r="R97" i="11"/>
  <c r="P97" i="11"/>
  <c r="BI95" i="11"/>
  <c r="BH95" i="11"/>
  <c r="BG95" i="11"/>
  <c r="BF95" i="11"/>
  <c r="T95" i="11"/>
  <c r="R95" i="11"/>
  <c r="P95" i="11"/>
  <c r="J89" i="11"/>
  <c r="F87" i="11"/>
  <c r="E85" i="11"/>
  <c r="J58" i="11"/>
  <c r="F56" i="11"/>
  <c r="E54" i="11"/>
  <c r="J26" i="11"/>
  <c r="E26" i="11"/>
  <c r="J90" i="11" s="1"/>
  <c r="J25" i="11"/>
  <c r="J20" i="11"/>
  <c r="E20" i="11"/>
  <c r="F59" i="11" s="1"/>
  <c r="J19" i="11"/>
  <c r="J17" i="11"/>
  <c r="E17" i="11"/>
  <c r="F89" i="11"/>
  <c r="J16" i="11"/>
  <c r="J14" i="11"/>
  <c r="J56" i="11" s="1"/>
  <c r="E7" i="11"/>
  <c r="E50" i="11" s="1"/>
  <c r="J39" i="10"/>
  <c r="J38" i="10"/>
  <c r="AY65" i="1" s="1"/>
  <c r="J37" i="10"/>
  <c r="AX65" i="1" s="1"/>
  <c r="BI170" i="10"/>
  <c r="BH170" i="10"/>
  <c r="BG170" i="10"/>
  <c r="BF170" i="10"/>
  <c r="T170" i="10"/>
  <c r="T169" i="10" s="1"/>
  <c r="R170" i="10"/>
  <c r="R169" i="10"/>
  <c r="P170" i="10"/>
  <c r="P169" i="10" s="1"/>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5" i="10"/>
  <c r="BH135" i="10"/>
  <c r="BG135" i="10"/>
  <c r="BF135" i="10"/>
  <c r="T135" i="10"/>
  <c r="T134" i="10"/>
  <c r="R135" i="10"/>
  <c r="R134" i="10"/>
  <c r="P135" i="10"/>
  <c r="P134" i="10"/>
  <c r="BI132" i="10"/>
  <c r="BH132" i="10"/>
  <c r="BG132" i="10"/>
  <c r="BF132" i="10"/>
  <c r="T132" i="10"/>
  <c r="T131" i="10"/>
  <c r="R132" i="10"/>
  <c r="R131" i="10"/>
  <c r="P132" i="10"/>
  <c r="P131" i="10" s="1"/>
  <c r="BI129" i="10"/>
  <c r="BH129" i="10"/>
  <c r="BG129" i="10"/>
  <c r="BF129" i="10"/>
  <c r="T129" i="10"/>
  <c r="T128" i="10"/>
  <c r="R129" i="10"/>
  <c r="R128" i="10"/>
  <c r="P129" i="10"/>
  <c r="P128" i="10"/>
  <c r="BI126" i="10"/>
  <c r="BH126" i="10"/>
  <c r="BG126" i="10"/>
  <c r="BF126" i="10"/>
  <c r="T126" i="10"/>
  <c r="R126" i="10"/>
  <c r="P126" i="10"/>
  <c r="BI124" i="10"/>
  <c r="BH124" i="10"/>
  <c r="BG124" i="10"/>
  <c r="BF124" i="10"/>
  <c r="T124" i="10"/>
  <c r="R124" i="10"/>
  <c r="P124" i="10"/>
  <c r="BI122" i="10"/>
  <c r="BH122" i="10"/>
  <c r="BG122" i="10"/>
  <c r="BF122" i="10"/>
  <c r="T122" i="10"/>
  <c r="R122" i="10"/>
  <c r="P122" i="10"/>
  <c r="BI119" i="10"/>
  <c r="BH119" i="10"/>
  <c r="BG119" i="10"/>
  <c r="BF119" i="10"/>
  <c r="T119" i="10"/>
  <c r="R119" i="10"/>
  <c r="P119" i="10"/>
  <c r="BI117" i="10"/>
  <c r="BH117" i="10"/>
  <c r="BG117" i="10"/>
  <c r="BF117" i="10"/>
  <c r="T117" i="10"/>
  <c r="R117" i="10"/>
  <c r="P117" i="10"/>
  <c r="BI114" i="10"/>
  <c r="BH114" i="10"/>
  <c r="BG114" i="10"/>
  <c r="BF114" i="10"/>
  <c r="T114" i="10"/>
  <c r="R114" i="10"/>
  <c r="P114" i="10"/>
  <c r="BI112" i="10"/>
  <c r="BH112" i="10"/>
  <c r="BG112" i="10"/>
  <c r="BF112" i="10"/>
  <c r="T112" i="10"/>
  <c r="R112" i="10"/>
  <c r="P112" i="10"/>
  <c r="BI109" i="10"/>
  <c r="BH109" i="10"/>
  <c r="BG109" i="10"/>
  <c r="BF109" i="10"/>
  <c r="T109" i="10"/>
  <c r="R109" i="10"/>
  <c r="P109" i="10"/>
  <c r="BI107" i="10"/>
  <c r="BH107" i="10"/>
  <c r="BG107" i="10"/>
  <c r="BF107" i="10"/>
  <c r="T107" i="10"/>
  <c r="R107" i="10"/>
  <c r="P107" i="10"/>
  <c r="BI104" i="10"/>
  <c r="BH104" i="10"/>
  <c r="BG104" i="10"/>
  <c r="BF104" i="10"/>
  <c r="T104" i="10"/>
  <c r="R104" i="10"/>
  <c r="P104" i="10"/>
  <c r="BI102" i="10"/>
  <c r="BH102" i="10"/>
  <c r="BG102" i="10"/>
  <c r="BF102" i="10"/>
  <c r="T102" i="10"/>
  <c r="R102" i="10"/>
  <c r="P102" i="10"/>
  <c r="BI99" i="10"/>
  <c r="BH99" i="10"/>
  <c r="BG99" i="10"/>
  <c r="BF99" i="10"/>
  <c r="T99" i="10"/>
  <c r="T98" i="10" s="1"/>
  <c r="R99" i="10"/>
  <c r="R98" i="10" s="1"/>
  <c r="P99" i="10"/>
  <c r="P98" i="10"/>
  <c r="J93" i="10"/>
  <c r="F91" i="10"/>
  <c r="E89" i="10"/>
  <c r="J58" i="10"/>
  <c r="F56" i="10"/>
  <c r="E54" i="10"/>
  <c r="J26" i="10"/>
  <c r="E26" i="10"/>
  <c r="J94" i="10" s="1"/>
  <c r="J25" i="10"/>
  <c r="J20" i="10"/>
  <c r="E20" i="10"/>
  <c r="F59" i="10" s="1"/>
  <c r="J19" i="10"/>
  <c r="J17" i="10"/>
  <c r="E17" i="10"/>
  <c r="F93" i="10"/>
  <c r="J16" i="10"/>
  <c r="J14" i="10"/>
  <c r="J91" i="10" s="1"/>
  <c r="E7" i="10"/>
  <c r="E85" i="10" s="1"/>
  <c r="J37" i="9"/>
  <c r="J36" i="9"/>
  <c r="AY63" i="1"/>
  <c r="J35" i="9"/>
  <c r="AX63" i="1"/>
  <c r="BI191" i="9"/>
  <c r="BH191" i="9"/>
  <c r="BG191" i="9"/>
  <c r="BF191" i="9"/>
  <c r="T191" i="9"/>
  <c r="T190" i="9"/>
  <c r="R191" i="9"/>
  <c r="R190" i="9" s="1"/>
  <c r="P191" i="9"/>
  <c r="P190" i="9"/>
  <c r="BI189" i="9"/>
  <c r="BH189" i="9"/>
  <c r="BG189" i="9"/>
  <c r="BF189" i="9"/>
  <c r="T189" i="9"/>
  <c r="R189" i="9"/>
  <c r="P189" i="9"/>
  <c r="BI188" i="9"/>
  <c r="BH188" i="9"/>
  <c r="BG188" i="9"/>
  <c r="BF188" i="9"/>
  <c r="T188" i="9"/>
  <c r="R188" i="9"/>
  <c r="P188" i="9"/>
  <c r="BI186" i="9"/>
  <c r="BH186" i="9"/>
  <c r="BG186" i="9"/>
  <c r="BF186" i="9"/>
  <c r="T186" i="9"/>
  <c r="R186" i="9"/>
  <c r="P186" i="9"/>
  <c r="BI184" i="9"/>
  <c r="BH184" i="9"/>
  <c r="BG184" i="9"/>
  <c r="BF184" i="9"/>
  <c r="T184" i="9"/>
  <c r="R184" i="9"/>
  <c r="P184"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8" i="9"/>
  <c r="BH168" i="9"/>
  <c r="BG168" i="9"/>
  <c r="BF168" i="9"/>
  <c r="T168" i="9"/>
  <c r="R168" i="9"/>
  <c r="P168" i="9"/>
  <c r="BI165" i="9"/>
  <c r="BH165" i="9"/>
  <c r="BG165" i="9"/>
  <c r="BF165" i="9"/>
  <c r="T165" i="9"/>
  <c r="R165" i="9"/>
  <c r="P165" i="9"/>
  <c r="BI162" i="9"/>
  <c r="BH162" i="9"/>
  <c r="BG162" i="9"/>
  <c r="BF162" i="9"/>
  <c r="T162" i="9"/>
  <c r="R162" i="9"/>
  <c r="P162" i="9"/>
  <c r="BI159" i="9"/>
  <c r="BH159" i="9"/>
  <c r="BG159" i="9"/>
  <c r="BF159" i="9"/>
  <c r="T159" i="9"/>
  <c r="R159" i="9"/>
  <c r="P159" i="9"/>
  <c r="BI156" i="9"/>
  <c r="BH156" i="9"/>
  <c r="BG156" i="9"/>
  <c r="BF156" i="9"/>
  <c r="T156" i="9"/>
  <c r="R156" i="9"/>
  <c r="P156" i="9"/>
  <c r="BI155" i="9"/>
  <c r="BH155" i="9"/>
  <c r="BG155" i="9"/>
  <c r="BF155" i="9"/>
  <c r="T155" i="9"/>
  <c r="R155" i="9"/>
  <c r="P155" i="9"/>
  <c r="BI154" i="9"/>
  <c r="BH154" i="9"/>
  <c r="BG154" i="9"/>
  <c r="BF154" i="9"/>
  <c r="T154" i="9"/>
  <c r="R154" i="9"/>
  <c r="P154" i="9"/>
  <c r="BI152" i="9"/>
  <c r="BH152" i="9"/>
  <c r="BG152" i="9"/>
  <c r="BF152" i="9"/>
  <c r="T152" i="9"/>
  <c r="R152" i="9"/>
  <c r="P152" i="9"/>
  <c r="BI150" i="9"/>
  <c r="BH150" i="9"/>
  <c r="BG150" i="9"/>
  <c r="BF150" i="9"/>
  <c r="T150" i="9"/>
  <c r="R150" i="9"/>
  <c r="P150" i="9"/>
  <c r="BI149" i="9"/>
  <c r="BH149" i="9"/>
  <c r="BG149" i="9"/>
  <c r="BF149" i="9"/>
  <c r="T149" i="9"/>
  <c r="R149" i="9"/>
  <c r="P149" i="9"/>
  <c r="BI148" i="9"/>
  <c r="BH148" i="9"/>
  <c r="BG148" i="9"/>
  <c r="BF148" i="9"/>
  <c r="T148" i="9"/>
  <c r="R148" i="9"/>
  <c r="P148" i="9"/>
  <c r="BI146" i="9"/>
  <c r="BH146" i="9"/>
  <c r="BG146" i="9"/>
  <c r="BF146" i="9"/>
  <c r="T146" i="9"/>
  <c r="R146" i="9"/>
  <c r="P146" i="9"/>
  <c r="BI144" i="9"/>
  <c r="BH144" i="9"/>
  <c r="BG144" i="9"/>
  <c r="BF144" i="9"/>
  <c r="T144" i="9"/>
  <c r="R144" i="9"/>
  <c r="P144"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6" i="9"/>
  <c r="BH136" i="9"/>
  <c r="BG136" i="9"/>
  <c r="BF136" i="9"/>
  <c r="T136" i="9"/>
  <c r="R136" i="9"/>
  <c r="P136" i="9"/>
  <c r="BI135" i="9"/>
  <c r="BH135" i="9"/>
  <c r="BG135" i="9"/>
  <c r="BF135" i="9"/>
  <c r="T135" i="9"/>
  <c r="R135" i="9"/>
  <c r="P135" i="9"/>
  <c r="BI134" i="9"/>
  <c r="BH134" i="9"/>
  <c r="BG134" i="9"/>
  <c r="BF134" i="9"/>
  <c r="T134" i="9"/>
  <c r="R134" i="9"/>
  <c r="P134" i="9"/>
  <c r="BI133" i="9"/>
  <c r="BH133" i="9"/>
  <c r="BG133" i="9"/>
  <c r="BF133" i="9"/>
  <c r="T133" i="9"/>
  <c r="R133" i="9"/>
  <c r="P133" i="9"/>
  <c r="BI132" i="9"/>
  <c r="BH132" i="9"/>
  <c r="BG132" i="9"/>
  <c r="BF132" i="9"/>
  <c r="T132" i="9"/>
  <c r="R132" i="9"/>
  <c r="P132" i="9"/>
  <c r="BI131" i="9"/>
  <c r="BH131" i="9"/>
  <c r="BG131" i="9"/>
  <c r="BF131" i="9"/>
  <c r="T131" i="9"/>
  <c r="R131" i="9"/>
  <c r="P131" i="9"/>
  <c r="BI128" i="9"/>
  <c r="BH128" i="9"/>
  <c r="BG128" i="9"/>
  <c r="BF128" i="9"/>
  <c r="T128" i="9"/>
  <c r="R128" i="9"/>
  <c r="P128" i="9"/>
  <c r="BI126" i="9"/>
  <c r="BH126" i="9"/>
  <c r="BG126" i="9"/>
  <c r="BF126" i="9"/>
  <c r="T126" i="9"/>
  <c r="R126" i="9"/>
  <c r="P126"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5" i="9"/>
  <c r="BH115" i="9"/>
  <c r="BG115" i="9"/>
  <c r="BF115" i="9"/>
  <c r="T115" i="9"/>
  <c r="R115" i="9"/>
  <c r="P115" i="9"/>
  <c r="BI113" i="9"/>
  <c r="BH113" i="9"/>
  <c r="BG113" i="9"/>
  <c r="BF113" i="9"/>
  <c r="T113" i="9"/>
  <c r="R113" i="9"/>
  <c r="P113" i="9"/>
  <c r="BI111" i="9"/>
  <c r="BH111" i="9"/>
  <c r="BG111" i="9"/>
  <c r="BF111" i="9"/>
  <c r="T111" i="9"/>
  <c r="R111" i="9"/>
  <c r="P111" i="9"/>
  <c r="BI110" i="9"/>
  <c r="BH110" i="9"/>
  <c r="BG110" i="9"/>
  <c r="BF110" i="9"/>
  <c r="T110" i="9"/>
  <c r="R110" i="9"/>
  <c r="P110" i="9"/>
  <c r="BI108" i="9"/>
  <c r="BH108" i="9"/>
  <c r="BG108" i="9"/>
  <c r="BF108" i="9"/>
  <c r="T108" i="9"/>
  <c r="R108" i="9"/>
  <c r="P108" i="9"/>
  <c r="BI107" i="9"/>
  <c r="BH107" i="9"/>
  <c r="BG107" i="9"/>
  <c r="BF107" i="9"/>
  <c r="T107" i="9"/>
  <c r="R107" i="9"/>
  <c r="P107" i="9"/>
  <c r="BI105" i="9"/>
  <c r="BH105" i="9"/>
  <c r="BG105" i="9"/>
  <c r="BF105" i="9"/>
  <c r="T105" i="9"/>
  <c r="R105" i="9"/>
  <c r="P105"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BI99" i="9"/>
  <c r="BH99" i="9"/>
  <c r="BG99" i="9"/>
  <c r="BF99" i="9"/>
  <c r="T99" i="9"/>
  <c r="R99" i="9"/>
  <c r="P99" i="9"/>
  <c r="BI98" i="9"/>
  <c r="BH98" i="9"/>
  <c r="BG98" i="9"/>
  <c r="BF98" i="9"/>
  <c r="T98" i="9"/>
  <c r="R98" i="9"/>
  <c r="P98" i="9"/>
  <c r="BI96" i="9"/>
  <c r="BH96" i="9"/>
  <c r="BG96" i="9"/>
  <c r="BF96" i="9"/>
  <c r="T96" i="9"/>
  <c r="R96" i="9"/>
  <c r="P96" i="9"/>
  <c r="BI95" i="9"/>
  <c r="BH95" i="9"/>
  <c r="BG95" i="9"/>
  <c r="BF95" i="9"/>
  <c r="T95" i="9"/>
  <c r="R95" i="9"/>
  <c r="P95" i="9"/>
  <c r="BI94" i="9"/>
  <c r="BH94" i="9"/>
  <c r="BG94" i="9"/>
  <c r="BF94" i="9"/>
  <c r="T94" i="9"/>
  <c r="R94" i="9"/>
  <c r="P94" i="9"/>
  <c r="J87" i="9"/>
  <c r="F85" i="9"/>
  <c r="E83" i="9"/>
  <c r="J54" i="9"/>
  <c r="F52" i="9"/>
  <c r="E50" i="9"/>
  <c r="J24" i="9"/>
  <c r="E24" i="9"/>
  <c r="J55" i="9" s="1"/>
  <c r="J23" i="9"/>
  <c r="J18" i="9"/>
  <c r="E18" i="9"/>
  <c r="F88" i="9"/>
  <c r="J17" i="9"/>
  <c r="J15" i="9"/>
  <c r="E15" i="9"/>
  <c r="F87" i="9" s="1"/>
  <c r="J14" i="9"/>
  <c r="J12" i="9"/>
  <c r="J85" i="9"/>
  <c r="E7" i="9"/>
  <c r="E81" i="9"/>
  <c r="J37" i="8"/>
  <c r="J36" i="8"/>
  <c r="AY62" i="1"/>
  <c r="J35" i="8"/>
  <c r="AX62" i="1" s="1"/>
  <c r="BI196" i="8"/>
  <c r="BH196" i="8"/>
  <c r="BG196" i="8"/>
  <c r="BF196" i="8"/>
  <c r="T196" i="8"/>
  <c r="T195" i="8" s="1"/>
  <c r="R196" i="8"/>
  <c r="R195" i="8" s="1"/>
  <c r="P196" i="8"/>
  <c r="P195" i="8"/>
  <c r="BI193" i="8"/>
  <c r="BH193" i="8"/>
  <c r="BG193" i="8"/>
  <c r="BF193" i="8"/>
  <c r="T193" i="8"/>
  <c r="R193" i="8"/>
  <c r="P193"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1" i="8"/>
  <c r="BH171" i="8"/>
  <c r="BG171" i="8"/>
  <c r="BF171" i="8"/>
  <c r="T171" i="8"/>
  <c r="R171" i="8"/>
  <c r="P171" i="8"/>
  <c r="BI169" i="8"/>
  <c r="BH169" i="8"/>
  <c r="BG169" i="8"/>
  <c r="BF169" i="8"/>
  <c r="T169" i="8"/>
  <c r="R169" i="8"/>
  <c r="P169" i="8"/>
  <c r="BI167" i="8"/>
  <c r="BH167" i="8"/>
  <c r="BG167" i="8"/>
  <c r="BF167" i="8"/>
  <c r="T167" i="8"/>
  <c r="R167" i="8"/>
  <c r="P167" i="8"/>
  <c r="BI165" i="8"/>
  <c r="BH165" i="8"/>
  <c r="BG165" i="8"/>
  <c r="BF165" i="8"/>
  <c r="T165" i="8"/>
  <c r="R165" i="8"/>
  <c r="P165" i="8"/>
  <c r="BI163" i="8"/>
  <c r="BH163" i="8"/>
  <c r="BG163" i="8"/>
  <c r="BF163" i="8"/>
  <c r="T163" i="8"/>
  <c r="R163" i="8"/>
  <c r="P163"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8" i="8"/>
  <c r="BH118" i="8"/>
  <c r="BG118" i="8"/>
  <c r="BF118" i="8"/>
  <c r="T118" i="8"/>
  <c r="R118" i="8"/>
  <c r="P118" i="8"/>
  <c r="BI116" i="8"/>
  <c r="BH116" i="8"/>
  <c r="BG116" i="8"/>
  <c r="BF116" i="8"/>
  <c r="T116" i="8"/>
  <c r="R116" i="8"/>
  <c r="P116" i="8"/>
  <c r="BI114" i="8"/>
  <c r="BH114" i="8"/>
  <c r="BG114" i="8"/>
  <c r="BF114" i="8"/>
  <c r="T114" i="8"/>
  <c r="R114" i="8"/>
  <c r="P114" i="8"/>
  <c r="BI112" i="8"/>
  <c r="BH112" i="8"/>
  <c r="BG112" i="8"/>
  <c r="BF112" i="8"/>
  <c r="T112" i="8"/>
  <c r="R112" i="8"/>
  <c r="P112" i="8"/>
  <c r="BI110" i="8"/>
  <c r="BH110" i="8"/>
  <c r="BG110" i="8"/>
  <c r="BF110" i="8"/>
  <c r="T110" i="8"/>
  <c r="R110" i="8"/>
  <c r="P110" i="8"/>
  <c r="BI108" i="8"/>
  <c r="BH108" i="8"/>
  <c r="BG108" i="8"/>
  <c r="BF108" i="8"/>
  <c r="T108" i="8"/>
  <c r="R108" i="8"/>
  <c r="P108" i="8"/>
  <c r="BI105" i="8"/>
  <c r="BH105" i="8"/>
  <c r="BG105" i="8"/>
  <c r="BF105" i="8"/>
  <c r="T105" i="8"/>
  <c r="R105" i="8"/>
  <c r="P105" i="8"/>
  <c r="BI103" i="8"/>
  <c r="BH103" i="8"/>
  <c r="BG103" i="8"/>
  <c r="BF103" i="8"/>
  <c r="T103" i="8"/>
  <c r="R103" i="8"/>
  <c r="P103" i="8"/>
  <c r="BI101" i="8"/>
  <c r="BH101" i="8"/>
  <c r="BG101" i="8"/>
  <c r="BF101" i="8"/>
  <c r="T101" i="8"/>
  <c r="R101" i="8"/>
  <c r="P101" i="8"/>
  <c r="BI99" i="8"/>
  <c r="BH99" i="8"/>
  <c r="BG99" i="8"/>
  <c r="BF99" i="8"/>
  <c r="T99" i="8"/>
  <c r="R99" i="8"/>
  <c r="P99" i="8"/>
  <c r="BI97" i="8"/>
  <c r="BH97" i="8"/>
  <c r="BG97" i="8"/>
  <c r="BF97" i="8"/>
  <c r="T97" i="8"/>
  <c r="R97" i="8"/>
  <c r="P97" i="8"/>
  <c r="BI95" i="8"/>
  <c r="BH95" i="8"/>
  <c r="BG95" i="8"/>
  <c r="BF95" i="8"/>
  <c r="T95" i="8"/>
  <c r="R95" i="8"/>
  <c r="P95"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J81" i="8"/>
  <c r="F79" i="8"/>
  <c r="E77" i="8"/>
  <c r="J54" i="8"/>
  <c r="F52" i="8"/>
  <c r="E50" i="8"/>
  <c r="J24" i="8"/>
  <c r="E24" i="8"/>
  <c r="J55" i="8" s="1"/>
  <c r="J23" i="8"/>
  <c r="J18" i="8"/>
  <c r="E18" i="8"/>
  <c r="F82" i="8" s="1"/>
  <c r="J17" i="8"/>
  <c r="J15" i="8"/>
  <c r="E15" i="8"/>
  <c r="F54" i="8" s="1"/>
  <c r="J14" i="8"/>
  <c r="J12" i="8"/>
  <c r="J52" i="8"/>
  <c r="E7" i="8"/>
  <c r="E75" i="8" s="1"/>
  <c r="J39" i="7"/>
  <c r="J38" i="7"/>
  <c r="AY61" i="1"/>
  <c r="J37" i="7"/>
  <c r="AX61" i="1"/>
  <c r="BI216" i="7"/>
  <c r="BH216" i="7"/>
  <c r="BG216" i="7"/>
  <c r="BF216" i="7"/>
  <c r="T216" i="7"/>
  <c r="R216" i="7"/>
  <c r="P216" i="7"/>
  <c r="BI215" i="7"/>
  <c r="BH215" i="7"/>
  <c r="BG215" i="7"/>
  <c r="BF215" i="7"/>
  <c r="T215" i="7"/>
  <c r="R215" i="7"/>
  <c r="P215" i="7"/>
  <c r="BI214" i="7"/>
  <c r="BH214" i="7"/>
  <c r="BG214" i="7"/>
  <c r="BF214" i="7"/>
  <c r="T214" i="7"/>
  <c r="R214" i="7"/>
  <c r="P214"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8" i="7"/>
  <c r="BH208" i="7"/>
  <c r="BG208" i="7"/>
  <c r="BF208" i="7"/>
  <c r="T208" i="7"/>
  <c r="R208" i="7"/>
  <c r="P208" i="7"/>
  <c r="BI207" i="7"/>
  <c r="BH207" i="7"/>
  <c r="BG207" i="7"/>
  <c r="BF207" i="7"/>
  <c r="T207" i="7"/>
  <c r="R207" i="7"/>
  <c r="P207" i="7"/>
  <c r="BI206" i="7"/>
  <c r="BH206" i="7"/>
  <c r="BG206" i="7"/>
  <c r="BF206" i="7"/>
  <c r="T206" i="7"/>
  <c r="R206" i="7"/>
  <c r="P206" i="7"/>
  <c r="BI205" i="7"/>
  <c r="BH205" i="7"/>
  <c r="BG205" i="7"/>
  <c r="BF205" i="7"/>
  <c r="T205" i="7"/>
  <c r="R205" i="7"/>
  <c r="P205" i="7"/>
  <c r="BI204" i="7"/>
  <c r="BH204" i="7"/>
  <c r="BG204" i="7"/>
  <c r="BF204" i="7"/>
  <c r="T204" i="7"/>
  <c r="R204" i="7"/>
  <c r="P204" i="7"/>
  <c r="BI203" i="7"/>
  <c r="BH203" i="7"/>
  <c r="BG203" i="7"/>
  <c r="BF203" i="7"/>
  <c r="T203" i="7"/>
  <c r="R203" i="7"/>
  <c r="P203"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1" i="7"/>
  <c r="BH181" i="7"/>
  <c r="BG181" i="7"/>
  <c r="BF181" i="7"/>
  <c r="T181" i="7"/>
  <c r="R181" i="7"/>
  <c r="P181" i="7"/>
  <c r="BI179" i="7"/>
  <c r="BH179" i="7"/>
  <c r="BG179" i="7"/>
  <c r="BF179" i="7"/>
  <c r="T179" i="7"/>
  <c r="R179" i="7"/>
  <c r="P179"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2" i="7"/>
  <c r="BH172" i="7"/>
  <c r="BG172" i="7"/>
  <c r="BF172" i="7"/>
  <c r="T172" i="7"/>
  <c r="R172" i="7"/>
  <c r="P172"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0" i="7"/>
  <c r="BH110" i="7"/>
  <c r="BG110" i="7"/>
  <c r="BF110" i="7"/>
  <c r="T110" i="7"/>
  <c r="R110" i="7"/>
  <c r="P110" i="7"/>
  <c r="BI109" i="7"/>
  <c r="BH109" i="7"/>
  <c r="BG109" i="7"/>
  <c r="BF109" i="7"/>
  <c r="T109" i="7"/>
  <c r="R109" i="7"/>
  <c r="P109"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J97" i="7"/>
  <c r="F95" i="7"/>
  <c r="E93" i="7"/>
  <c r="J58" i="7"/>
  <c r="F56" i="7"/>
  <c r="E54" i="7"/>
  <c r="J26" i="7"/>
  <c r="E26" i="7"/>
  <c r="J98" i="7" s="1"/>
  <c r="J25" i="7"/>
  <c r="J20" i="7"/>
  <c r="E20" i="7"/>
  <c r="F98" i="7" s="1"/>
  <c r="J19" i="7"/>
  <c r="J17" i="7"/>
  <c r="E17" i="7"/>
  <c r="F97" i="7" s="1"/>
  <c r="J16" i="7"/>
  <c r="J14" i="7"/>
  <c r="J56" i="7"/>
  <c r="E7" i="7"/>
  <c r="E89" i="7"/>
  <c r="J39" i="6"/>
  <c r="J38" i="6"/>
  <c r="AY60" i="1"/>
  <c r="J37" i="6"/>
  <c r="AX60" i="1"/>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6" i="6"/>
  <c r="BH96" i="6"/>
  <c r="BG96" i="6"/>
  <c r="BF96" i="6"/>
  <c r="T96" i="6"/>
  <c r="R96" i="6"/>
  <c r="P96"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BI90" i="6"/>
  <c r="BH90" i="6"/>
  <c r="BG90" i="6"/>
  <c r="BF90" i="6"/>
  <c r="T90" i="6"/>
  <c r="R90" i="6"/>
  <c r="P90" i="6"/>
  <c r="J84" i="6"/>
  <c r="F82" i="6"/>
  <c r="E80" i="6"/>
  <c r="J58" i="6"/>
  <c r="F56" i="6"/>
  <c r="E54" i="6"/>
  <c r="J26" i="6"/>
  <c r="E26" i="6"/>
  <c r="J85" i="6" s="1"/>
  <c r="J25" i="6"/>
  <c r="J20" i="6"/>
  <c r="E20" i="6"/>
  <c r="F85" i="6" s="1"/>
  <c r="J19" i="6"/>
  <c r="J17" i="6"/>
  <c r="E17" i="6"/>
  <c r="F84" i="6" s="1"/>
  <c r="J16" i="6"/>
  <c r="J14" i="6"/>
  <c r="J56" i="6"/>
  <c r="E7" i="6"/>
  <c r="E76" i="6" s="1"/>
  <c r="J39" i="5"/>
  <c r="J38" i="5"/>
  <c r="AY59" i="1" s="1"/>
  <c r="J37" i="5"/>
  <c r="AX59" i="1" s="1"/>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2" i="5"/>
  <c r="BH222" i="5"/>
  <c r="BG222" i="5"/>
  <c r="BF222" i="5"/>
  <c r="T222" i="5"/>
  <c r="R222" i="5"/>
  <c r="P222" i="5"/>
  <c r="BI221" i="5"/>
  <c r="BH221" i="5"/>
  <c r="BG221" i="5"/>
  <c r="BF221" i="5"/>
  <c r="T221" i="5"/>
  <c r="R221" i="5"/>
  <c r="P221" i="5"/>
  <c r="BI220" i="5"/>
  <c r="BH220" i="5"/>
  <c r="BG220" i="5"/>
  <c r="BF220" i="5"/>
  <c r="T220" i="5"/>
  <c r="R220" i="5"/>
  <c r="P220"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1" i="5"/>
  <c r="BH141" i="5"/>
  <c r="BG141" i="5"/>
  <c r="BF141" i="5"/>
  <c r="T141" i="5"/>
  <c r="R141" i="5"/>
  <c r="P141" i="5"/>
  <c r="BI140" i="5"/>
  <c r="BH140" i="5"/>
  <c r="BG140" i="5"/>
  <c r="BF140" i="5"/>
  <c r="T140" i="5"/>
  <c r="R140" i="5"/>
  <c r="P140" i="5"/>
  <c r="BI139" i="5"/>
  <c r="BH139" i="5"/>
  <c r="BG139" i="5"/>
  <c r="BF139" i="5"/>
  <c r="T139" i="5"/>
  <c r="R139" i="5"/>
  <c r="P139"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1" i="5"/>
  <c r="BH121" i="5"/>
  <c r="BG121" i="5"/>
  <c r="BF121" i="5"/>
  <c r="T121" i="5"/>
  <c r="R121" i="5"/>
  <c r="P121" i="5"/>
  <c r="BI120" i="5"/>
  <c r="BH120" i="5"/>
  <c r="BG120" i="5"/>
  <c r="BF120" i="5"/>
  <c r="T120" i="5"/>
  <c r="R120" i="5"/>
  <c r="P120" i="5"/>
  <c r="BI118" i="5"/>
  <c r="BH118" i="5"/>
  <c r="BG118" i="5"/>
  <c r="BF118" i="5"/>
  <c r="T118" i="5"/>
  <c r="R118" i="5"/>
  <c r="P118"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BI98" i="5"/>
  <c r="BH98" i="5"/>
  <c r="BG98" i="5"/>
  <c r="BF98" i="5"/>
  <c r="T98" i="5"/>
  <c r="R98" i="5"/>
  <c r="P98" i="5"/>
  <c r="BI97" i="5"/>
  <c r="BH97" i="5"/>
  <c r="BG97" i="5"/>
  <c r="BF97" i="5"/>
  <c r="T97" i="5"/>
  <c r="R97" i="5"/>
  <c r="P97" i="5"/>
  <c r="BI96" i="5"/>
  <c r="BH96" i="5"/>
  <c r="BG96" i="5"/>
  <c r="BF96" i="5"/>
  <c r="T96" i="5"/>
  <c r="R96" i="5"/>
  <c r="P96" i="5"/>
  <c r="BI95" i="5"/>
  <c r="BH95" i="5"/>
  <c r="BG95" i="5"/>
  <c r="BF95" i="5"/>
  <c r="T95" i="5"/>
  <c r="R95" i="5"/>
  <c r="P95" i="5"/>
  <c r="BI94" i="5"/>
  <c r="BH94" i="5"/>
  <c r="BG94" i="5"/>
  <c r="BF94" i="5"/>
  <c r="T94" i="5"/>
  <c r="R94" i="5"/>
  <c r="P94" i="5"/>
  <c r="J88" i="5"/>
  <c r="F86" i="5"/>
  <c r="E84" i="5"/>
  <c r="J58" i="5"/>
  <c r="F56" i="5"/>
  <c r="E54" i="5"/>
  <c r="J26" i="5"/>
  <c r="E26" i="5"/>
  <c r="J89" i="5" s="1"/>
  <c r="J25" i="5"/>
  <c r="J20" i="5"/>
  <c r="E20" i="5"/>
  <c r="F89" i="5" s="1"/>
  <c r="J19" i="5"/>
  <c r="J17" i="5"/>
  <c r="E17" i="5"/>
  <c r="F88" i="5"/>
  <c r="J16" i="5"/>
  <c r="J14" i="5"/>
  <c r="J86" i="5"/>
  <c r="E7" i="5"/>
  <c r="E80" i="5"/>
  <c r="J39" i="4"/>
  <c r="J38" i="4"/>
  <c r="AY58" i="1"/>
  <c r="J37" i="4"/>
  <c r="AX58" i="1"/>
  <c r="BI206" i="4"/>
  <c r="BH206" i="4"/>
  <c r="BG206" i="4"/>
  <c r="BF206" i="4"/>
  <c r="T206" i="4"/>
  <c r="R206" i="4"/>
  <c r="P206" i="4"/>
  <c r="BI205" i="4"/>
  <c r="BH205" i="4"/>
  <c r="BG205" i="4"/>
  <c r="BF205" i="4"/>
  <c r="T205" i="4"/>
  <c r="R205" i="4"/>
  <c r="P205"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9" i="4"/>
  <c r="BH199" i="4"/>
  <c r="BG199" i="4"/>
  <c r="BF199" i="4"/>
  <c r="T199" i="4"/>
  <c r="R199" i="4"/>
  <c r="P199"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BI90" i="4"/>
  <c r="BH90" i="4"/>
  <c r="BG90" i="4"/>
  <c r="BF90" i="4"/>
  <c r="T90" i="4"/>
  <c r="R90" i="4"/>
  <c r="P90" i="4"/>
  <c r="J84" i="4"/>
  <c r="F82" i="4"/>
  <c r="E80" i="4"/>
  <c r="J58" i="4"/>
  <c r="F56" i="4"/>
  <c r="E54" i="4"/>
  <c r="J26" i="4"/>
  <c r="E26" i="4"/>
  <c r="J59" i="4" s="1"/>
  <c r="J25" i="4"/>
  <c r="J20" i="4"/>
  <c r="E20" i="4"/>
  <c r="F85" i="4" s="1"/>
  <c r="J19" i="4"/>
  <c r="J17" i="4"/>
  <c r="E17" i="4"/>
  <c r="F84" i="4" s="1"/>
  <c r="J16" i="4"/>
  <c r="J14" i="4"/>
  <c r="J82" i="4" s="1"/>
  <c r="E7" i="4"/>
  <c r="E76" i="4" s="1"/>
  <c r="J39" i="3"/>
  <c r="J38" i="3"/>
  <c r="AY57" i="1"/>
  <c r="J37" i="3"/>
  <c r="AX57" i="1"/>
  <c r="BI496" i="3"/>
  <c r="BH496" i="3"/>
  <c r="BG496" i="3"/>
  <c r="BF496" i="3"/>
  <c r="T496" i="3"/>
  <c r="R496" i="3"/>
  <c r="P496" i="3"/>
  <c r="BI494" i="3"/>
  <c r="BH494" i="3"/>
  <c r="BG494" i="3"/>
  <c r="BF494" i="3"/>
  <c r="T494" i="3"/>
  <c r="R494" i="3"/>
  <c r="P494" i="3"/>
  <c r="BI492" i="3"/>
  <c r="BH492" i="3"/>
  <c r="BG492" i="3"/>
  <c r="BF492" i="3"/>
  <c r="T492" i="3"/>
  <c r="R492" i="3"/>
  <c r="P492" i="3"/>
  <c r="BI490" i="3"/>
  <c r="BH490" i="3"/>
  <c r="BG490" i="3"/>
  <c r="BF490" i="3"/>
  <c r="T490" i="3"/>
  <c r="T489" i="3"/>
  <c r="R490" i="3"/>
  <c r="R489" i="3"/>
  <c r="P490" i="3"/>
  <c r="P489" i="3" s="1"/>
  <c r="BI487" i="3"/>
  <c r="BH487" i="3"/>
  <c r="BG487" i="3"/>
  <c r="BF487" i="3"/>
  <c r="T487" i="3"/>
  <c r="T486" i="3"/>
  <c r="R487" i="3"/>
  <c r="R486" i="3"/>
  <c r="P487" i="3"/>
  <c r="P486" i="3" s="1"/>
  <c r="BI484" i="3"/>
  <c r="BH484" i="3"/>
  <c r="BG484" i="3"/>
  <c r="BF484" i="3"/>
  <c r="T484" i="3"/>
  <c r="R484" i="3"/>
  <c r="P484" i="3"/>
  <c r="BI482" i="3"/>
  <c r="BH482" i="3"/>
  <c r="BG482" i="3"/>
  <c r="BF482" i="3"/>
  <c r="T482" i="3"/>
  <c r="R482" i="3"/>
  <c r="P482" i="3"/>
  <c r="BI480" i="3"/>
  <c r="BH480" i="3"/>
  <c r="BG480" i="3"/>
  <c r="BF480" i="3"/>
  <c r="T480" i="3"/>
  <c r="R480" i="3"/>
  <c r="P480" i="3"/>
  <c r="BI478" i="3"/>
  <c r="BH478" i="3"/>
  <c r="BG478" i="3"/>
  <c r="BF478" i="3"/>
  <c r="T478" i="3"/>
  <c r="R478" i="3"/>
  <c r="P478" i="3"/>
  <c r="BI475" i="3"/>
  <c r="BH475" i="3"/>
  <c r="BG475" i="3"/>
  <c r="BF475" i="3"/>
  <c r="T475" i="3"/>
  <c r="R475" i="3"/>
  <c r="P475" i="3"/>
  <c r="BI473" i="3"/>
  <c r="BH473" i="3"/>
  <c r="BG473" i="3"/>
  <c r="BF473" i="3"/>
  <c r="T473" i="3"/>
  <c r="R473" i="3"/>
  <c r="P473" i="3"/>
  <c r="BI471" i="3"/>
  <c r="BH471" i="3"/>
  <c r="BG471" i="3"/>
  <c r="BF471" i="3"/>
  <c r="T471" i="3"/>
  <c r="R471" i="3"/>
  <c r="P471" i="3"/>
  <c r="BI469" i="3"/>
  <c r="BH469" i="3"/>
  <c r="BG469" i="3"/>
  <c r="BF469" i="3"/>
  <c r="T469" i="3"/>
  <c r="R469" i="3"/>
  <c r="P469" i="3"/>
  <c r="BI467" i="3"/>
  <c r="BH467" i="3"/>
  <c r="BG467" i="3"/>
  <c r="BF467" i="3"/>
  <c r="T467" i="3"/>
  <c r="R467" i="3"/>
  <c r="P467" i="3"/>
  <c r="BI465" i="3"/>
  <c r="BH465" i="3"/>
  <c r="BG465" i="3"/>
  <c r="BF465" i="3"/>
  <c r="T465" i="3"/>
  <c r="R465" i="3"/>
  <c r="P465" i="3"/>
  <c r="BI463" i="3"/>
  <c r="BH463" i="3"/>
  <c r="BG463" i="3"/>
  <c r="BF463" i="3"/>
  <c r="T463" i="3"/>
  <c r="R463" i="3"/>
  <c r="P463" i="3"/>
  <c r="BI461" i="3"/>
  <c r="BH461" i="3"/>
  <c r="BG461" i="3"/>
  <c r="BF461" i="3"/>
  <c r="T461" i="3"/>
  <c r="R461" i="3"/>
  <c r="P461" i="3"/>
  <c r="BI459" i="3"/>
  <c r="BH459" i="3"/>
  <c r="BG459" i="3"/>
  <c r="BF459" i="3"/>
  <c r="T459" i="3"/>
  <c r="R459" i="3"/>
  <c r="P459" i="3"/>
  <c r="BI457" i="3"/>
  <c r="BH457" i="3"/>
  <c r="BG457" i="3"/>
  <c r="BF457" i="3"/>
  <c r="T457" i="3"/>
  <c r="R457" i="3"/>
  <c r="P457" i="3"/>
  <c r="BI454" i="3"/>
  <c r="BH454" i="3"/>
  <c r="BG454" i="3"/>
  <c r="BF454" i="3"/>
  <c r="T454" i="3"/>
  <c r="R454" i="3"/>
  <c r="P454" i="3"/>
  <c r="BI452" i="3"/>
  <c r="BH452" i="3"/>
  <c r="BG452" i="3"/>
  <c r="BF452" i="3"/>
  <c r="T452" i="3"/>
  <c r="R452" i="3"/>
  <c r="P452" i="3"/>
  <c r="BI450" i="3"/>
  <c r="BH450" i="3"/>
  <c r="BG450" i="3"/>
  <c r="BF450" i="3"/>
  <c r="T450" i="3"/>
  <c r="R450" i="3"/>
  <c r="P450" i="3"/>
  <c r="BI448" i="3"/>
  <c r="BH448" i="3"/>
  <c r="BG448" i="3"/>
  <c r="BF448" i="3"/>
  <c r="T448" i="3"/>
  <c r="R448" i="3"/>
  <c r="P448" i="3"/>
  <c r="BI446" i="3"/>
  <c r="BH446" i="3"/>
  <c r="BG446" i="3"/>
  <c r="BF446" i="3"/>
  <c r="T446" i="3"/>
  <c r="R446" i="3"/>
  <c r="P446" i="3"/>
  <c r="BI444" i="3"/>
  <c r="BH444" i="3"/>
  <c r="BG444" i="3"/>
  <c r="BF444" i="3"/>
  <c r="T444" i="3"/>
  <c r="R444" i="3"/>
  <c r="P444" i="3"/>
  <c r="BI442" i="3"/>
  <c r="BH442" i="3"/>
  <c r="BG442" i="3"/>
  <c r="BF442" i="3"/>
  <c r="T442" i="3"/>
  <c r="R442" i="3"/>
  <c r="P442" i="3"/>
  <c r="BI440" i="3"/>
  <c r="BH440" i="3"/>
  <c r="BG440" i="3"/>
  <c r="BF440" i="3"/>
  <c r="T440" i="3"/>
  <c r="R440" i="3"/>
  <c r="P440" i="3"/>
  <c r="BI438" i="3"/>
  <c r="BH438" i="3"/>
  <c r="BG438" i="3"/>
  <c r="BF438" i="3"/>
  <c r="T438" i="3"/>
  <c r="R438" i="3"/>
  <c r="P438" i="3"/>
  <c r="BI436" i="3"/>
  <c r="BH436" i="3"/>
  <c r="BG436" i="3"/>
  <c r="BF436" i="3"/>
  <c r="T436" i="3"/>
  <c r="R436" i="3"/>
  <c r="P436" i="3"/>
  <c r="BI434" i="3"/>
  <c r="BH434" i="3"/>
  <c r="BG434" i="3"/>
  <c r="BF434" i="3"/>
  <c r="T434" i="3"/>
  <c r="R434" i="3"/>
  <c r="P434" i="3"/>
  <c r="BI432" i="3"/>
  <c r="BH432" i="3"/>
  <c r="BG432" i="3"/>
  <c r="BF432" i="3"/>
  <c r="T432" i="3"/>
  <c r="R432" i="3"/>
  <c r="P432" i="3"/>
  <c r="BI430" i="3"/>
  <c r="BH430" i="3"/>
  <c r="BG430" i="3"/>
  <c r="BF430" i="3"/>
  <c r="T430" i="3"/>
  <c r="R430" i="3"/>
  <c r="P430" i="3"/>
  <c r="BI428" i="3"/>
  <c r="BH428" i="3"/>
  <c r="BG428" i="3"/>
  <c r="BF428" i="3"/>
  <c r="T428" i="3"/>
  <c r="R428" i="3"/>
  <c r="P428" i="3"/>
  <c r="BI426" i="3"/>
  <c r="BH426" i="3"/>
  <c r="BG426" i="3"/>
  <c r="BF426" i="3"/>
  <c r="T426" i="3"/>
  <c r="R426" i="3"/>
  <c r="P426" i="3"/>
  <c r="BI424" i="3"/>
  <c r="BH424" i="3"/>
  <c r="BG424" i="3"/>
  <c r="BF424" i="3"/>
  <c r="T424" i="3"/>
  <c r="R424" i="3"/>
  <c r="P424" i="3"/>
  <c r="BI422" i="3"/>
  <c r="BH422" i="3"/>
  <c r="BG422" i="3"/>
  <c r="BF422" i="3"/>
  <c r="T422" i="3"/>
  <c r="R422" i="3"/>
  <c r="P422" i="3"/>
  <c r="BI420" i="3"/>
  <c r="BH420" i="3"/>
  <c r="BG420" i="3"/>
  <c r="BF420" i="3"/>
  <c r="T420" i="3"/>
  <c r="R420" i="3"/>
  <c r="P420" i="3"/>
  <c r="BI418" i="3"/>
  <c r="BH418" i="3"/>
  <c r="BG418" i="3"/>
  <c r="BF418" i="3"/>
  <c r="T418" i="3"/>
  <c r="R418" i="3"/>
  <c r="P418" i="3"/>
  <c r="BI416" i="3"/>
  <c r="BH416" i="3"/>
  <c r="BG416" i="3"/>
  <c r="BF416" i="3"/>
  <c r="T416" i="3"/>
  <c r="R416" i="3"/>
  <c r="P416" i="3"/>
  <c r="BI414" i="3"/>
  <c r="BH414" i="3"/>
  <c r="BG414" i="3"/>
  <c r="BF414" i="3"/>
  <c r="T414" i="3"/>
  <c r="R414" i="3"/>
  <c r="P414" i="3"/>
  <c r="BI412" i="3"/>
  <c r="BH412" i="3"/>
  <c r="BG412" i="3"/>
  <c r="BF412" i="3"/>
  <c r="T412" i="3"/>
  <c r="R412" i="3"/>
  <c r="P412" i="3"/>
  <c r="BI410" i="3"/>
  <c r="BH410" i="3"/>
  <c r="BG410" i="3"/>
  <c r="BF410" i="3"/>
  <c r="T410" i="3"/>
  <c r="R410" i="3"/>
  <c r="P410" i="3"/>
  <c r="BI408" i="3"/>
  <c r="BH408" i="3"/>
  <c r="BG408" i="3"/>
  <c r="BF408" i="3"/>
  <c r="T408" i="3"/>
  <c r="R408" i="3"/>
  <c r="P408" i="3"/>
  <c r="BI406" i="3"/>
  <c r="BH406" i="3"/>
  <c r="BG406" i="3"/>
  <c r="BF406" i="3"/>
  <c r="T406" i="3"/>
  <c r="R406" i="3"/>
  <c r="P406" i="3"/>
  <c r="BI404" i="3"/>
  <c r="BH404" i="3"/>
  <c r="BG404" i="3"/>
  <c r="BF404" i="3"/>
  <c r="T404" i="3"/>
  <c r="R404" i="3"/>
  <c r="P404" i="3"/>
  <c r="BI402" i="3"/>
  <c r="BH402" i="3"/>
  <c r="BG402" i="3"/>
  <c r="BF402" i="3"/>
  <c r="T402" i="3"/>
  <c r="R402" i="3"/>
  <c r="P402" i="3"/>
  <c r="BI400" i="3"/>
  <c r="BH400" i="3"/>
  <c r="BG400" i="3"/>
  <c r="BF400" i="3"/>
  <c r="T400" i="3"/>
  <c r="R400" i="3"/>
  <c r="P400" i="3"/>
  <c r="BI398" i="3"/>
  <c r="BH398" i="3"/>
  <c r="BG398" i="3"/>
  <c r="BF398" i="3"/>
  <c r="T398" i="3"/>
  <c r="R398" i="3"/>
  <c r="P398" i="3"/>
  <c r="BI396" i="3"/>
  <c r="BH396" i="3"/>
  <c r="BG396" i="3"/>
  <c r="BF396" i="3"/>
  <c r="T396" i="3"/>
  <c r="R396" i="3"/>
  <c r="P396" i="3"/>
  <c r="BI394" i="3"/>
  <c r="BH394" i="3"/>
  <c r="BG394" i="3"/>
  <c r="BF394" i="3"/>
  <c r="T394" i="3"/>
  <c r="R394" i="3"/>
  <c r="P394" i="3"/>
  <c r="BI392" i="3"/>
  <c r="BH392" i="3"/>
  <c r="BG392" i="3"/>
  <c r="BF392" i="3"/>
  <c r="T392" i="3"/>
  <c r="R392" i="3"/>
  <c r="P392" i="3"/>
  <c r="BI390" i="3"/>
  <c r="BH390" i="3"/>
  <c r="BG390" i="3"/>
  <c r="BF390" i="3"/>
  <c r="T390" i="3"/>
  <c r="R390" i="3"/>
  <c r="P390" i="3"/>
  <c r="BI388" i="3"/>
  <c r="BH388" i="3"/>
  <c r="BG388" i="3"/>
  <c r="BF388" i="3"/>
  <c r="T388" i="3"/>
  <c r="R388" i="3"/>
  <c r="P388" i="3"/>
  <c r="BI386" i="3"/>
  <c r="BH386" i="3"/>
  <c r="BG386" i="3"/>
  <c r="BF386" i="3"/>
  <c r="T386" i="3"/>
  <c r="R386" i="3"/>
  <c r="P386" i="3"/>
  <c r="BI384" i="3"/>
  <c r="BH384" i="3"/>
  <c r="BG384" i="3"/>
  <c r="BF384" i="3"/>
  <c r="T384" i="3"/>
  <c r="R384" i="3"/>
  <c r="P384" i="3"/>
  <c r="BI382" i="3"/>
  <c r="BH382" i="3"/>
  <c r="BG382" i="3"/>
  <c r="BF382" i="3"/>
  <c r="T382" i="3"/>
  <c r="R382" i="3"/>
  <c r="P382" i="3"/>
  <c r="BI380" i="3"/>
  <c r="BH380" i="3"/>
  <c r="BG380" i="3"/>
  <c r="BF380" i="3"/>
  <c r="T380" i="3"/>
  <c r="R380" i="3"/>
  <c r="P380" i="3"/>
  <c r="BI378" i="3"/>
  <c r="BH378" i="3"/>
  <c r="BG378" i="3"/>
  <c r="BF378" i="3"/>
  <c r="T378" i="3"/>
  <c r="R378" i="3"/>
  <c r="P378" i="3"/>
  <c r="BI376" i="3"/>
  <c r="BH376" i="3"/>
  <c r="BG376" i="3"/>
  <c r="BF376" i="3"/>
  <c r="T376" i="3"/>
  <c r="R376" i="3"/>
  <c r="P376" i="3"/>
  <c r="BI374" i="3"/>
  <c r="BH374" i="3"/>
  <c r="BG374" i="3"/>
  <c r="BF374" i="3"/>
  <c r="T374" i="3"/>
  <c r="R374" i="3"/>
  <c r="P374" i="3"/>
  <c r="BI372" i="3"/>
  <c r="BH372" i="3"/>
  <c r="BG372" i="3"/>
  <c r="BF372" i="3"/>
  <c r="T372" i="3"/>
  <c r="R372" i="3"/>
  <c r="P372" i="3"/>
  <c r="BI370" i="3"/>
  <c r="BH370" i="3"/>
  <c r="BG370" i="3"/>
  <c r="BF370" i="3"/>
  <c r="T370" i="3"/>
  <c r="R370" i="3"/>
  <c r="P370" i="3"/>
  <c r="BI368" i="3"/>
  <c r="BH368" i="3"/>
  <c r="BG368" i="3"/>
  <c r="BF368" i="3"/>
  <c r="T368" i="3"/>
  <c r="R368" i="3"/>
  <c r="P368" i="3"/>
  <c r="BI366" i="3"/>
  <c r="BH366" i="3"/>
  <c r="BG366" i="3"/>
  <c r="BF366" i="3"/>
  <c r="T366" i="3"/>
  <c r="R366" i="3"/>
  <c r="P366" i="3"/>
  <c r="BI364" i="3"/>
  <c r="BH364" i="3"/>
  <c r="BG364" i="3"/>
  <c r="BF364" i="3"/>
  <c r="T364" i="3"/>
  <c r="R364" i="3"/>
  <c r="P364" i="3"/>
  <c r="BI362" i="3"/>
  <c r="BH362" i="3"/>
  <c r="BG362" i="3"/>
  <c r="BF362" i="3"/>
  <c r="T362" i="3"/>
  <c r="R362" i="3"/>
  <c r="P362" i="3"/>
  <c r="BI360" i="3"/>
  <c r="BH360" i="3"/>
  <c r="BG360" i="3"/>
  <c r="BF360" i="3"/>
  <c r="T360" i="3"/>
  <c r="R360" i="3"/>
  <c r="P360" i="3"/>
  <c r="BI358" i="3"/>
  <c r="BH358" i="3"/>
  <c r="BG358" i="3"/>
  <c r="BF358" i="3"/>
  <c r="T358" i="3"/>
  <c r="R358" i="3"/>
  <c r="P358" i="3"/>
  <c r="BI356" i="3"/>
  <c r="BH356" i="3"/>
  <c r="BG356" i="3"/>
  <c r="BF356" i="3"/>
  <c r="T356" i="3"/>
  <c r="R356" i="3"/>
  <c r="P356" i="3"/>
  <c r="BI354" i="3"/>
  <c r="BH354" i="3"/>
  <c r="BG354" i="3"/>
  <c r="BF354" i="3"/>
  <c r="T354" i="3"/>
  <c r="R354" i="3"/>
  <c r="P354" i="3"/>
  <c r="BI352" i="3"/>
  <c r="BH352" i="3"/>
  <c r="BG352" i="3"/>
  <c r="BF352" i="3"/>
  <c r="T352" i="3"/>
  <c r="R352" i="3"/>
  <c r="P352" i="3"/>
  <c r="BI350" i="3"/>
  <c r="BH350" i="3"/>
  <c r="BG350" i="3"/>
  <c r="BF350" i="3"/>
  <c r="T350" i="3"/>
  <c r="R350" i="3"/>
  <c r="P350" i="3"/>
  <c r="BI348" i="3"/>
  <c r="BH348" i="3"/>
  <c r="BG348" i="3"/>
  <c r="BF348" i="3"/>
  <c r="T348" i="3"/>
  <c r="R348" i="3"/>
  <c r="P348" i="3"/>
  <c r="BI346" i="3"/>
  <c r="BH346" i="3"/>
  <c r="BG346" i="3"/>
  <c r="BF346" i="3"/>
  <c r="T346" i="3"/>
  <c r="R346" i="3"/>
  <c r="P346" i="3"/>
  <c r="BI344" i="3"/>
  <c r="BH344" i="3"/>
  <c r="BG344" i="3"/>
  <c r="BF344" i="3"/>
  <c r="T344" i="3"/>
  <c r="R344" i="3"/>
  <c r="P344" i="3"/>
  <c r="BI342" i="3"/>
  <c r="BH342" i="3"/>
  <c r="BG342" i="3"/>
  <c r="BF342" i="3"/>
  <c r="T342" i="3"/>
  <c r="R342" i="3"/>
  <c r="P342" i="3"/>
  <c r="BI340" i="3"/>
  <c r="BH340" i="3"/>
  <c r="BG340" i="3"/>
  <c r="BF340" i="3"/>
  <c r="T340" i="3"/>
  <c r="R340" i="3"/>
  <c r="P340" i="3"/>
  <c r="BI338" i="3"/>
  <c r="BH338" i="3"/>
  <c r="BG338" i="3"/>
  <c r="BF338" i="3"/>
  <c r="T338" i="3"/>
  <c r="R338" i="3"/>
  <c r="P338" i="3"/>
  <c r="BI336" i="3"/>
  <c r="BH336" i="3"/>
  <c r="BG336" i="3"/>
  <c r="BF336" i="3"/>
  <c r="T336" i="3"/>
  <c r="R336" i="3"/>
  <c r="P336" i="3"/>
  <c r="BI334" i="3"/>
  <c r="BH334" i="3"/>
  <c r="BG334" i="3"/>
  <c r="BF334" i="3"/>
  <c r="T334" i="3"/>
  <c r="R334" i="3"/>
  <c r="P334" i="3"/>
  <c r="BI332" i="3"/>
  <c r="BH332" i="3"/>
  <c r="BG332" i="3"/>
  <c r="BF332" i="3"/>
  <c r="T332" i="3"/>
  <c r="R332" i="3"/>
  <c r="P332" i="3"/>
  <c r="BI330" i="3"/>
  <c r="BH330" i="3"/>
  <c r="BG330" i="3"/>
  <c r="BF330" i="3"/>
  <c r="T330" i="3"/>
  <c r="R330" i="3"/>
  <c r="P330" i="3"/>
  <c r="BI328" i="3"/>
  <c r="BH328" i="3"/>
  <c r="BG328" i="3"/>
  <c r="BF328" i="3"/>
  <c r="T328" i="3"/>
  <c r="R328" i="3"/>
  <c r="P328" i="3"/>
  <c r="BI326" i="3"/>
  <c r="BH326" i="3"/>
  <c r="BG326" i="3"/>
  <c r="BF326" i="3"/>
  <c r="T326" i="3"/>
  <c r="R326" i="3"/>
  <c r="P326" i="3"/>
  <c r="BI324" i="3"/>
  <c r="BH324" i="3"/>
  <c r="BG324" i="3"/>
  <c r="BF324" i="3"/>
  <c r="T324" i="3"/>
  <c r="R324" i="3"/>
  <c r="P324" i="3"/>
  <c r="BI322" i="3"/>
  <c r="BH322" i="3"/>
  <c r="BG322" i="3"/>
  <c r="BF322" i="3"/>
  <c r="T322" i="3"/>
  <c r="R322" i="3"/>
  <c r="P322" i="3"/>
  <c r="BI320" i="3"/>
  <c r="BH320" i="3"/>
  <c r="BG320" i="3"/>
  <c r="BF320" i="3"/>
  <c r="T320" i="3"/>
  <c r="R320" i="3"/>
  <c r="P320" i="3"/>
  <c r="BI318" i="3"/>
  <c r="BH318" i="3"/>
  <c r="BG318" i="3"/>
  <c r="BF318" i="3"/>
  <c r="T318" i="3"/>
  <c r="R318" i="3"/>
  <c r="P318" i="3"/>
  <c r="BI316" i="3"/>
  <c r="BH316" i="3"/>
  <c r="BG316" i="3"/>
  <c r="BF316" i="3"/>
  <c r="T316" i="3"/>
  <c r="R316" i="3"/>
  <c r="P316" i="3"/>
  <c r="BI314" i="3"/>
  <c r="BH314" i="3"/>
  <c r="BG314" i="3"/>
  <c r="BF314" i="3"/>
  <c r="T314" i="3"/>
  <c r="R314" i="3"/>
  <c r="P314" i="3"/>
  <c r="BI312" i="3"/>
  <c r="BH312" i="3"/>
  <c r="BG312" i="3"/>
  <c r="BF312" i="3"/>
  <c r="T312" i="3"/>
  <c r="R312" i="3"/>
  <c r="P312" i="3"/>
  <c r="BI310" i="3"/>
  <c r="BH310" i="3"/>
  <c r="BG310" i="3"/>
  <c r="BF310" i="3"/>
  <c r="T310" i="3"/>
  <c r="R310" i="3"/>
  <c r="P310" i="3"/>
  <c r="BI308" i="3"/>
  <c r="BH308" i="3"/>
  <c r="BG308" i="3"/>
  <c r="BF308" i="3"/>
  <c r="T308" i="3"/>
  <c r="R308" i="3"/>
  <c r="P308" i="3"/>
  <c r="BI306" i="3"/>
  <c r="BH306" i="3"/>
  <c r="BG306" i="3"/>
  <c r="BF306" i="3"/>
  <c r="T306" i="3"/>
  <c r="R306" i="3"/>
  <c r="P306" i="3"/>
  <c r="BI304" i="3"/>
  <c r="BH304" i="3"/>
  <c r="BG304" i="3"/>
  <c r="BF304" i="3"/>
  <c r="T304" i="3"/>
  <c r="R304" i="3"/>
  <c r="P304" i="3"/>
  <c r="BI302" i="3"/>
  <c r="BH302" i="3"/>
  <c r="BG302" i="3"/>
  <c r="BF302" i="3"/>
  <c r="T302" i="3"/>
  <c r="R302" i="3"/>
  <c r="P302" i="3"/>
  <c r="BI300" i="3"/>
  <c r="BH300" i="3"/>
  <c r="BG300" i="3"/>
  <c r="BF300" i="3"/>
  <c r="T300" i="3"/>
  <c r="R300" i="3"/>
  <c r="P300" i="3"/>
  <c r="BI298" i="3"/>
  <c r="BH298" i="3"/>
  <c r="BG298" i="3"/>
  <c r="BF298" i="3"/>
  <c r="T298" i="3"/>
  <c r="R298" i="3"/>
  <c r="P298" i="3"/>
  <c r="BI296" i="3"/>
  <c r="BH296" i="3"/>
  <c r="BG296" i="3"/>
  <c r="BF296" i="3"/>
  <c r="T296" i="3"/>
  <c r="R296" i="3"/>
  <c r="P296" i="3"/>
  <c r="BI294" i="3"/>
  <c r="BH294" i="3"/>
  <c r="BG294" i="3"/>
  <c r="BF294" i="3"/>
  <c r="T294" i="3"/>
  <c r="R294" i="3"/>
  <c r="P294" i="3"/>
  <c r="BI292" i="3"/>
  <c r="BH292" i="3"/>
  <c r="BG292" i="3"/>
  <c r="BF292" i="3"/>
  <c r="T292" i="3"/>
  <c r="R292" i="3"/>
  <c r="P292" i="3"/>
  <c r="BI290" i="3"/>
  <c r="BH290" i="3"/>
  <c r="BG290" i="3"/>
  <c r="BF290" i="3"/>
  <c r="T290" i="3"/>
  <c r="R290" i="3"/>
  <c r="P290" i="3"/>
  <c r="BI288" i="3"/>
  <c r="BH288" i="3"/>
  <c r="BG288" i="3"/>
  <c r="BF288" i="3"/>
  <c r="T288" i="3"/>
  <c r="R288" i="3"/>
  <c r="P288" i="3"/>
  <c r="BI286" i="3"/>
  <c r="BH286" i="3"/>
  <c r="BG286" i="3"/>
  <c r="BF286" i="3"/>
  <c r="T286" i="3"/>
  <c r="R286" i="3"/>
  <c r="P286" i="3"/>
  <c r="BI284" i="3"/>
  <c r="BH284" i="3"/>
  <c r="BG284" i="3"/>
  <c r="BF284" i="3"/>
  <c r="T284" i="3"/>
  <c r="R284" i="3"/>
  <c r="P284" i="3"/>
  <c r="BI282" i="3"/>
  <c r="BH282" i="3"/>
  <c r="BG282" i="3"/>
  <c r="BF282" i="3"/>
  <c r="T282" i="3"/>
  <c r="R282" i="3"/>
  <c r="P282" i="3"/>
  <c r="BI280" i="3"/>
  <c r="BH280" i="3"/>
  <c r="BG280" i="3"/>
  <c r="BF280" i="3"/>
  <c r="T280" i="3"/>
  <c r="R280" i="3"/>
  <c r="P280" i="3"/>
  <c r="BI278" i="3"/>
  <c r="BH278" i="3"/>
  <c r="BG278" i="3"/>
  <c r="BF278" i="3"/>
  <c r="T278" i="3"/>
  <c r="R278" i="3"/>
  <c r="P278" i="3"/>
  <c r="BI276" i="3"/>
  <c r="BH276" i="3"/>
  <c r="BG276" i="3"/>
  <c r="BF276" i="3"/>
  <c r="T276" i="3"/>
  <c r="R276" i="3"/>
  <c r="P276" i="3"/>
  <c r="BI274" i="3"/>
  <c r="BH274" i="3"/>
  <c r="BG274" i="3"/>
  <c r="BF274" i="3"/>
  <c r="T274" i="3"/>
  <c r="R274" i="3"/>
  <c r="P274" i="3"/>
  <c r="BI272" i="3"/>
  <c r="BH272" i="3"/>
  <c r="BG272" i="3"/>
  <c r="BF272" i="3"/>
  <c r="T272" i="3"/>
  <c r="R272" i="3"/>
  <c r="P272" i="3"/>
  <c r="BI270" i="3"/>
  <c r="BH270" i="3"/>
  <c r="BG270" i="3"/>
  <c r="BF270" i="3"/>
  <c r="T270" i="3"/>
  <c r="R270" i="3"/>
  <c r="P270" i="3"/>
  <c r="BI268" i="3"/>
  <c r="BH268" i="3"/>
  <c r="BG268" i="3"/>
  <c r="BF268" i="3"/>
  <c r="T268" i="3"/>
  <c r="R268" i="3"/>
  <c r="P268" i="3"/>
  <c r="BI266" i="3"/>
  <c r="BH266" i="3"/>
  <c r="BG266" i="3"/>
  <c r="BF266" i="3"/>
  <c r="T266" i="3"/>
  <c r="R266" i="3"/>
  <c r="P266" i="3"/>
  <c r="BI264" i="3"/>
  <c r="BH264" i="3"/>
  <c r="BG264" i="3"/>
  <c r="BF264" i="3"/>
  <c r="T264" i="3"/>
  <c r="R264" i="3"/>
  <c r="P264"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4" i="3"/>
  <c r="BH254" i="3"/>
  <c r="BG254" i="3"/>
  <c r="BF254" i="3"/>
  <c r="T254" i="3"/>
  <c r="R254" i="3"/>
  <c r="P254" i="3"/>
  <c r="BI252" i="3"/>
  <c r="BH252" i="3"/>
  <c r="BG252" i="3"/>
  <c r="BF252" i="3"/>
  <c r="T252" i="3"/>
  <c r="R252" i="3"/>
  <c r="P252"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2" i="3"/>
  <c r="BH242" i="3"/>
  <c r="BG242" i="3"/>
  <c r="BF242" i="3"/>
  <c r="T242" i="3"/>
  <c r="R242" i="3"/>
  <c r="P242" i="3"/>
  <c r="BI240" i="3"/>
  <c r="BH240" i="3"/>
  <c r="BG240" i="3"/>
  <c r="BF240" i="3"/>
  <c r="T240" i="3"/>
  <c r="R240" i="3"/>
  <c r="P240" i="3"/>
  <c r="BI238" i="3"/>
  <c r="BH238" i="3"/>
  <c r="BG238" i="3"/>
  <c r="BF238" i="3"/>
  <c r="T238" i="3"/>
  <c r="R238" i="3"/>
  <c r="P238" i="3"/>
  <c r="BI236" i="3"/>
  <c r="BH236" i="3"/>
  <c r="BG236" i="3"/>
  <c r="BF236" i="3"/>
  <c r="T236" i="3"/>
  <c r="R236" i="3"/>
  <c r="P236" i="3"/>
  <c r="BI234" i="3"/>
  <c r="BH234" i="3"/>
  <c r="BG234" i="3"/>
  <c r="BF234" i="3"/>
  <c r="T234" i="3"/>
  <c r="R234" i="3"/>
  <c r="P234" i="3"/>
  <c r="BI232" i="3"/>
  <c r="BH232" i="3"/>
  <c r="BG232" i="3"/>
  <c r="BF232" i="3"/>
  <c r="T232" i="3"/>
  <c r="R232" i="3"/>
  <c r="P232" i="3"/>
  <c r="BI230" i="3"/>
  <c r="BH230" i="3"/>
  <c r="BG230" i="3"/>
  <c r="BF230" i="3"/>
  <c r="T230" i="3"/>
  <c r="R230" i="3"/>
  <c r="P230" i="3"/>
  <c r="BI228" i="3"/>
  <c r="BH228" i="3"/>
  <c r="BG228" i="3"/>
  <c r="BF228" i="3"/>
  <c r="T228" i="3"/>
  <c r="R228" i="3"/>
  <c r="P228" i="3"/>
  <c r="BI226" i="3"/>
  <c r="BH226" i="3"/>
  <c r="BG226" i="3"/>
  <c r="BF226" i="3"/>
  <c r="T226" i="3"/>
  <c r="R226" i="3"/>
  <c r="P226" i="3"/>
  <c r="BI224" i="3"/>
  <c r="BH224" i="3"/>
  <c r="BG224" i="3"/>
  <c r="BF224" i="3"/>
  <c r="T224" i="3"/>
  <c r="R224" i="3"/>
  <c r="P224" i="3"/>
  <c r="BI222" i="3"/>
  <c r="BH222" i="3"/>
  <c r="BG222" i="3"/>
  <c r="BF222" i="3"/>
  <c r="T222" i="3"/>
  <c r="R222" i="3"/>
  <c r="P222" i="3"/>
  <c r="BI220" i="3"/>
  <c r="BH220" i="3"/>
  <c r="BG220" i="3"/>
  <c r="BF220" i="3"/>
  <c r="T220" i="3"/>
  <c r="R220" i="3"/>
  <c r="P220" i="3"/>
  <c r="BI218" i="3"/>
  <c r="BH218" i="3"/>
  <c r="BG218" i="3"/>
  <c r="BF218" i="3"/>
  <c r="T218" i="3"/>
  <c r="R218" i="3"/>
  <c r="P218" i="3"/>
  <c r="BI216" i="3"/>
  <c r="BH216" i="3"/>
  <c r="BG216" i="3"/>
  <c r="BF216" i="3"/>
  <c r="T216" i="3"/>
  <c r="R216" i="3"/>
  <c r="P216" i="3"/>
  <c r="BI214" i="3"/>
  <c r="BH214" i="3"/>
  <c r="BG214" i="3"/>
  <c r="BF214" i="3"/>
  <c r="T214" i="3"/>
  <c r="R214" i="3"/>
  <c r="P214"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3" i="3"/>
  <c r="BH153" i="3"/>
  <c r="BG153" i="3"/>
  <c r="BF153" i="3"/>
  <c r="T153" i="3"/>
  <c r="R153" i="3"/>
  <c r="P153" i="3"/>
  <c r="BI151" i="3"/>
  <c r="BH151" i="3"/>
  <c r="BG151" i="3"/>
  <c r="BF151" i="3"/>
  <c r="T151" i="3"/>
  <c r="R151" i="3"/>
  <c r="P151" i="3"/>
  <c r="BI149" i="3"/>
  <c r="BH149" i="3"/>
  <c r="BG149" i="3"/>
  <c r="BF149" i="3"/>
  <c r="T149" i="3"/>
  <c r="R149" i="3"/>
  <c r="P149" i="3"/>
  <c r="BI147" i="3"/>
  <c r="BH147" i="3"/>
  <c r="BG147" i="3"/>
  <c r="BF147" i="3"/>
  <c r="T147" i="3"/>
  <c r="R147" i="3"/>
  <c r="P147" i="3"/>
  <c r="BI145" i="3"/>
  <c r="BH145" i="3"/>
  <c r="BG145" i="3"/>
  <c r="BF145" i="3"/>
  <c r="T145" i="3"/>
  <c r="R145" i="3"/>
  <c r="P145" i="3"/>
  <c r="BI143" i="3"/>
  <c r="BH143" i="3"/>
  <c r="BG143" i="3"/>
  <c r="BF143" i="3"/>
  <c r="T143" i="3"/>
  <c r="R143" i="3"/>
  <c r="P143" i="3"/>
  <c r="BI141" i="3"/>
  <c r="BH141" i="3"/>
  <c r="BG141" i="3"/>
  <c r="BF141" i="3"/>
  <c r="T141" i="3"/>
  <c r="R141" i="3"/>
  <c r="P141" i="3"/>
  <c r="BI138" i="3"/>
  <c r="BH138" i="3"/>
  <c r="BG138" i="3"/>
  <c r="BF138" i="3"/>
  <c r="T138" i="3"/>
  <c r="T137" i="3"/>
  <c r="R138" i="3"/>
  <c r="R137" i="3"/>
  <c r="P138" i="3"/>
  <c r="P137" i="3" s="1"/>
  <c r="BI135" i="3"/>
  <c r="BH135" i="3"/>
  <c r="BG135" i="3"/>
  <c r="BF135" i="3"/>
  <c r="T135" i="3"/>
  <c r="T134" i="3" s="1"/>
  <c r="R135" i="3"/>
  <c r="R134" i="3"/>
  <c r="P135" i="3"/>
  <c r="P134" i="3"/>
  <c r="BI132" i="3"/>
  <c r="BH132" i="3"/>
  <c r="BG132" i="3"/>
  <c r="BF132" i="3"/>
  <c r="T132" i="3"/>
  <c r="R132" i="3"/>
  <c r="P132" i="3"/>
  <c r="BI130" i="3"/>
  <c r="BH130" i="3"/>
  <c r="BG130" i="3"/>
  <c r="BF130" i="3"/>
  <c r="T130" i="3"/>
  <c r="R130" i="3"/>
  <c r="P130" i="3"/>
  <c r="BI128" i="3"/>
  <c r="BH128" i="3"/>
  <c r="BG128" i="3"/>
  <c r="BF128" i="3"/>
  <c r="T128" i="3"/>
  <c r="R128" i="3"/>
  <c r="P128" i="3"/>
  <c r="BI126" i="3"/>
  <c r="BH126" i="3"/>
  <c r="BG126" i="3"/>
  <c r="BF126" i="3"/>
  <c r="T126" i="3"/>
  <c r="R126" i="3"/>
  <c r="P126" i="3"/>
  <c r="BI123" i="3"/>
  <c r="BH123" i="3"/>
  <c r="BG123" i="3"/>
  <c r="BF123" i="3"/>
  <c r="T123" i="3"/>
  <c r="R123" i="3"/>
  <c r="P123" i="3"/>
  <c r="BI121" i="3"/>
  <c r="BH121" i="3"/>
  <c r="BG121" i="3"/>
  <c r="BF121" i="3"/>
  <c r="T121" i="3"/>
  <c r="R121" i="3"/>
  <c r="P121" i="3"/>
  <c r="BI118" i="3"/>
  <c r="BH118" i="3"/>
  <c r="BG118" i="3"/>
  <c r="BF118" i="3"/>
  <c r="T118" i="3"/>
  <c r="R118" i="3"/>
  <c r="P118" i="3"/>
  <c r="BI116" i="3"/>
  <c r="BH116" i="3"/>
  <c r="BG116" i="3"/>
  <c r="BF116" i="3"/>
  <c r="T116" i="3"/>
  <c r="R116" i="3"/>
  <c r="P116"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BI105" i="3"/>
  <c r="BH105" i="3"/>
  <c r="BG105" i="3"/>
  <c r="BF105" i="3"/>
  <c r="T105" i="3"/>
  <c r="R105" i="3"/>
  <c r="P105" i="3"/>
  <c r="BI103" i="3"/>
  <c r="BH103" i="3"/>
  <c r="BG103" i="3"/>
  <c r="BF103" i="3"/>
  <c r="T103" i="3"/>
  <c r="R103" i="3"/>
  <c r="P103" i="3"/>
  <c r="J97" i="3"/>
  <c r="F95" i="3"/>
  <c r="E93" i="3"/>
  <c r="J58" i="3"/>
  <c r="F56" i="3"/>
  <c r="E54" i="3"/>
  <c r="J26" i="3"/>
  <c r="E26" i="3"/>
  <c r="J98" i="3" s="1"/>
  <c r="J25" i="3"/>
  <c r="J20" i="3"/>
  <c r="E20" i="3"/>
  <c r="F98" i="3" s="1"/>
  <c r="J19" i="3"/>
  <c r="J17" i="3"/>
  <c r="E17" i="3"/>
  <c r="F58" i="3" s="1"/>
  <c r="J16" i="3"/>
  <c r="J14" i="3"/>
  <c r="J95" i="3"/>
  <c r="E7" i="3"/>
  <c r="E50" i="3"/>
  <c r="J39" i="2"/>
  <c r="J38" i="2"/>
  <c r="AY56" i="1"/>
  <c r="J37" i="2"/>
  <c r="AX56" i="1"/>
  <c r="BI4127" i="2"/>
  <c r="BH4127" i="2"/>
  <c r="BG4127" i="2"/>
  <c r="BF4127" i="2"/>
  <c r="T4127" i="2"/>
  <c r="R4127" i="2"/>
  <c r="P4127" i="2"/>
  <c r="BI4076" i="2"/>
  <c r="BH4076" i="2"/>
  <c r="BG4076" i="2"/>
  <c r="BF4076" i="2"/>
  <c r="T4076" i="2"/>
  <c r="R4076" i="2"/>
  <c r="P4076" i="2"/>
  <c r="BI4074" i="2"/>
  <c r="BH4074" i="2"/>
  <c r="BG4074" i="2"/>
  <c r="BF4074" i="2"/>
  <c r="T4074" i="2"/>
  <c r="R4074" i="2"/>
  <c r="P4074" i="2"/>
  <c r="BI4072" i="2"/>
  <c r="BH4072" i="2"/>
  <c r="BG4072" i="2"/>
  <c r="BF4072" i="2"/>
  <c r="T4072" i="2"/>
  <c r="R4072" i="2"/>
  <c r="P4072" i="2"/>
  <c r="BI4068" i="2"/>
  <c r="BH4068" i="2"/>
  <c r="BG4068" i="2"/>
  <c r="BF4068" i="2"/>
  <c r="T4068" i="2"/>
  <c r="R4068" i="2"/>
  <c r="P4068" i="2"/>
  <c r="BI4066" i="2"/>
  <c r="BH4066" i="2"/>
  <c r="BG4066" i="2"/>
  <c r="BF4066" i="2"/>
  <c r="T4066" i="2"/>
  <c r="R4066" i="2"/>
  <c r="P4066" i="2"/>
  <c r="BI4062" i="2"/>
  <c r="BH4062" i="2"/>
  <c r="BG4062" i="2"/>
  <c r="BF4062" i="2"/>
  <c r="T4062" i="2"/>
  <c r="R4062" i="2"/>
  <c r="P4062" i="2"/>
  <c r="BI4056" i="2"/>
  <c r="BH4056" i="2"/>
  <c r="BG4056" i="2"/>
  <c r="BF4056" i="2"/>
  <c r="T4056" i="2"/>
  <c r="T4055" i="2"/>
  <c r="R4056" i="2"/>
  <c r="R4055" i="2" s="1"/>
  <c r="P4056" i="2"/>
  <c r="P4055" i="2" s="1"/>
  <c r="BI4053" i="2"/>
  <c r="BH4053" i="2"/>
  <c r="BG4053" i="2"/>
  <c r="BF4053" i="2"/>
  <c r="T4053" i="2"/>
  <c r="R4053" i="2"/>
  <c r="P4053" i="2"/>
  <c r="BI4033" i="2"/>
  <c r="BH4033" i="2"/>
  <c r="BG4033" i="2"/>
  <c r="BF4033" i="2"/>
  <c r="T4033" i="2"/>
  <c r="R4033" i="2"/>
  <c r="P4033" i="2"/>
  <c r="BI4002" i="2"/>
  <c r="BH4002" i="2"/>
  <c r="BG4002" i="2"/>
  <c r="BF4002" i="2"/>
  <c r="T4002" i="2"/>
  <c r="R4002" i="2"/>
  <c r="P4002" i="2"/>
  <c r="BI3996" i="2"/>
  <c r="BH3996" i="2"/>
  <c r="BG3996" i="2"/>
  <c r="BF3996" i="2"/>
  <c r="T3996" i="2"/>
  <c r="R3996" i="2"/>
  <c r="P3996" i="2"/>
  <c r="BI3983" i="2"/>
  <c r="BH3983" i="2"/>
  <c r="BG3983" i="2"/>
  <c r="BF3983" i="2"/>
  <c r="T3983" i="2"/>
  <c r="R3983" i="2"/>
  <c r="P3983" i="2"/>
  <c r="BI3962" i="2"/>
  <c r="BH3962" i="2"/>
  <c r="BG3962" i="2"/>
  <c r="BF3962" i="2"/>
  <c r="T3962" i="2"/>
  <c r="R3962" i="2"/>
  <c r="P3962" i="2"/>
  <c r="BI3943" i="2"/>
  <c r="BH3943" i="2"/>
  <c r="BG3943" i="2"/>
  <c r="BF3943" i="2"/>
  <c r="T3943" i="2"/>
  <c r="R3943" i="2"/>
  <c r="P3943" i="2"/>
  <c r="BI3927" i="2"/>
  <c r="BH3927" i="2"/>
  <c r="BG3927" i="2"/>
  <c r="BF3927" i="2"/>
  <c r="T3927" i="2"/>
  <c r="R3927" i="2"/>
  <c r="P3927" i="2"/>
  <c r="BI3915" i="2"/>
  <c r="BH3915" i="2"/>
  <c r="BG3915" i="2"/>
  <c r="BF3915" i="2"/>
  <c r="T3915" i="2"/>
  <c r="R3915" i="2"/>
  <c r="P3915" i="2"/>
  <c r="BI3907" i="2"/>
  <c r="BH3907" i="2"/>
  <c r="BG3907" i="2"/>
  <c r="BF3907" i="2"/>
  <c r="T3907" i="2"/>
  <c r="R3907" i="2"/>
  <c r="P3907" i="2"/>
  <c r="BI3863" i="2"/>
  <c r="BH3863" i="2"/>
  <c r="BG3863" i="2"/>
  <c r="BF3863" i="2"/>
  <c r="T3863" i="2"/>
  <c r="R3863" i="2"/>
  <c r="P3863" i="2"/>
  <c r="BI3857" i="2"/>
  <c r="BH3857" i="2"/>
  <c r="BG3857" i="2"/>
  <c r="BF3857" i="2"/>
  <c r="T3857" i="2"/>
  <c r="R3857" i="2"/>
  <c r="P3857" i="2"/>
  <c r="BI3855" i="2"/>
  <c r="BH3855" i="2"/>
  <c r="BG3855" i="2"/>
  <c r="BF3855" i="2"/>
  <c r="T3855" i="2"/>
  <c r="R3855" i="2"/>
  <c r="P3855" i="2"/>
  <c r="BI3838" i="2"/>
  <c r="BH3838" i="2"/>
  <c r="BG3838" i="2"/>
  <c r="BF3838" i="2"/>
  <c r="T3838" i="2"/>
  <c r="R3838" i="2"/>
  <c r="P3838" i="2"/>
  <c r="BI3822" i="2"/>
  <c r="BH3822" i="2"/>
  <c r="BG3822" i="2"/>
  <c r="BF3822" i="2"/>
  <c r="T3822" i="2"/>
  <c r="R3822" i="2"/>
  <c r="P3822" i="2"/>
  <c r="BI3819" i="2"/>
  <c r="BH3819" i="2"/>
  <c r="BG3819" i="2"/>
  <c r="BF3819" i="2"/>
  <c r="T3819" i="2"/>
  <c r="R3819" i="2"/>
  <c r="P3819" i="2"/>
  <c r="BI3816" i="2"/>
  <c r="BH3816" i="2"/>
  <c r="BG3816" i="2"/>
  <c r="BF3816" i="2"/>
  <c r="T3816" i="2"/>
  <c r="R3816" i="2"/>
  <c r="P3816" i="2"/>
  <c r="BI3798" i="2"/>
  <c r="BH3798" i="2"/>
  <c r="BG3798" i="2"/>
  <c r="BF3798" i="2"/>
  <c r="T3798" i="2"/>
  <c r="R3798" i="2"/>
  <c r="P3798" i="2"/>
  <c r="BI3796" i="2"/>
  <c r="BH3796" i="2"/>
  <c r="BG3796" i="2"/>
  <c r="BF3796" i="2"/>
  <c r="T3796" i="2"/>
  <c r="R3796" i="2"/>
  <c r="P3796" i="2"/>
  <c r="BI3792" i="2"/>
  <c r="BH3792" i="2"/>
  <c r="BG3792" i="2"/>
  <c r="BF3792" i="2"/>
  <c r="T3792" i="2"/>
  <c r="R3792" i="2"/>
  <c r="P3792" i="2"/>
  <c r="BI3774" i="2"/>
  <c r="BH3774" i="2"/>
  <c r="BG3774" i="2"/>
  <c r="BF3774" i="2"/>
  <c r="T3774" i="2"/>
  <c r="R3774" i="2"/>
  <c r="P3774" i="2"/>
  <c r="BI3772" i="2"/>
  <c r="BH3772" i="2"/>
  <c r="BG3772" i="2"/>
  <c r="BF3772" i="2"/>
  <c r="T3772" i="2"/>
  <c r="R3772" i="2"/>
  <c r="P3772" i="2"/>
  <c r="BI3769" i="2"/>
  <c r="BH3769" i="2"/>
  <c r="BG3769" i="2"/>
  <c r="BF3769" i="2"/>
  <c r="T3769" i="2"/>
  <c r="R3769" i="2"/>
  <c r="P3769" i="2"/>
  <c r="BI3767" i="2"/>
  <c r="BH3767" i="2"/>
  <c r="BG3767" i="2"/>
  <c r="BF3767" i="2"/>
  <c r="T3767" i="2"/>
  <c r="R3767" i="2"/>
  <c r="P3767" i="2"/>
  <c r="BI3765" i="2"/>
  <c r="BH3765" i="2"/>
  <c r="BG3765" i="2"/>
  <c r="BF3765" i="2"/>
  <c r="T3765" i="2"/>
  <c r="R3765" i="2"/>
  <c r="P3765" i="2"/>
  <c r="BI3758" i="2"/>
  <c r="BH3758" i="2"/>
  <c r="BG3758" i="2"/>
  <c r="BF3758" i="2"/>
  <c r="T3758" i="2"/>
  <c r="R3758" i="2"/>
  <c r="P3758" i="2"/>
  <c r="BI3755" i="2"/>
  <c r="BH3755" i="2"/>
  <c r="BG3755" i="2"/>
  <c r="BF3755" i="2"/>
  <c r="T3755" i="2"/>
  <c r="R3755" i="2"/>
  <c r="P3755" i="2"/>
  <c r="BI3750" i="2"/>
  <c r="BH3750" i="2"/>
  <c r="BG3750" i="2"/>
  <c r="BF3750" i="2"/>
  <c r="T3750" i="2"/>
  <c r="R3750" i="2"/>
  <c r="P3750" i="2"/>
  <c r="BI3746" i="2"/>
  <c r="BH3746" i="2"/>
  <c r="BG3746" i="2"/>
  <c r="BF3746" i="2"/>
  <c r="T3746" i="2"/>
  <c r="R3746" i="2"/>
  <c r="P3746" i="2"/>
  <c r="BI3737" i="2"/>
  <c r="BH3737" i="2"/>
  <c r="BG3737" i="2"/>
  <c r="BF3737" i="2"/>
  <c r="T3737" i="2"/>
  <c r="R3737" i="2"/>
  <c r="P3737" i="2"/>
  <c r="BI3720" i="2"/>
  <c r="BH3720" i="2"/>
  <c r="BG3720" i="2"/>
  <c r="BF3720" i="2"/>
  <c r="T3720" i="2"/>
  <c r="R3720" i="2"/>
  <c r="P3720" i="2"/>
  <c r="BI3687" i="2"/>
  <c r="BH3687" i="2"/>
  <c r="BG3687" i="2"/>
  <c r="BF3687" i="2"/>
  <c r="T3687" i="2"/>
  <c r="R3687" i="2"/>
  <c r="P3687" i="2"/>
  <c r="BI3681" i="2"/>
  <c r="BH3681" i="2"/>
  <c r="BG3681" i="2"/>
  <c r="BF3681" i="2"/>
  <c r="T3681" i="2"/>
  <c r="R3681" i="2"/>
  <c r="P3681" i="2"/>
  <c r="BI3675" i="2"/>
  <c r="BH3675" i="2"/>
  <c r="BG3675" i="2"/>
  <c r="BF3675" i="2"/>
  <c r="T3675" i="2"/>
  <c r="R3675" i="2"/>
  <c r="P3675" i="2"/>
  <c r="BI3673" i="2"/>
  <c r="BH3673" i="2"/>
  <c r="BG3673" i="2"/>
  <c r="BF3673" i="2"/>
  <c r="T3673" i="2"/>
  <c r="R3673" i="2"/>
  <c r="P3673" i="2"/>
  <c r="BI3668" i="2"/>
  <c r="BH3668" i="2"/>
  <c r="BG3668" i="2"/>
  <c r="BF3668" i="2"/>
  <c r="T3668" i="2"/>
  <c r="R3668" i="2"/>
  <c r="P3668" i="2"/>
  <c r="BI3663" i="2"/>
  <c r="BH3663" i="2"/>
  <c r="BG3663" i="2"/>
  <c r="BF3663" i="2"/>
  <c r="T3663" i="2"/>
  <c r="R3663" i="2"/>
  <c r="P3663" i="2"/>
  <c r="BI3658" i="2"/>
  <c r="BH3658" i="2"/>
  <c r="BG3658" i="2"/>
  <c r="BF3658" i="2"/>
  <c r="T3658" i="2"/>
  <c r="R3658" i="2"/>
  <c r="P3658" i="2"/>
  <c r="BI3652" i="2"/>
  <c r="BH3652" i="2"/>
  <c r="BG3652" i="2"/>
  <c r="BF3652" i="2"/>
  <c r="T3652" i="2"/>
  <c r="R3652" i="2"/>
  <c r="P3652" i="2"/>
  <c r="BI3646" i="2"/>
  <c r="BH3646" i="2"/>
  <c r="BG3646" i="2"/>
  <c r="BF3646" i="2"/>
  <c r="T3646" i="2"/>
  <c r="R3646" i="2"/>
  <c r="P3646" i="2"/>
  <c r="BI3640" i="2"/>
  <c r="BH3640" i="2"/>
  <c r="BG3640" i="2"/>
  <c r="BF3640" i="2"/>
  <c r="T3640" i="2"/>
  <c r="R3640" i="2"/>
  <c r="P3640" i="2"/>
  <c r="BI3638" i="2"/>
  <c r="BH3638" i="2"/>
  <c r="BG3638" i="2"/>
  <c r="BF3638" i="2"/>
  <c r="T3638" i="2"/>
  <c r="R3638" i="2"/>
  <c r="P3638" i="2"/>
  <c r="BI3613" i="2"/>
  <c r="BH3613" i="2"/>
  <c r="BG3613" i="2"/>
  <c r="BF3613" i="2"/>
  <c r="T3613" i="2"/>
  <c r="R3613" i="2"/>
  <c r="P3613" i="2"/>
  <c r="BI3577" i="2"/>
  <c r="BH3577" i="2"/>
  <c r="BG3577" i="2"/>
  <c r="BF3577" i="2"/>
  <c r="T3577" i="2"/>
  <c r="R3577" i="2"/>
  <c r="P3577" i="2"/>
  <c r="BI3513" i="2"/>
  <c r="BH3513" i="2"/>
  <c r="BG3513" i="2"/>
  <c r="BF3513" i="2"/>
  <c r="T3513" i="2"/>
  <c r="R3513" i="2"/>
  <c r="P3513" i="2"/>
  <c r="BI3511" i="2"/>
  <c r="BH3511" i="2"/>
  <c r="BG3511" i="2"/>
  <c r="BF3511" i="2"/>
  <c r="T3511" i="2"/>
  <c r="R3511" i="2"/>
  <c r="P3511" i="2"/>
  <c r="BI3509" i="2"/>
  <c r="BH3509" i="2"/>
  <c r="BG3509" i="2"/>
  <c r="BF3509" i="2"/>
  <c r="T3509" i="2"/>
  <c r="R3509" i="2"/>
  <c r="P3509" i="2"/>
  <c r="BI3507" i="2"/>
  <c r="BH3507" i="2"/>
  <c r="BG3507" i="2"/>
  <c r="BF3507" i="2"/>
  <c r="T3507" i="2"/>
  <c r="R3507" i="2"/>
  <c r="P3507" i="2"/>
  <c r="BI3494" i="2"/>
  <c r="BH3494" i="2"/>
  <c r="BG3494" i="2"/>
  <c r="BF3494" i="2"/>
  <c r="T3494" i="2"/>
  <c r="R3494" i="2"/>
  <c r="P3494" i="2"/>
  <c r="BI3492" i="2"/>
  <c r="BH3492" i="2"/>
  <c r="BG3492" i="2"/>
  <c r="BF3492" i="2"/>
  <c r="T3492" i="2"/>
  <c r="R3492" i="2"/>
  <c r="P3492" i="2"/>
  <c r="BI3491" i="2"/>
  <c r="BH3491" i="2"/>
  <c r="BG3491" i="2"/>
  <c r="BF3491" i="2"/>
  <c r="T3491" i="2"/>
  <c r="R3491" i="2"/>
  <c r="P3491" i="2"/>
  <c r="BI3490" i="2"/>
  <c r="BH3490" i="2"/>
  <c r="BG3490" i="2"/>
  <c r="BF3490" i="2"/>
  <c r="T3490" i="2"/>
  <c r="R3490" i="2"/>
  <c r="P3490" i="2"/>
  <c r="BI3489" i="2"/>
  <c r="BH3489" i="2"/>
  <c r="BG3489" i="2"/>
  <c r="BF3489" i="2"/>
  <c r="T3489" i="2"/>
  <c r="R3489" i="2"/>
  <c r="P3489" i="2"/>
  <c r="BI3488" i="2"/>
  <c r="BH3488" i="2"/>
  <c r="BG3488" i="2"/>
  <c r="BF3488" i="2"/>
  <c r="T3488" i="2"/>
  <c r="R3488" i="2"/>
  <c r="P3488" i="2"/>
  <c r="BI3487" i="2"/>
  <c r="BH3487" i="2"/>
  <c r="BG3487" i="2"/>
  <c r="BF3487" i="2"/>
  <c r="T3487" i="2"/>
  <c r="R3487" i="2"/>
  <c r="P3487" i="2"/>
  <c r="BI3486" i="2"/>
  <c r="BH3486" i="2"/>
  <c r="BG3486" i="2"/>
  <c r="BF3486" i="2"/>
  <c r="T3486" i="2"/>
  <c r="R3486" i="2"/>
  <c r="P3486" i="2"/>
  <c r="BI3485" i="2"/>
  <c r="BH3485" i="2"/>
  <c r="BG3485" i="2"/>
  <c r="BF3485" i="2"/>
  <c r="T3485" i="2"/>
  <c r="R3485" i="2"/>
  <c r="P3485" i="2"/>
  <c r="BI3484" i="2"/>
  <c r="BH3484" i="2"/>
  <c r="BG3484" i="2"/>
  <c r="BF3484" i="2"/>
  <c r="T3484" i="2"/>
  <c r="R3484" i="2"/>
  <c r="P3484" i="2"/>
  <c r="BI3482" i="2"/>
  <c r="BH3482" i="2"/>
  <c r="BG3482" i="2"/>
  <c r="BF3482" i="2"/>
  <c r="T3482" i="2"/>
  <c r="R3482" i="2"/>
  <c r="P3482" i="2"/>
  <c r="BI3481" i="2"/>
  <c r="BH3481" i="2"/>
  <c r="BG3481" i="2"/>
  <c r="BF3481" i="2"/>
  <c r="T3481" i="2"/>
  <c r="R3481" i="2"/>
  <c r="P3481" i="2"/>
  <c r="BI3480" i="2"/>
  <c r="BH3480" i="2"/>
  <c r="BG3480" i="2"/>
  <c r="BF3480" i="2"/>
  <c r="T3480" i="2"/>
  <c r="R3480" i="2"/>
  <c r="P3480" i="2"/>
  <c r="BI3479" i="2"/>
  <c r="BH3479" i="2"/>
  <c r="BG3479" i="2"/>
  <c r="BF3479" i="2"/>
  <c r="T3479" i="2"/>
  <c r="R3479" i="2"/>
  <c r="P3479" i="2"/>
  <c r="BI3477" i="2"/>
  <c r="BH3477" i="2"/>
  <c r="BG3477" i="2"/>
  <c r="BF3477" i="2"/>
  <c r="T3477" i="2"/>
  <c r="R3477" i="2"/>
  <c r="P3477" i="2"/>
  <c r="BI3476" i="2"/>
  <c r="BH3476" i="2"/>
  <c r="BG3476" i="2"/>
  <c r="BF3476" i="2"/>
  <c r="T3476" i="2"/>
  <c r="R3476" i="2"/>
  <c r="P3476" i="2"/>
  <c r="BI3475" i="2"/>
  <c r="BH3475" i="2"/>
  <c r="BG3475" i="2"/>
  <c r="BF3475" i="2"/>
  <c r="T3475" i="2"/>
  <c r="R3475" i="2"/>
  <c r="P3475" i="2"/>
  <c r="BI3474" i="2"/>
  <c r="BH3474" i="2"/>
  <c r="BG3474" i="2"/>
  <c r="BF3474" i="2"/>
  <c r="T3474" i="2"/>
  <c r="R3474" i="2"/>
  <c r="P3474" i="2"/>
  <c r="BI3472" i="2"/>
  <c r="BH3472" i="2"/>
  <c r="BG3472" i="2"/>
  <c r="BF3472" i="2"/>
  <c r="T3472" i="2"/>
  <c r="R3472" i="2"/>
  <c r="P3472" i="2"/>
  <c r="BI3470" i="2"/>
  <c r="BH3470" i="2"/>
  <c r="BG3470" i="2"/>
  <c r="BF3470" i="2"/>
  <c r="T3470" i="2"/>
  <c r="R3470" i="2"/>
  <c r="P3470" i="2"/>
  <c r="BI3467" i="2"/>
  <c r="BH3467" i="2"/>
  <c r="BG3467" i="2"/>
  <c r="BF3467" i="2"/>
  <c r="T3467" i="2"/>
  <c r="R3467" i="2"/>
  <c r="P3467" i="2"/>
  <c r="BI3460" i="2"/>
  <c r="BH3460" i="2"/>
  <c r="BG3460" i="2"/>
  <c r="BF3460" i="2"/>
  <c r="T3460" i="2"/>
  <c r="R3460" i="2"/>
  <c r="P3460" i="2"/>
  <c r="BI3459" i="2"/>
  <c r="BH3459" i="2"/>
  <c r="BG3459" i="2"/>
  <c r="BF3459" i="2"/>
  <c r="T3459" i="2"/>
  <c r="R3459" i="2"/>
  <c r="P3459" i="2"/>
  <c r="BI3457" i="2"/>
  <c r="BH3457" i="2"/>
  <c r="BG3457" i="2"/>
  <c r="BF3457" i="2"/>
  <c r="T3457" i="2"/>
  <c r="R3457" i="2"/>
  <c r="P3457" i="2"/>
  <c r="BI3447" i="2"/>
  <c r="BH3447" i="2"/>
  <c r="BG3447" i="2"/>
  <c r="BF3447" i="2"/>
  <c r="T3447" i="2"/>
  <c r="R3447" i="2"/>
  <c r="P3447" i="2"/>
  <c r="BI3437" i="2"/>
  <c r="BH3437" i="2"/>
  <c r="BG3437" i="2"/>
  <c r="BF3437" i="2"/>
  <c r="T3437" i="2"/>
  <c r="R3437" i="2"/>
  <c r="P3437" i="2"/>
  <c r="BI3436" i="2"/>
  <c r="BH3436" i="2"/>
  <c r="BG3436" i="2"/>
  <c r="BF3436" i="2"/>
  <c r="T3436" i="2"/>
  <c r="R3436" i="2"/>
  <c r="P3436" i="2"/>
  <c r="BI3434" i="2"/>
  <c r="BH3434" i="2"/>
  <c r="BG3434" i="2"/>
  <c r="BF3434" i="2"/>
  <c r="T3434" i="2"/>
  <c r="R3434" i="2"/>
  <c r="P3434" i="2"/>
  <c r="BI3431" i="2"/>
  <c r="BH3431" i="2"/>
  <c r="BG3431" i="2"/>
  <c r="BF3431" i="2"/>
  <c r="T3431" i="2"/>
  <c r="R3431" i="2"/>
  <c r="P3431" i="2"/>
  <c r="BI3418" i="2"/>
  <c r="BH3418" i="2"/>
  <c r="BG3418" i="2"/>
  <c r="BF3418" i="2"/>
  <c r="T3418" i="2"/>
  <c r="R3418" i="2"/>
  <c r="P3418" i="2"/>
  <c r="BI3414" i="2"/>
  <c r="BH3414" i="2"/>
  <c r="BG3414" i="2"/>
  <c r="BF3414" i="2"/>
  <c r="T3414" i="2"/>
  <c r="R3414" i="2"/>
  <c r="P3414" i="2"/>
  <c r="BI3412" i="2"/>
  <c r="BH3412" i="2"/>
  <c r="BG3412" i="2"/>
  <c r="BF3412" i="2"/>
  <c r="T3412" i="2"/>
  <c r="R3412" i="2"/>
  <c r="P3412" i="2"/>
  <c r="BI3410" i="2"/>
  <c r="BH3410" i="2"/>
  <c r="BG3410" i="2"/>
  <c r="BF3410" i="2"/>
  <c r="T3410" i="2"/>
  <c r="R3410" i="2"/>
  <c r="P3410" i="2"/>
  <c r="BI3406" i="2"/>
  <c r="BH3406" i="2"/>
  <c r="BG3406" i="2"/>
  <c r="BF3406" i="2"/>
  <c r="T3406" i="2"/>
  <c r="R3406" i="2"/>
  <c r="P3406" i="2"/>
  <c r="BI3400" i="2"/>
  <c r="BH3400" i="2"/>
  <c r="BG3400" i="2"/>
  <c r="BF3400" i="2"/>
  <c r="T3400" i="2"/>
  <c r="R3400" i="2"/>
  <c r="P3400" i="2"/>
  <c r="BI3399" i="2"/>
  <c r="BH3399" i="2"/>
  <c r="BG3399" i="2"/>
  <c r="BF3399" i="2"/>
  <c r="T3399" i="2"/>
  <c r="R3399" i="2"/>
  <c r="P3399" i="2"/>
  <c r="BI3395" i="2"/>
  <c r="BH3395" i="2"/>
  <c r="BG3395" i="2"/>
  <c r="BF3395" i="2"/>
  <c r="T3395" i="2"/>
  <c r="R3395" i="2"/>
  <c r="P3395" i="2"/>
  <c r="BI3394" i="2"/>
  <c r="BH3394" i="2"/>
  <c r="BG3394" i="2"/>
  <c r="BF3394" i="2"/>
  <c r="T3394" i="2"/>
  <c r="R3394" i="2"/>
  <c r="P3394" i="2"/>
  <c r="BI3393" i="2"/>
  <c r="BH3393" i="2"/>
  <c r="BG3393" i="2"/>
  <c r="BF3393" i="2"/>
  <c r="T3393" i="2"/>
  <c r="R3393" i="2"/>
  <c r="P3393" i="2"/>
  <c r="BI3392" i="2"/>
  <c r="BH3392" i="2"/>
  <c r="BG3392" i="2"/>
  <c r="BF3392" i="2"/>
  <c r="T3392" i="2"/>
  <c r="R3392" i="2"/>
  <c r="P3392" i="2"/>
  <c r="BI3391" i="2"/>
  <c r="BH3391" i="2"/>
  <c r="BG3391" i="2"/>
  <c r="BF3391" i="2"/>
  <c r="T3391" i="2"/>
  <c r="R3391" i="2"/>
  <c r="P3391" i="2"/>
  <c r="BI3390" i="2"/>
  <c r="BH3390" i="2"/>
  <c r="BG3390" i="2"/>
  <c r="BF3390" i="2"/>
  <c r="T3390" i="2"/>
  <c r="R3390" i="2"/>
  <c r="P3390" i="2"/>
  <c r="BI3389" i="2"/>
  <c r="BH3389" i="2"/>
  <c r="BG3389" i="2"/>
  <c r="BF3389" i="2"/>
  <c r="T3389" i="2"/>
  <c r="R3389" i="2"/>
  <c r="P3389" i="2"/>
  <c r="BI3388" i="2"/>
  <c r="BH3388" i="2"/>
  <c r="BG3388" i="2"/>
  <c r="BF3388" i="2"/>
  <c r="T3388" i="2"/>
  <c r="R3388" i="2"/>
  <c r="P3388" i="2"/>
  <c r="BI3384" i="2"/>
  <c r="BH3384" i="2"/>
  <c r="BG3384" i="2"/>
  <c r="BF3384" i="2"/>
  <c r="T3384" i="2"/>
  <c r="R3384" i="2"/>
  <c r="P3384" i="2"/>
  <c r="BI3382" i="2"/>
  <c r="BH3382" i="2"/>
  <c r="BG3382" i="2"/>
  <c r="BF3382" i="2"/>
  <c r="T3382" i="2"/>
  <c r="R3382" i="2"/>
  <c r="P3382" i="2"/>
  <c r="BI3381" i="2"/>
  <c r="BH3381" i="2"/>
  <c r="BG3381" i="2"/>
  <c r="BF3381" i="2"/>
  <c r="T3381" i="2"/>
  <c r="R3381" i="2"/>
  <c r="P3381" i="2"/>
  <c r="BI3380" i="2"/>
  <c r="BH3380" i="2"/>
  <c r="BG3380" i="2"/>
  <c r="BF3380" i="2"/>
  <c r="T3380" i="2"/>
  <c r="R3380" i="2"/>
  <c r="P3380" i="2"/>
  <c r="BI3379" i="2"/>
  <c r="BH3379" i="2"/>
  <c r="BG3379" i="2"/>
  <c r="BF3379" i="2"/>
  <c r="T3379" i="2"/>
  <c r="R3379" i="2"/>
  <c r="P3379" i="2"/>
  <c r="BI3378" i="2"/>
  <c r="BH3378" i="2"/>
  <c r="BG3378" i="2"/>
  <c r="BF3378" i="2"/>
  <c r="T3378" i="2"/>
  <c r="R3378" i="2"/>
  <c r="P3378" i="2"/>
  <c r="BI3377" i="2"/>
  <c r="BH3377" i="2"/>
  <c r="BG3377" i="2"/>
  <c r="BF3377" i="2"/>
  <c r="T3377" i="2"/>
  <c r="R3377" i="2"/>
  <c r="P3377" i="2"/>
  <c r="BI3376" i="2"/>
  <c r="BH3376" i="2"/>
  <c r="BG3376" i="2"/>
  <c r="BF3376" i="2"/>
  <c r="T3376" i="2"/>
  <c r="R3376" i="2"/>
  <c r="P3376" i="2"/>
  <c r="BI3375" i="2"/>
  <c r="BH3375" i="2"/>
  <c r="BG3375" i="2"/>
  <c r="BF3375" i="2"/>
  <c r="T3375" i="2"/>
  <c r="R3375" i="2"/>
  <c r="P3375" i="2"/>
  <c r="BI3374" i="2"/>
  <c r="BH3374" i="2"/>
  <c r="BG3374" i="2"/>
  <c r="BF3374" i="2"/>
  <c r="T3374" i="2"/>
  <c r="R3374" i="2"/>
  <c r="P3374" i="2"/>
  <c r="BI3373" i="2"/>
  <c r="BH3373" i="2"/>
  <c r="BG3373" i="2"/>
  <c r="BF3373" i="2"/>
  <c r="T3373" i="2"/>
  <c r="R3373" i="2"/>
  <c r="P3373" i="2"/>
  <c r="BI3372" i="2"/>
  <c r="BH3372" i="2"/>
  <c r="BG3372" i="2"/>
  <c r="BF3372" i="2"/>
  <c r="T3372" i="2"/>
  <c r="R3372" i="2"/>
  <c r="P3372" i="2"/>
  <c r="BI3371" i="2"/>
  <c r="BH3371" i="2"/>
  <c r="BG3371" i="2"/>
  <c r="BF3371" i="2"/>
  <c r="T3371" i="2"/>
  <c r="R3371" i="2"/>
  <c r="P3371" i="2"/>
  <c r="BI3370" i="2"/>
  <c r="BH3370" i="2"/>
  <c r="BG3370" i="2"/>
  <c r="BF3370" i="2"/>
  <c r="T3370" i="2"/>
  <c r="R3370" i="2"/>
  <c r="P3370" i="2"/>
  <c r="BI3368" i="2"/>
  <c r="BH3368" i="2"/>
  <c r="BG3368" i="2"/>
  <c r="BF3368" i="2"/>
  <c r="T3368" i="2"/>
  <c r="R3368" i="2"/>
  <c r="P3368" i="2"/>
  <c r="BI3367" i="2"/>
  <c r="BH3367" i="2"/>
  <c r="BG3367" i="2"/>
  <c r="BF3367" i="2"/>
  <c r="T3367" i="2"/>
  <c r="R3367" i="2"/>
  <c r="P3367" i="2"/>
  <c r="BI3366" i="2"/>
  <c r="BH3366" i="2"/>
  <c r="BG3366" i="2"/>
  <c r="BF3366" i="2"/>
  <c r="T3366" i="2"/>
  <c r="R3366" i="2"/>
  <c r="P3366" i="2"/>
  <c r="BI3365" i="2"/>
  <c r="BH3365" i="2"/>
  <c r="BG3365" i="2"/>
  <c r="BF3365" i="2"/>
  <c r="T3365" i="2"/>
  <c r="R3365" i="2"/>
  <c r="P3365" i="2"/>
  <c r="BI3364" i="2"/>
  <c r="BH3364" i="2"/>
  <c r="BG3364" i="2"/>
  <c r="BF3364" i="2"/>
  <c r="T3364" i="2"/>
  <c r="R3364" i="2"/>
  <c r="P3364" i="2"/>
  <c r="BI3363" i="2"/>
  <c r="BH3363" i="2"/>
  <c r="BG3363" i="2"/>
  <c r="BF3363" i="2"/>
  <c r="T3363" i="2"/>
  <c r="R3363" i="2"/>
  <c r="P3363" i="2"/>
  <c r="BI3362" i="2"/>
  <c r="BH3362" i="2"/>
  <c r="BG3362" i="2"/>
  <c r="BF3362" i="2"/>
  <c r="T3362" i="2"/>
  <c r="R3362" i="2"/>
  <c r="P3362" i="2"/>
  <c r="BI3361" i="2"/>
  <c r="BH3361" i="2"/>
  <c r="BG3361" i="2"/>
  <c r="BF3361" i="2"/>
  <c r="T3361" i="2"/>
  <c r="R3361" i="2"/>
  <c r="P3361" i="2"/>
  <c r="BI3360" i="2"/>
  <c r="BH3360" i="2"/>
  <c r="BG3360" i="2"/>
  <c r="BF3360" i="2"/>
  <c r="T3360" i="2"/>
  <c r="R3360" i="2"/>
  <c r="P3360" i="2"/>
  <c r="BI3359" i="2"/>
  <c r="BH3359" i="2"/>
  <c r="BG3359" i="2"/>
  <c r="BF3359" i="2"/>
  <c r="T3359" i="2"/>
  <c r="R3359" i="2"/>
  <c r="P3359" i="2"/>
  <c r="BI3358" i="2"/>
  <c r="BH3358" i="2"/>
  <c r="BG3358" i="2"/>
  <c r="BF3358" i="2"/>
  <c r="T3358" i="2"/>
  <c r="R3358" i="2"/>
  <c r="P3358" i="2"/>
  <c r="BI3357" i="2"/>
  <c r="BH3357" i="2"/>
  <c r="BG3357" i="2"/>
  <c r="BF3357" i="2"/>
  <c r="T3357" i="2"/>
  <c r="R3357" i="2"/>
  <c r="P3357" i="2"/>
  <c r="BI3356" i="2"/>
  <c r="BH3356" i="2"/>
  <c r="BG3356" i="2"/>
  <c r="BF3356" i="2"/>
  <c r="T3356" i="2"/>
  <c r="R3356" i="2"/>
  <c r="P3356" i="2"/>
  <c r="BI3355" i="2"/>
  <c r="BH3355" i="2"/>
  <c r="BG3355" i="2"/>
  <c r="BF3355" i="2"/>
  <c r="T3355" i="2"/>
  <c r="R3355" i="2"/>
  <c r="P3355" i="2"/>
  <c r="BI3354" i="2"/>
  <c r="BH3354" i="2"/>
  <c r="BG3354" i="2"/>
  <c r="BF3354" i="2"/>
  <c r="T3354" i="2"/>
  <c r="R3354" i="2"/>
  <c r="P3354" i="2"/>
  <c r="BI3353" i="2"/>
  <c r="BH3353" i="2"/>
  <c r="BG3353" i="2"/>
  <c r="BF3353" i="2"/>
  <c r="T3353" i="2"/>
  <c r="R3353" i="2"/>
  <c r="P3353" i="2"/>
  <c r="BI3352" i="2"/>
  <c r="BH3352" i="2"/>
  <c r="BG3352" i="2"/>
  <c r="BF3352" i="2"/>
  <c r="T3352" i="2"/>
  <c r="R3352" i="2"/>
  <c r="P3352" i="2"/>
  <c r="BI3351" i="2"/>
  <c r="BH3351" i="2"/>
  <c r="BG3351" i="2"/>
  <c r="BF3351" i="2"/>
  <c r="T3351" i="2"/>
  <c r="R3351" i="2"/>
  <c r="P3351" i="2"/>
  <c r="BI3348" i="2"/>
  <c r="BH3348" i="2"/>
  <c r="BG3348" i="2"/>
  <c r="BF3348" i="2"/>
  <c r="T3348" i="2"/>
  <c r="R3348" i="2"/>
  <c r="P3348" i="2"/>
  <c r="BI3343" i="2"/>
  <c r="BH3343" i="2"/>
  <c r="BG3343" i="2"/>
  <c r="BF3343" i="2"/>
  <c r="T3343" i="2"/>
  <c r="R3343" i="2"/>
  <c r="P3343" i="2"/>
  <c r="BI3336" i="2"/>
  <c r="BH3336" i="2"/>
  <c r="BG3336" i="2"/>
  <c r="BF3336" i="2"/>
  <c r="T3336" i="2"/>
  <c r="R3336" i="2"/>
  <c r="P3336" i="2"/>
  <c r="BI3327" i="2"/>
  <c r="BH3327" i="2"/>
  <c r="BG3327" i="2"/>
  <c r="BF3327" i="2"/>
  <c r="T3327" i="2"/>
  <c r="R3327" i="2"/>
  <c r="P3327" i="2"/>
  <c r="BI3320" i="2"/>
  <c r="BH3320" i="2"/>
  <c r="BG3320" i="2"/>
  <c r="BF3320" i="2"/>
  <c r="T3320" i="2"/>
  <c r="R3320" i="2"/>
  <c r="P3320" i="2"/>
  <c r="BI3312" i="2"/>
  <c r="BH3312" i="2"/>
  <c r="BG3312" i="2"/>
  <c r="BF3312" i="2"/>
  <c r="T3312" i="2"/>
  <c r="R3312" i="2"/>
  <c r="P3312" i="2"/>
  <c r="BI3305" i="2"/>
  <c r="BH3305" i="2"/>
  <c r="BG3305" i="2"/>
  <c r="BF3305" i="2"/>
  <c r="T3305" i="2"/>
  <c r="R3305" i="2"/>
  <c r="P3305" i="2"/>
  <c r="BI3295" i="2"/>
  <c r="BH3295" i="2"/>
  <c r="BG3295" i="2"/>
  <c r="BF3295" i="2"/>
  <c r="T3295" i="2"/>
  <c r="R3295" i="2"/>
  <c r="P3295" i="2"/>
  <c r="BI3292" i="2"/>
  <c r="BH3292" i="2"/>
  <c r="BG3292" i="2"/>
  <c r="BF3292" i="2"/>
  <c r="T3292" i="2"/>
  <c r="R3292" i="2"/>
  <c r="P3292" i="2"/>
  <c r="BI3287" i="2"/>
  <c r="BH3287" i="2"/>
  <c r="BG3287" i="2"/>
  <c r="BF3287" i="2"/>
  <c r="T3287" i="2"/>
  <c r="R3287" i="2"/>
  <c r="P3287" i="2"/>
  <c r="BI3281" i="2"/>
  <c r="BH3281" i="2"/>
  <c r="BG3281" i="2"/>
  <c r="BF3281" i="2"/>
  <c r="T3281" i="2"/>
  <c r="R3281" i="2"/>
  <c r="P3281" i="2"/>
  <c r="BI3275" i="2"/>
  <c r="BH3275" i="2"/>
  <c r="BG3275" i="2"/>
  <c r="BF3275" i="2"/>
  <c r="T3275" i="2"/>
  <c r="R3275" i="2"/>
  <c r="P3275" i="2"/>
  <c r="BI3273" i="2"/>
  <c r="BH3273" i="2"/>
  <c r="BG3273" i="2"/>
  <c r="BF3273" i="2"/>
  <c r="T3273" i="2"/>
  <c r="R3273" i="2"/>
  <c r="P3273" i="2"/>
  <c r="BI3260" i="2"/>
  <c r="BH3260" i="2"/>
  <c r="BG3260" i="2"/>
  <c r="BF3260" i="2"/>
  <c r="T3260" i="2"/>
  <c r="R3260" i="2"/>
  <c r="P3260" i="2"/>
  <c r="BI3253" i="2"/>
  <c r="BH3253" i="2"/>
  <c r="BG3253" i="2"/>
  <c r="BF3253" i="2"/>
  <c r="T3253" i="2"/>
  <c r="R3253" i="2"/>
  <c r="P3253" i="2"/>
  <c r="BI3232" i="2"/>
  <c r="BH3232" i="2"/>
  <c r="BG3232" i="2"/>
  <c r="BF3232" i="2"/>
  <c r="T3232" i="2"/>
  <c r="R3232" i="2"/>
  <c r="P3232" i="2"/>
  <c r="BI3210" i="2"/>
  <c r="BH3210" i="2"/>
  <c r="BG3210" i="2"/>
  <c r="BF3210" i="2"/>
  <c r="T3210" i="2"/>
  <c r="R3210" i="2"/>
  <c r="P3210" i="2"/>
  <c r="BI3195" i="2"/>
  <c r="BH3195" i="2"/>
  <c r="BG3195" i="2"/>
  <c r="BF3195" i="2"/>
  <c r="T3195" i="2"/>
  <c r="R3195" i="2"/>
  <c r="P3195" i="2"/>
  <c r="BI3144" i="2"/>
  <c r="BH3144" i="2"/>
  <c r="BG3144" i="2"/>
  <c r="BF3144" i="2"/>
  <c r="T3144" i="2"/>
  <c r="R3144" i="2"/>
  <c r="P3144" i="2"/>
  <c r="BI3142" i="2"/>
  <c r="BH3142" i="2"/>
  <c r="BG3142" i="2"/>
  <c r="BF3142" i="2"/>
  <c r="T3142" i="2"/>
  <c r="R3142" i="2"/>
  <c r="P3142" i="2"/>
  <c r="BI3122" i="2"/>
  <c r="BH3122" i="2"/>
  <c r="BG3122" i="2"/>
  <c r="BF3122" i="2"/>
  <c r="T3122" i="2"/>
  <c r="R3122" i="2"/>
  <c r="P3122" i="2"/>
  <c r="BI3119" i="2"/>
  <c r="BH3119" i="2"/>
  <c r="BG3119" i="2"/>
  <c r="BF3119" i="2"/>
  <c r="T3119" i="2"/>
  <c r="R3119" i="2"/>
  <c r="P3119" i="2"/>
  <c r="BI3117" i="2"/>
  <c r="BH3117" i="2"/>
  <c r="BG3117" i="2"/>
  <c r="BF3117" i="2"/>
  <c r="T3117" i="2"/>
  <c r="R3117" i="2"/>
  <c r="P3117" i="2"/>
  <c r="BI3113" i="2"/>
  <c r="BH3113" i="2"/>
  <c r="BG3113" i="2"/>
  <c r="BF3113" i="2"/>
  <c r="T3113" i="2"/>
  <c r="R3113" i="2"/>
  <c r="P3113" i="2"/>
  <c r="BI3112" i="2"/>
  <c r="BH3112" i="2"/>
  <c r="BG3112" i="2"/>
  <c r="BF3112" i="2"/>
  <c r="T3112" i="2"/>
  <c r="R3112" i="2"/>
  <c r="P3112" i="2"/>
  <c r="BI3109" i="2"/>
  <c r="BH3109" i="2"/>
  <c r="BG3109" i="2"/>
  <c r="BF3109" i="2"/>
  <c r="T3109" i="2"/>
  <c r="R3109" i="2"/>
  <c r="P3109" i="2"/>
  <c r="BI3104" i="2"/>
  <c r="BH3104" i="2"/>
  <c r="BG3104" i="2"/>
  <c r="BF3104" i="2"/>
  <c r="T3104" i="2"/>
  <c r="R3104" i="2"/>
  <c r="P3104" i="2"/>
  <c r="BI3100" i="2"/>
  <c r="BH3100" i="2"/>
  <c r="BG3100" i="2"/>
  <c r="BF3100" i="2"/>
  <c r="T3100" i="2"/>
  <c r="R3100" i="2"/>
  <c r="P3100" i="2"/>
  <c r="BI3098" i="2"/>
  <c r="BH3098" i="2"/>
  <c r="BG3098" i="2"/>
  <c r="BF3098" i="2"/>
  <c r="T3098" i="2"/>
  <c r="R3098" i="2"/>
  <c r="P3098" i="2"/>
  <c r="BI3096" i="2"/>
  <c r="BH3096" i="2"/>
  <c r="BG3096" i="2"/>
  <c r="BF3096" i="2"/>
  <c r="T3096" i="2"/>
  <c r="R3096" i="2"/>
  <c r="P3096" i="2"/>
  <c r="BI3092" i="2"/>
  <c r="BH3092" i="2"/>
  <c r="BG3092" i="2"/>
  <c r="BF3092" i="2"/>
  <c r="T3092" i="2"/>
  <c r="R3092" i="2"/>
  <c r="P3092" i="2"/>
  <c r="BI3089" i="2"/>
  <c r="BH3089" i="2"/>
  <c r="BG3089" i="2"/>
  <c r="BF3089" i="2"/>
  <c r="T3089" i="2"/>
  <c r="R3089" i="2"/>
  <c r="P3089" i="2"/>
  <c r="BI3086" i="2"/>
  <c r="BH3086" i="2"/>
  <c r="BG3086" i="2"/>
  <c r="BF3086" i="2"/>
  <c r="T3086" i="2"/>
  <c r="R3086" i="2"/>
  <c r="P3086" i="2"/>
  <c r="BI3082" i="2"/>
  <c r="BH3082" i="2"/>
  <c r="BG3082" i="2"/>
  <c r="BF3082" i="2"/>
  <c r="T3082" i="2"/>
  <c r="R3082" i="2"/>
  <c r="P3082" i="2"/>
  <c r="BI3075" i="2"/>
  <c r="BH3075" i="2"/>
  <c r="BG3075" i="2"/>
  <c r="BF3075" i="2"/>
  <c r="T3075" i="2"/>
  <c r="R3075" i="2"/>
  <c r="P3075" i="2"/>
  <c r="BI3072" i="2"/>
  <c r="BH3072" i="2"/>
  <c r="BG3072" i="2"/>
  <c r="BF3072" i="2"/>
  <c r="T3072" i="2"/>
  <c r="R3072" i="2"/>
  <c r="P3072" i="2"/>
  <c r="BI3057" i="2"/>
  <c r="BH3057" i="2"/>
  <c r="BG3057" i="2"/>
  <c r="BF3057" i="2"/>
  <c r="T3057" i="2"/>
  <c r="R3057" i="2"/>
  <c r="P3057" i="2"/>
  <c r="BI3043" i="2"/>
  <c r="BH3043" i="2"/>
  <c r="BG3043" i="2"/>
  <c r="BF3043" i="2"/>
  <c r="T3043" i="2"/>
  <c r="R3043" i="2"/>
  <c r="P3043" i="2"/>
  <c r="BI3029" i="2"/>
  <c r="BH3029" i="2"/>
  <c r="BG3029" i="2"/>
  <c r="BF3029" i="2"/>
  <c r="T3029" i="2"/>
  <c r="R3029" i="2"/>
  <c r="P3029" i="2"/>
  <c r="BI3018" i="2"/>
  <c r="BH3018" i="2"/>
  <c r="BG3018" i="2"/>
  <c r="BF3018" i="2"/>
  <c r="T3018" i="2"/>
  <c r="R3018" i="2"/>
  <c r="P3018" i="2"/>
  <c r="BI3000" i="2"/>
  <c r="BH3000" i="2"/>
  <c r="BG3000" i="2"/>
  <c r="BF3000" i="2"/>
  <c r="T3000" i="2"/>
  <c r="R3000" i="2"/>
  <c r="P3000" i="2"/>
  <c r="BI2980" i="2"/>
  <c r="BH2980" i="2"/>
  <c r="BG2980" i="2"/>
  <c r="BF2980" i="2"/>
  <c r="T2980" i="2"/>
  <c r="R2980" i="2"/>
  <c r="P2980" i="2"/>
  <c r="BI2975" i="2"/>
  <c r="BH2975" i="2"/>
  <c r="BG2975" i="2"/>
  <c r="BF2975" i="2"/>
  <c r="T2975" i="2"/>
  <c r="R2975" i="2"/>
  <c r="P2975" i="2"/>
  <c r="BI2966" i="2"/>
  <c r="BH2966" i="2"/>
  <c r="BG2966" i="2"/>
  <c r="BF2966" i="2"/>
  <c r="T2966" i="2"/>
  <c r="R2966" i="2"/>
  <c r="P2966" i="2"/>
  <c r="BI2950" i="2"/>
  <c r="BH2950" i="2"/>
  <c r="BG2950" i="2"/>
  <c r="BF2950" i="2"/>
  <c r="T2950" i="2"/>
  <c r="R2950" i="2"/>
  <c r="P2950" i="2"/>
  <c r="BI2944" i="2"/>
  <c r="BH2944" i="2"/>
  <c r="BG2944" i="2"/>
  <c r="BF2944" i="2"/>
  <c r="T2944" i="2"/>
  <c r="R2944" i="2"/>
  <c r="P2944" i="2"/>
  <c r="BI2937" i="2"/>
  <c r="BH2937" i="2"/>
  <c r="BG2937" i="2"/>
  <c r="BF2937" i="2"/>
  <c r="T2937" i="2"/>
  <c r="R2937" i="2"/>
  <c r="P2937" i="2"/>
  <c r="BI2924" i="2"/>
  <c r="BH2924" i="2"/>
  <c r="BG2924" i="2"/>
  <c r="BF2924" i="2"/>
  <c r="T2924" i="2"/>
  <c r="R2924" i="2"/>
  <c r="P2924" i="2"/>
  <c r="BI2909" i="2"/>
  <c r="BH2909" i="2"/>
  <c r="BG2909" i="2"/>
  <c r="BF2909" i="2"/>
  <c r="T2909" i="2"/>
  <c r="R2909" i="2"/>
  <c r="P2909" i="2"/>
  <c r="BI2903" i="2"/>
  <c r="BH2903" i="2"/>
  <c r="BG2903" i="2"/>
  <c r="BF2903" i="2"/>
  <c r="T2903" i="2"/>
  <c r="R2903" i="2"/>
  <c r="P2903" i="2"/>
  <c r="BI2900" i="2"/>
  <c r="BH2900" i="2"/>
  <c r="BG2900" i="2"/>
  <c r="BF2900" i="2"/>
  <c r="T2900" i="2"/>
  <c r="R2900" i="2"/>
  <c r="P2900" i="2"/>
  <c r="BI2892" i="2"/>
  <c r="BH2892" i="2"/>
  <c r="BG2892" i="2"/>
  <c r="BF2892" i="2"/>
  <c r="T2892" i="2"/>
  <c r="R2892" i="2"/>
  <c r="P2892" i="2"/>
  <c r="BI2879" i="2"/>
  <c r="BH2879" i="2"/>
  <c r="BG2879" i="2"/>
  <c r="BF2879" i="2"/>
  <c r="T2879" i="2"/>
  <c r="R2879" i="2"/>
  <c r="P2879" i="2"/>
  <c r="BI2863" i="2"/>
  <c r="BH2863" i="2"/>
  <c r="BG2863" i="2"/>
  <c r="BF2863" i="2"/>
  <c r="T2863" i="2"/>
  <c r="R2863" i="2"/>
  <c r="P2863" i="2"/>
  <c r="BI2861" i="2"/>
  <c r="BH2861" i="2"/>
  <c r="BG2861" i="2"/>
  <c r="BF2861" i="2"/>
  <c r="T2861" i="2"/>
  <c r="R2861" i="2"/>
  <c r="P2861" i="2"/>
  <c r="BI2850" i="2"/>
  <c r="BH2850" i="2"/>
  <c r="BG2850" i="2"/>
  <c r="BF2850" i="2"/>
  <c r="T2850" i="2"/>
  <c r="R2850" i="2"/>
  <c r="P2850" i="2"/>
  <c r="BI2842" i="2"/>
  <c r="BH2842" i="2"/>
  <c r="BG2842" i="2"/>
  <c r="BF2842" i="2"/>
  <c r="T2842" i="2"/>
  <c r="R2842" i="2"/>
  <c r="P2842" i="2"/>
  <c r="BI2840" i="2"/>
  <c r="BH2840" i="2"/>
  <c r="BG2840" i="2"/>
  <c r="BF2840" i="2"/>
  <c r="T2840" i="2"/>
  <c r="R2840" i="2"/>
  <c r="P2840" i="2"/>
  <c r="BI2839" i="2"/>
  <c r="BH2839" i="2"/>
  <c r="BG2839" i="2"/>
  <c r="BF2839" i="2"/>
  <c r="T2839" i="2"/>
  <c r="R2839" i="2"/>
  <c r="P2839" i="2"/>
  <c r="BI2838" i="2"/>
  <c r="BH2838" i="2"/>
  <c r="BG2838" i="2"/>
  <c r="BF2838" i="2"/>
  <c r="T2838" i="2"/>
  <c r="R2838" i="2"/>
  <c r="P2838" i="2"/>
  <c r="BI2837" i="2"/>
  <c r="BH2837" i="2"/>
  <c r="BG2837" i="2"/>
  <c r="BF2837" i="2"/>
  <c r="T2837" i="2"/>
  <c r="R2837" i="2"/>
  <c r="P2837" i="2"/>
  <c r="BI2836" i="2"/>
  <c r="BH2836" i="2"/>
  <c r="BG2836" i="2"/>
  <c r="BF2836" i="2"/>
  <c r="T2836" i="2"/>
  <c r="R2836" i="2"/>
  <c r="P2836" i="2"/>
  <c r="BI2835" i="2"/>
  <c r="BH2835" i="2"/>
  <c r="BG2835" i="2"/>
  <c r="BF2835" i="2"/>
  <c r="T2835" i="2"/>
  <c r="R2835" i="2"/>
  <c r="P2835" i="2"/>
  <c r="BI2834" i="2"/>
  <c r="BH2834" i="2"/>
  <c r="BG2834" i="2"/>
  <c r="BF2834" i="2"/>
  <c r="T2834" i="2"/>
  <c r="R2834" i="2"/>
  <c r="P2834" i="2"/>
  <c r="BI2833" i="2"/>
  <c r="BH2833" i="2"/>
  <c r="BG2833" i="2"/>
  <c r="BF2833" i="2"/>
  <c r="T2833" i="2"/>
  <c r="R2833" i="2"/>
  <c r="P2833" i="2"/>
  <c r="BI2832" i="2"/>
  <c r="BH2832" i="2"/>
  <c r="BG2832" i="2"/>
  <c r="BF2832" i="2"/>
  <c r="T2832" i="2"/>
  <c r="R2832" i="2"/>
  <c r="P2832" i="2"/>
  <c r="BI2831" i="2"/>
  <c r="BH2831" i="2"/>
  <c r="BG2831" i="2"/>
  <c r="BF2831" i="2"/>
  <c r="T2831" i="2"/>
  <c r="R2831" i="2"/>
  <c r="P2831" i="2"/>
  <c r="BI2830" i="2"/>
  <c r="BH2830" i="2"/>
  <c r="BG2830" i="2"/>
  <c r="BF2830" i="2"/>
  <c r="T2830" i="2"/>
  <c r="R2830" i="2"/>
  <c r="P2830" i="2"/>
  <c r="BI2829" i="2"/>
  <c r="BH2829" i="2"/>
  <c r="BG2829" i="2"/>
  <c r="BF2829" i="2"/>
  <c r="T2829" i="2"/>
  <c r="R2829" i="2"/>
  <c r="P2829" i="2"/>
  <c r="BI2826" i="2"/>
  <c r="BH2826" i="2"/>
  <c r="BG2826" i="2"/>
  <c r="BF2826" i="2"/>
  <c r="T2826" i="2"/>
  <c r="R2826" i="2"/>
  <c r="P2826" i="2"/>
  <c r="BI2825" i="2"/>
  <c r="BH2825" i="2"/>
  <c r="BG2825" i="2"/>
  <c r="BF2825" i="2"/>
  <c r="T2825" i="2"/>
  <c r="R2825" i="2"/>
  <c r="P2825" i="2"/>
  <c r="BI2824" i="2"/>
  <c r="BH2824" i="2"/>
  <c r="BG2824" i="2"/>
  <c r="BF2824" i="2"/>
  <c r="T2824" i="2"/>
  <c r="R2824" i="2"/>
  <c r="P2824" i="2"/>
  <c r="BI2823" i="2"/>
  <c r="BH2823" i="2"/>
  <c r="BG2823" i="2"/>
  <c r="BF2823" i="2"/>
  <c r="T2823" i="2"/>
  <c r="R2823" i="2"/>
  <c r="P2823" i="2"/>
  <c r="BI2822" i="2"/>
  <c r="BH2822" i="2"/>
  <c r="BG2822" i="2"/>
  <c r="BF2822" i="2"/>
  <c r="T2822" i="2"/>
  <c r="R2822" i="2"/>
  <c r="P2822" i="2"/>
  <c r="BI2821" i="2"/>
  <c r="BH2821" i="2"/>
  <c r="BG2821" i="2"/>
  <c r="BF2821" i="2"/>
  <c r="T2821" i="2"/>
  <c r="R2821" i="2"/>
  <c r="P2821" i="2"/>
  <c r="BI2820" i="2"/>
  <c r="BH2820" i="2"/>
  <c r="BG2820" i="2"/>
  <c r="BF2820" i="2"/>
  <c r="T2820" i="2"/>
  <c r="R2820" i="2"/>
  <c r="P2820" i="2"/>
  <c r="BI2819" i="2"/>
  <c r="BH2819" i="2"/>
  <c r="BG2819" i="2"/>
  <c r="BF2819" i="2"/>
  <c r="T2819" i="2"/>
  <c r="R2819" i="2"/>
  <c r="P2819" i="2"/>
  <c r="BI2818" i="2"/>
  <c r="BH2818" i="2"/>
  <c r="BG2818" i="2"/>
  <c r="BF2818" i="2"/>
  <c r="T2818" i="2"/>
  <c r="R2818" i="2"/>
  <c r="P2818" i="2"/>
  <c r="BI2817" i="2"/>
  <c r="BH2817" i="2"/>
  <c r="BG2817" i="2"/>
  <c r="BF2817" i="2"/>
  <c r="T2817" i="2"/>
  <c r="R2817" i="2"/>
  <c r="P2817" i="2"/>
  <c r="BI2807" i="2"/>
  <c r="BH2807" i="2"/>
  <c r="BG2807" i="2"/>
  <c r="BF2807" i="2"/>
  <c r="T2807" i="2"/>
  <c r="R2807" i="2"/>
  <c r="P2807" i="2"/>
  <c r="BI2797" i="2"/>
  <c r="BH2797" i="2"/>
  <c r="BG2797" i="2"/>
  <c r="BF2797" i="2"/>
  <c r="T2797" i="2"/>
  <c r="R2797" i="2"/>
  <c r="P2797" i="2"/>
  <c r="BI2787" i="2"/>
  <c r="BH2787" i="2"/>
  <c r="BG2787" i="2"/>
  <c r="BF2787" i="2"/>
  <c r="T2787" i="2"/>
  <c r="R2787" i="2"/>
  <c r="P2787" i="2"/>
  <c r="BI2777" i="2"/>
  <c r="BH2777" i="2"/>
  <c r="BG2777" i="2"/>
  <c r="BF2777" i="2"/>
  <c r="T2777" i="2"/>
  <c r="R2777" i="2"/>
  <c r="P2777" i="2"/>
  <c r="BI2767" i="2"/>
  <c r="BH2767" i="2"/>
  <c r="BG2767" i="2"/>
  <c r="BF2767" i="2"/>
  <c r="T2767" i="2"/>
  <c r="R2767" i="2"/>
  <c r="P2767" i="2"/>
  <c r="BI2764" i="2"/>
  <c r="BH2764" i="2"/>
  <c r="BG2764" i="2"/>
  <c r="BF2764" i="2"/>
  <c r="T2764" i="2"/>
  <c r="R2764" i="2"/>
  <c r="P2764" i="2"/>
  <c r="BI2755" i="2"/>
  <c r="BH2755" i="2"/>
  <c r="BG2755" i="2"/>
  <c r="BF2755" i="2"/>
  <c r="T2755" i="2"/>
  <c r="R2755" i="2"/>
  <c r="P2755" i="2"/>
  <c r="BI2753" i="2"/>
  <c r="BH2753" i="2"/>
  <c r="BG2753" i="2"/>
  <c r="BF2753" i="2"/>
  <c r="T2753" i="2"/>
  <c r="R2753" i="2"/>
  <c r="P2753" i="2"/>
  <c r="BI2744" i="2"/>
  <c r="BH2744" i="2"/>
  <c r="BG2744" i="2"/>
  <c r="BF2744" i="2"/>
  <c r="T2744" i="2"/>
  <c r="R2744" i="2"/>
  <c r="P2744" i="2"/>
  <c r="BI2742" i="2"/>
  <c r="BH2742" i="2"/>
  <c r="BG2742" i="2"/>
  <c r="BF2742" i="2"/>
  <c r="T2742" i="2"/>
  <c r="R2742" i="2"/>
  <c r="P2742" i="2"/>
  <c r="BI2722" i="2"/>
  <c r="BH2722" i="2"/>
  <c r="BG2722" i="2"/>
  <c r="BF2722" i="2"/>
  <c r="T2722" i="2"/>
  <c r="R2722" i="2"/>
  <c r="P2722" i="2"/>
  <c r="BI2711" i="2"/>
  <c r="BH2711" i="2"/>
  <c r="BG2711" i="2"/>
  <c r="BF2711" i="2"/>
  <c r="T2711" i="2"/>
  <c r="R2711" i="2"/>
  <c r="P2711" i="2"/>
  <c r="BI2697" i="2"/>
  <c r="BH2697" i="2"/>
  <c r="BG2697" i="2"/>
  <c r="BF2697" i="2"/>
  <c r="T2697" i="2"/>
  <c r="R2697" i="2"/>
  <c r="P2697" i="2"/>
  <c r="BI2686" i="2"/>
  <c r="BH2686" i="2"/>
  <c r="BG2686" i="2"/>
  <c r="BF2686" i="2"/>
  <c r="T2686" i="2"/>
  <c r="R2686" i="2"/>
  <c r="P2686" i="2"/>
  <c r="BI2678" i="2"/>
  <c r="BH2678" i="2"/>
  <c r="BG2678" i="2"/>
  <c r="BF2678" i="2"/>
  <c r="T2678" i="2"/>
  <c r="R2678" i="2"/>
  <c r="P2678" i="2"/>
  <c r="BI2668" i="2"/>
  <c r="BH2668" i="2"/>
  <c r="BG2668" i="2"/>
  <c r="BF2668" i="2"/>
  <c r="T2668" i="2"/>
  <c r="R2668" i="2"/>
  <c r="P2668" i="2"/>
  <c r="BI2660" i="2"/>
  <c r="BH2660" i="2"/>
  <c r="BG2660" i="2"/>
  <c r="BF2660" i="2"/>
  <c r="T2660" i="2"/>
  <c r="R2660" i="2"/>
  <c r="P2660" i="2"/>
  <c r="BI2657" i="2"/>
  <c r="BH2657" i="2"/>
  <c r="BG2657" i="2"/>
  <c r="BF2657" i="2"/>
  <c r="T2657" i="2"/>
  <c r="R2657" i="2"/>
  <c r="P2657" i="2"/>
  <c r="BI2655" i="2"/>
  <c r="BH2655" i="2"/>
  <c r="BG2655" i="2"/>
  <c r="BF2655" i="2"/>
  <c r="T2655" i="2"/>
  <c r="R2655" i="2"/>
  <c r="P2655" i="2"/>
  <c r="BI2644" i="2"/>
  <c r="BH2644" i="2"/>
  <c r="BG2644" i="2"/>
  <c r="BF2644" i="2"/>
  <c r="T2644" i="2"/>
  <c r="R2644" i="2"/>
  <c r="P2644" i="2"/>
  <c r="BI2642" i="2"/>
  <c r="BH2642" i="2"/>
  <c r="BG2642" i="2"/>
  <c r="BF2642" i="2"/>
  <c r="T2642" i="2"/>
  <c r="R2642" i="2"/>
  <c r="P2642" i="2"/>
  <c r="BI2634" i="2"/>
  <c r="BH2634" i="2"/>
  <c r="BG2634" i="2"/>
  <c r="BF2634" i="2"/>
  <c r="T2634" i="2"/>
  <c r="R2634" i="2"/>
  <c r="P2634" i="2"/>
  <c r="BI2632" i="2"/>
  <c r="BH2632" i="2"/>
  <c r="BG2632" i="2"/>
  <c r="BF2632" i="2"/>
  <c r="T2632" i="2"/>
  <c r="R2632" i="2"/>
  <c r="P2632" i="2"/>
  <c r="BI2624" i="2"/>
  <c r="BH2624" i="2"/>
  <c r="BG2624" i="2"/>
  <c r="BF2624" i="2"/>
  <c r="T2624" i="2"/>
  <c r="R2624" i="2"/>
  <c r="P2624" i="2"/>
  <c r="BI2621" i="2"/>
  <c r="BH2621" i="2"/>
  <c r="BG2621" i="2"/>
  <c r="BF2621" i="2"/>
  <c r="T2621" i="2"/>
  <c r="R2621" i="2"/>
  <c r="P2621" i="2"/>
  <c r="BI2619" i="2"/>
  <c r="BH2619" i="2"/>
  <c r="BG2619" i="2"/>
  <c r="BF2619" i="2"/>
  <c r="T2619" i="2"/>
  <c r="R2619" i="2"/>
  <c r="P2619" i="2"/>
  <c r="BI2617" i="2"/>
  <c r="BH2617" i="2"/>
  <c r="BG2617" i="2"/>
  <c r="BF2617" i="2"/>
  <c r="T2617" i="2"/>
  <c r="R2617" i="2"/>
  <c r="P2617" i="2"/>
  <c r="BI2606" i="2"/>
  <c r="BH2606" i="2"/>
  <c r="BG2606" i="2"/>
  <c r="BF2606" i="2"/>
  <c r="T2606" i="2"/>
  <c r="R2606" i="2"/>
  <c r="P2606" i="2"/>
  <c r="BI2604" i="2"/>
  <c r="BH2604" i="2"/>
  <c r="BG2604" i="2"/>
  <c r="BF2604" i="2"/>
  <c r="T2604" i="2"/>
  <c r="R2604" i="2"/>
  <c r="P2604" i="2"/>
  <c r="BI2593" i="2"/>
  <c r="BH2593" i="2"/>
  <c r="BG2593" i="2"/>
  <c r="BF2593" i="2"/>
  <c r="T2593" i="2"/>
  <c r="R2593" i="2"/>
  <c r="P2593" i="2"/>
  <c r="BI2591" i="2"/>
  <c r="BH2591" i="2"/>
  <c r="BG2591" i="2"/>
  <c r="BF2591" i="2"/>
  <c r="T2591" i="2"/>
  <c r="R2591" i="2"/>
  <c r="P2591" i="2"/>
  <c r="BI2580" i="2"/>
  <c r="BH2580" i="2"/>
  <c r="BG2580" i="2"/>
  <c r="BF2580" i="2"/>
  <c r="T2580" i="2"/>
  <c r="R2580" i="2"/>
  <c r="P2580" i="2"/>
  <c r="BI2578" i="2"/>
  <c r="BH2578" i="2"/>
  <c r="BG2578" i="2"/>
  <c r="BF2578" i="2"/>
  <c r="T2578" i="2"/>
  <c r="R2578" i="2"/>
  <c r="P2578" i="2"/>
  <c r="BI2576" i="2"/>
  <c r="BH2576" i="2"/>
  <c r="BG2576" i="2"/>
  <c r="BF2576" i="2"/>
  <c r="T2576" i="2"/>
  <c r="R2576" i="2"/>
  <c r="P2576" i="2"/>
  <c r="BI2573" i="2"/>
  <c r="BH2573" i="2"/>
  <c r="BG2573" i="2"/>
  <c r="BF2573" i="2"/>
  <c r="T2573" i="2"/>
  <c r="R2573" i="2"/>
  <c r="P2573" i="2"/>
  <c r="BI2572" i="2"/>
  <c r="BH2572" i="2"/>
  <c r="BG2572" i="2"/>
  <c r="BF2572" i="2"/>
  <c r="T2572" i="2"/>
  <c r="R2572" i="2"/>
  <c r="P2572" i="2"/>
  <c r="BI2570" i="2"/>
  <c r="BH2570" i="2"/>
  <c r="BG2570" i="2"/>
  <c r="BF2570" i="2"/>
  <c r="T2570" i="2"/>
  <c r="R2570" i="2"/>
  <c r="P2570" i="2"/>
  <c r="BI2548" i="2"/>
  <c r="BH2548" i="2"/>
  <c r="BG2548" i="2"/>
  <c r="BF2548" i="2"/>
  <c r="T2548" i="2"/>
  <c r="R2548" i="2"/>
  <c r="P2548" i="2"/>
  <c r="BI2546" i="2"/>
  <c r="BH2546" i="2"/>
  <c r="BG2546" i="2"/>
  <c r="BF2546" i="2"/>
  <c r="T2546" i="2"/>
  <c r="R2546" i="2"/>
  <c r="P2546" i="2"/>
  <c r="BI2540" i="2"/>
  <c r="BH2540" i="2"/>
  <c r="BG2540" i="2"/>
  <c r="BF2540" i="2"/>
  <c r="T2540" i="2"/>
  <c r="R2540" i="2"/>
  <c r="P2540" i="2"/>
  <c r="BI2516" i="2"/>
  <c r="BH2516" i="2"/>
  <c r="BG2516" i="2"/>
  <c r="BF2516" i="2"/>
  <c r="T2516" i="2"/>
  <c r="R2516" i="2"/>
  <c r="P2516" i="2"/>
  <c r="BI2491" i="2"/>
  <c r="BH2491" i="2"/>
  <c r="BG2491" i="2"/>
  <c r="BF2491" i="2"/>
  <c r="T2491" i="2"/>
  <c r="R2491" i="2"/>
  <c r="P2491" i="2"/>
  <c r="BI2489" i="2"/>
  <c r="BH2489" i="2"/>
  <c r="BG2489" i="2"/>
  <c r="BF2489" i="2"/>
  <c r="T2489" i="2"/>
  <c r="R2489" i="2"/>
  <c r="P2489" i="2"/>
  <c r="BI2472" i="2"/>
  <c r="BH2472" i="2"/>
  <c r="BG2472" i="2"/>
  <c r="BF2472" i="2"/>
  <c r="T2472" i="2"/>
  <c r="R2472" i="2"/>
  <c r="P2472" i="2"/>
  <c r="BI2470" i="2"/>
  <c r="BH2470" i="2"/>
  <c r="BG2470" i="2"/>
  <c r="BF2470" i="2"/>
  <c r="T2470" i="2"/>
  <c r="R2470" i="2"/>
  <c r="P2470" i="2"/>
  <c r="BI2468" i="2"/>
  <c r="BH2468" i="2"/>
  <c r="BG2468" i="2"/>
  <c r="BF2468" i="2"/>
  <c r="T2468" i="2"/>
  <c r="R2468" i="2"/>
  <c r="P2468" i="2"/>
  <c r="BI2464" i="2"/>
  <c r="BH2464" i="2"/>
  <c r="BG2464" i="2"/>
  <c r="BF2464" i="2"/>
  <c r="T2464" i="2"/>
  <c r="T2463" i="2" s="1"/>
  <c r="R2464" i="2"/>
  <c r="R2463" i="2"/>
  <c r="P2464" i="2"/>
  <c r="P2463" i="2" s="1"/>
  <c r="BI2462" i="2"/>
  <c r="BH2462" i="2"/>
  <c r="BG2462" i="2"/>
  <c r="BF2462" i="2"/>
  <c r="T2462" i="2"/>
  <c r="R2462" i="2"/>
  <c r="P2462" i="2"/>
  <c r="BI2461" i="2"/>
  <c r="BH2461" i="2"/>
  <c r="BG2461" i="2"/>
  <c r="BF2461" i="2"/>
  <c r="T2461" i="2"/>
  <c r="R2461" i="2"/>
  <c r="P2461" i="2"/>
  <c r="BI2460" i="2"/>
  <c r="BH2460" i="2"/>
  <c r="BG2460" i="2"/>
  <c r="BF2460" i="2"/>
  <c r="T2460" i="2"/>
  <c r="R2460" i="2"/>
  <c r="P2460" i="2"/>
  <c r="BI2459" i="2"/>
  <c r="BH2459" i="2"/>
  <c r="BG2459" i="2"/>
  <c r="BF2459" i="2"/>
  <c r="T2459" i="2"/>
  <c r="R2459" i="2"/>
  <c r="P2459" i="2"/>
  <c r="BI2458" i="2"/>
  <c r="BH2458" i="2"/>
  <c r="BG2458" i="2"/>
  <c r="BF2458" i="2"/>
  <c r="T2458" i="2"/>
  <c r="R2458" i="2"/>
  <c r="P2458" i="2"/>
  <c r="BI2457" i="2"/>
  <c r="BH2457" i="2"/>
  <c r="BG2457" i="2"/>
  <c r="BF2457" i="2"/>
  <c r="T2457" i="2"/>
  <c r="R2457" i="2"/>
  <c r="P2457"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3" i="2"/>
  <c r="BH2443" i="2"/>
  <c r="BG2443" i="2"/>
  <c r="BF2443" i="2"/>
  <c r="T2443" i="2"/>
  <c r="R2443" i="2"/>
  <c r="P2443" i="2"/>
  <c r="BI2442" i="2"/>
  <c r="BH2442" i="2"/>
  <c r="BG2442" i="2"/>
  <c r="BF2442" i="2"/>
  <c r="T2442" i="2"/>
  <c r="R2442" i="2"/>
  <c r="P2442" i="2"/>
  <c r="BI2441" i="2"/>
  <c r="BH2441" i="2"/>
  <c r="BG2441" i="2"/>
  <c r="BF2441" i="2"/>
  <c r="T2441" i="2"/>
  <c r="R2441" i="2"/>
  <c r="P2441" i="2"/>
  <c r="BI2440" i="2"/>
  <c r="BH2440" i="2"/>
  <c r="BG2440" i="2"/>
  <c r="BF2440" i="2"/>
  <c r="T2440" i="2"/>
  <c r="R2440" i="2"/>
  <c r="P2440" i="2"/>
  <c r="BI2439" i="2"/>
  <c r="BH2439" i="2"/>
  <c r="BG2439" i="2"/>
  <c r="BF2439" i="2"/>
  <c r="T2439" i="2"/>
  <c r="R2439" i="2"/>
  <c r="P2439" i="2"/>
  <c r="BI2438" i="2"/>
  <c r="BH2438" i="2"/>
  <c r="BG2438" i="2"/>
  <c r="BF2438" i="2"/>
  <c r="T2438" i="2"/>
  <c r="R2438" i="2"/>
  <c r="P2438" i="2"/>
  <c r="BI2437" i="2"/>
  <c r="BH2437" i="2"/>
  <c r="BG2437" i="2"/>
  <c r="BF2437" i="2"/>
  <c r="T2437" i="2"/>
  <c r="R2437" i="2"/>
  <c r="P2437" i="2"/>
  <c r="BI2436" i="2"/>
  <c r="BH2436" i="2"/>
  <c r="BG2436" i="2"/>
  <c r="BF2436" i="2"/>
  <c r="T2436" i="2"/>
  <c r="R2436" i="2"/>
  <c r="P2436" i="2"/>
  <c r="BI2435" i="2"/>
  <c r="BH2435" i="2"/>
  <c r="BG2435" i="2"/>
  <c r="BF2435" i="2"/>
  <c r="T2435" i="2"/>
  <c r="R2435" i="2"/>
  <c r="P2435" i="2"/>
  <c r="BI2434" i="2"/>
  <c r="BH2434" i="2"/>
  <c r="BG2434" i="2"/>
  <c r="BF2434" i="2"/>
  <c r="T2434" i="2"/>
  <c r="R2434" i="2"/>
  <c r="P2434" i="2"/>
  <c r="BI2433" i="2"/>
  <c r="BH2433" i="2"/>
  <c r="BG2433" i="2"/>
  <c r="BF2433" i="2"/>
  <c r="T2433" i="2"/>
  <c r="R2433" i="2"/>
  <c r="P2433" i="2"/>
  <c r="BI2428" i="2"/>
  <c r="BH2428" i="2"/>
  <c r="BG2428" i="2"/>
  <c r="BF2428" i="2"/>
  <c r="T2428" i="2"/>
  <c r="R2428" i="2"/>
  <c r="P2428" i="2"/>
  <c r="BI2422" i="2"/>
  <c r="BH2422" i="2"/>
  <c r="BG2422" i="2"/>
  <c r="BF2422" i="2"/>
  <c r="T2422" i="2"/>
  <c r="R2422" i="2"/>
  <c r="P2422" i="2"/>
  <c r="BI2419" i="2"/>
  <c r="BH2419" i="2"/>
  <c r="BG2419" i="2"/>
  <c r="BF2419" i="2"/>
  <c r="T2419" i="2"/>
  <c r="R2419" i="2"/>
  <c r="P2419" i="2"/>
  <c r="BI2416" i="2"/>
  <c r="BH2416" i="2"/>
  <c r="BG2416" i="2"/>
  <c r="BF2416" i="2"/>
  <c r="T2416" i="2"/>
  <c r="R2416" i="2"/>
  <c r="P2416" i="2"/>
  <c r="BI2413" i="2"/>
  <c r="BH2413" i="2"/>
  <c r="BG2413" i="2"/>
  <c r="BF2413" i="2"/>
  <c r="T2413" i="2"/>
  <c r="R2413" i="2"/>
  <c r="P2413" i="2"/>
  <c r="BI2411" i="2"/>
  <c r="BH2411" i="2"/>
  <c r="BG2411" i="2"/>
  <c r="BF2411" i="2"/>
  <c r="T2411" i="2"/>
  <c r="R2411" i="2"/>
  <c r="P2411" i="2"/>
  <c r="BI2408" i="2"/>
  <c r="BH2408" i="2"/>
  <c r="BG2408" i="2"/>
  <c r="BF2408" i="2"/>
  <c r="T2408" i="2"/>
  <c r="R2408" i="2"/>
  <c r="P2408" i="2"/>
  <c r="BI2397" i="2"/>
  <c r="BH2397" i="2"/>
  <c r="BG2397" i="2"/>
  <c r="BF2397" i="2"/>
  <c r="T2397" i="2"/>
  <c r="R2397" i="2"/>
  <c r="P2397" i="2"/>
  <c r="BI2386" i="2"/>
  <c r="BH2386" i="2"/>
  <c r="BG2386" i="2"/>
  <c r="BF2386" i="2"/>
  <c r="T2386" i="2"/>
  <c r="R2386" i="2"/>
  <c r="P2386" i="2"/>
  <c r="BI2384" i="2"/>
  <c r="BH2384" i="2"/>
  <c r="BG2384" i="2"/>
  <c r="BF2384" i="2"/>
  <c r="T2384" i="2"/>
  <c r="R2384" i="2"/>
  <c r="P2384" i="2"/>
  <c r="BI2383" i="2"/>
  <c r="BH2383" i="2"/>
  <c r="BG2383" i="2"/>
  <c r="BF2383" i="2"/>
  <c r="T2383" i="2"/>
  <c r="R2383" i="2"/>
  <c r="P2383" i="2"/>
  <c r="BI2382" i="2"/>
  <c r="BH2382" i="2"/>
  <c r="BG2382" i="2"/>
  <c r="BF2382" i="2"/>
  <c r="T2382" i="2"/>
  <c r="R2382" i="2"/>
  <c r="P2382" i="2"/>
  <c r="BI2379" i="2"/>
  <c r="BH2379" i="2"/>
  <c r="BG2379" i="2"/>
  <c r="BF2379" i="2"/>
  <c r="T2379" i="2"/>
  <c r="R2379" i="2"/>
  <c r="P2379" i="2"/>
  <c r="BI2378" i="2"/>
  <c r="BH2378" i="2"/>
  <c r="BG2378" i="2"/>
  <c r="BF2378" i="2"/>
  <c r="T2378" i="2"/>
  <c r="R2378" i="2"/>
  <c r="P2378" i="2"/>
  <c r="BI2377" i="2"/>
  <c r="BH2377" i="2"/>
  <c r="BG2377" i="2"/>
  <c r="BF2377" i="2"/>
  <c r="T2377" i="2"/>
  <c r="R2377" i="2"/>
  <c r="P2377" i="2"/>
  <c r="BI2376" i="2"/>
  <c r="BH2376" i="2"/>
  <c r="BG2376" i="2"/>
  <c r="BF2376" i="2"/>
  <c r="T2376" i="2"/>
  <c r="R2376" i="2"/>
  <c r="P2376" i="2"/>
  <c r="BI2375" i="2"/>
  <c r="BH2375" i="2"/>
  <c r="BG2375" i="2"/>
  <c r="BF2375" i="2"/>
  <c r="T2375" i="2"/>
  <c r="R2375" i="2"/>
  <c r="P2375" i="2"/>
  <c r="BI2374" i="2"/>
  <c r="BH2374" i="2"/>
  <c r="BG2374" i="2"/>
  <c r="BF2374" i="2"/>
  <c r="T2374" i="2"/>
  <c r="R2374" i="2"/>
  <c r="P2374" i="2"/>
  <c r="BI2371" i="2"/>
  <c r="BH2371" i="2"/>
  <c r="BG2371" i="2"/>
  <c r="BF2371" i="2"/>
  <c r="T2371" i="2"/>
  <c r="R2371" i="2"/>
  <c r="P2371" i="2"/>
  <c r="BI2369" i="2"/>
  <c r="BH2369" i="2"/>
  <c r="BG2369" i="2"/>
  <c r="BF2369" i="2"/>
  <c r="T2369" i="2"/>
  <c r="R2369" i="2"/>
  <c r="P2369" i="2"/>
  <c r="BI2362" i="2"/>
  <c r="BH2362" i="2"/>
  <c r="BG2362" i="2"/>
  <c r="BF2362" i="2"/>
  <c r="T2362" i="2"/>
  <c r="R2362" i="2"/>
  <c r="P2362" i="2"/>
  <c r="BI2302" i="2"/>
  <c r="BH2302" i="2"/>
  <c r="BG2302" i="2"/>
  <c r="BF2302" i="2"/>
  <c r="T2302" i="2"/>
  <c r="R2302" i="2"/>
  <c r="P2302" i="2"/>
  <c r="BI2294" i="2"/>
  <c r="BH2294" i="2"/>
  <c r="BG2294" i="2"/>
  <c r="BF2294" i="2"/>
  <c r="T2294" i="2"/>
  <c r="R2294" i="2"/>
  <c r="P2294" i="2"/>
  <c r="BI2275" i="2"/>
  <c r="BH2275" i="2"/>
  <c r="BG2275" i="2"/>
  <c r="BF2275" i="2"/>
  <c r="T2275" i="2"/>
  <c r="R2275" i="2"/>
  <c r="P2275" i="2"/>
  <c r="BI2256" i="2"/>
  <c r="BH2256" i="2"/>
  <c r="BG2256" i="2"/>
  <c r="BF2256" i="2"/>
  <c r="T2256" i="2"/>
  <c r="R2256" i="2"/>
  <c r="P2256" i="2"/>
  <c r="BI2254" i="2"/>
  <c r="BH2254" i="2"/>
  <c r="BG2254" i="2"/>
  <c r="BF2254" i="2"/>
  <c r="T2254" i="2"/>
  <c r="R2254" i="2"/>
  <c r="P2254" i="2"/>
  <c r="BI2234" i="2"/>
  <c r="BH2234" i="2"/>
  <c r="BG2234" i="2"/>
  <c r="BF2234" i="2"/>
  <c r="T2234" i="2"/>
  <c r="R2234" i="2"/>
  <c r="P2234" i="2"/>
  <c r="BI2228" i="2"/>
  <c r="BH2228" i="2"/>
  <c r="BG2228" i="2"/>
  <c r="BF2228" i="2"/>
  <c r="T2228" i="2"/>
  <c r="R2228" i="2"/>
  <c r="P2228" i="2"/>
  <c r="BI2224" i="2"/>
  <c r="BH2224" i="2"/>
  <c r="BG2224" i="2"/>
  <c r="BF2224" i="2"/>
  <c r="T2224" i="2"/>
  <c r="R2224" i="2"/>
  <c r="P2224" i="2"/>
  <c r="BI2218" i="2"/>
  <c r="BH2218" i="2"/>
  <c r="BG2218" i="2"/>
  <c r="BF2218" i="2"/>
  <c r="T2218" i="2"/>
  <c r="R2218" i="2"/>
  <c r="P2218" i="2"/>
  <c r="BI2215" i="2"/>
  <c r="BH2215" i="2"/>
  <c r="BG2215" i="2"/>
  <c r="BF2215" i="2"/>
  <c r="T2215" i="2"/>
  <c r="R2215" i="2"/>
  <c r="P2215" i="2"/>
  <c r="BI2205" i="2"/>
  <c r="BH2205" i="2"/>
  <c r="BG2205" i="2"/>
  <c r="BF2205" i="2"/>
  <c r="T2205" i="2"/>
  <c r="R2205" i="2"/>
  <c r="P2205" i="2"/>
  <c r="BI2202" i="2"/>
  <c r="BH2202" i="2"/>
  <c r="BG2202" i="2"/>
  <c r="BF2202" i="2"/>
  <c r="T2202" i="2"/>
  <c r="R2202" i="2"/>
  <c r="P2202" i="2"/>
  <c r="BI2200" i="2"/>
  <c r="BH2200" i="2"/>
  <c r="BG2200" i="2"/>
  <c r="BF2200" i="2"/>
  <c r="T2200" i="2"/>
  <c r="R2200" i="2"/>
  <c r="P2200" i="2"/>
  <c r="BI2198" i="2"/>
  <c r="BH2198" i="2"/>
  <c r="BG2198" i="2"/>
  <c r="BF2198" i="2"/>
  <c r="T2198" i="2"/>
  <c r="R2198" i="2"/>
  <c r="P2198" i="2"/>
  <c r="BI2195" i="2"/>
  <c r="BH2195" i="2"/>
  <c r="BG2195" i="2"/>
  <c r="BF2195" i="2"/>
  <c r="T2195" i="2"/>
  <c r="R2195" i="2"/>
  <c r="P2195" i="2"/>
  <c r="BI2193" i="2"/>
  <c r="BH2193" i="2"/>
  <c r="BG2193" i="2"/>
  <c r="BF2193" i="2"/>
  <c r="T2193" i="2"/>
  <c r="R2193" i="2"/>
  <c r="P2193" i="2"/>
  <c r="BI2191" i="2"/>
  <c r="BH2191" i="2"/>
  <c r="BG2191" i="2"/>
  <c r="BF2191" i="2"/>
  <c r="T2191" i="2"/>
  <c r="R2191" i="2"/>
  <c r="P2191" i="2"/>
  <c r="BI2183" i="2"/>
  <c r="BH2183" i="2"/>
  <c r="BG2183" i="2"/>
  <c r="BF2183" i="2"/>
  <c r="T2183" i="2"/>
  <c r="R2183" i="2"/>
  <c r="P2183" i="2"/>
  <c r="BI2180" i="2"/>
  <c r="BH2180" i="2"/>
  <c r="BG2180" i="2"/>
  <c r="BF2180" i="2"/>
  <c r="T2180" i="2"/>
  <c r="R2180" i="2"/>
  <c r="P2180" i="2"/>
  <c r="BI2178" i="2"/>
  <c r="BH2178" i="2"/>
  <c r="BG2178" i="2"/>
  <c r="BF2178" i="2"/>
  <c r="T2178" i="2"/>
  <c r="R2178" i="2"/>
  <c r="P2178" i="2"/>
  <c r="BI2176" i="2"/>
  <c r="BH2176" i="2"/>
  <c r="BG2176" i="2"/>
  <c r="BF2176" i="2"/>
  <c r="T2176" i="2"/>
  <c r="R2176" i="2"/>
  <c r="P2176" i="2"/>
  <c r="BI2173" i="2"/>
  <c r="BH2173" i="2"/>
  <c r="BG2173" i="2"/>
  <c r="BF2173" i="2"/>
  <c r="T2173" i="2"/>
  <c r="R2173" i="2"/>
  <c r="P2173" i="2"/>
  <c r="BI2171" i="2"/>
  <c r="BH2171" i="2"/>
  <c r="BG2171" i="2"/>
  <c r="BF2171" i="2"/>
  <c r="T2171" i="2"/>
  <c r="R2171" i="2"/>
  <c r="P2171" i="2"/>
  <c r="BI2168" i="2"/>
  <c r="BH2168" i="2"/>
  <c r="BG2168" i="2"/>
  <c r="BF2168" i="2"/>
  <c r="T2168" i="2"/>
  <c r="R2168" i="2"/>
  <c r="P2168" i="2"/>
  <c r="BI2158" i="2"/>
  <c r="BH2158" i="2"/>
  <c r="BG2158" i="2"/>
  <c r="BF2158" i="2"/>
  <c r="T2158" i="2"/>
  <c r="R2158" i="2"/>
  <c r="P2158" i="2"/>
  <c r="BI2155" i="2"/>
  <c r="BH2155" i="2"/>
  <c r="BG2155" i="2"/>
  <c r="BF2155" i="2"/>
  <c r="T2155" i="2"/>
  <c r="R2155" i="2"/>
  <c r="P2155" i="2"/>
  <c r="BI2153" i="2"/>
  <c r="BH2153" i="2"/>
  <c r="BG2153" i="2"/>
  <c r="BF2153" i="2"/>
  <c r="T2153" i="2"/>
  <c r="R2153" i="2"/>
  <c r="P2153" i="2"/>
  <c r="BI2151" i="2"/>
  <c r="BH2151" i="2"/>
  <c r="BG2151" i="2"/>
  <c r="BF2151" i="2"/>
  <c r="T2151" i="2"/>
  <c r="R2151" i="2"/>
  <c r="P2151" i="2"/>
  <c r="BI2148" i="2"/>
  <c r="BH2148" i="2"/>
  <c r="BG2148" i="2"/>
  <c r="BF2148" i="2"/>
  <c r="T2148" i="2"/>
  <c r="R2148" i="2"/>
  <c r="P2148" i="2"/>
  <c r="BI2144" i="2"/>
  <c r="BH2144" i="2"/>
  <c r="BG2144" i="2"/>
  <c r="BF2144" i="2"/>
  <c r="T2144" i="2"/>
  <c r="R2144" i="2"/>
  <c r="P2144" i="2"/>
  <c r="BI2140" i="2"/>
  <c r="BH2140" i="2"/>
  <c r="BG2140" i="2"/>
  <c r="BF2140" i="2"/>
  <c r="T2140" i="2"/>
  <c r="R2140" i="2"/>
  <c r="P2140" i="2"/>
  <c r="BI2135" i="2"/>
  <c r="BH2135" i="2"/>
  <c r="BG2135" i="2"/>
  <c r="BF2135" i="2"/>
  <c r="T2135" i="2"/>
  <c r="R2135" i="2"/>
  <c r="P2135" i="2"/>
  <c r="BI2132" i="2"/>
  <c r="BH2132" i="2"/>
  <c r="BG2132" i="2"/>
  <c r="BF2132" i="2"/>
  <c r="T2132" i="2"/>
  <c r="R2132" i="2"/>
  <c r="P2132" i="2"/>
  <c r="BI2126" i="2"/>
  <c r="BH2126" i="2"/>
  <c r="BG2126" i="2"/>
  <c r="BF2126" i="2"/>
  <c r="T2126" i="2"/>
  <c r="R2126" i="2"/>
  <c r="P2126" i="2"/>
  <c r="BI2123" i="2"/>
  <c r="BH2123" i="2"/>
  <c r="BG2123" i="2"/>
  <c r="BF2123" i="2"/>
  <c r="T2123" i="2"/>
  <c r="R2123" i="2"/>
  <c r="P2123" i="2"/>
  <c r="BI2122" i="2"/>
  <c r="BH2122" i="2"/>
  <c r="BG2122" i="2"/>
  <c r="BF2122" i="2"/>
  <c r="T2122" i="2"/>
  <c r="R2122" i="2"/>
  <c r="P2122" i="2"/>
  <c r="BI2104" i="2"/>
  <c r="BH2104" i="2"/>
  <c r="BG2104" i="2"/>
  <c r="BF2104" i="2"/>
  <c r="T2104" i="2"/>
  <c r="R2104" i="2"/>
  <c r="P2104" i="2"/>
  <c r="BI2102" i="2"/>
  <c r="BH2102" i="2"/>
  <c r="BG2102" i="2"/>
  <c r="BF2102" i="2"/>
  <c r="T2102" i="2"/>
  <c r="R2102" i="2"/>
  <c r="P2102" i="2"/>
  <c r="BI2100" i="2"/>
  <c r="BH2100" i="2"/>
  <c r="BG2100" i="2"/>
  <c r="BF2100" i="2"/>
  <c r="T2100" i="2"/>
  <c r="R2100" i="2"/>
  <c r="P2100" i="2"/>
  <c r="BI2085" i="2"/>
  <c r="BH2085" i="2"/>
  <c r="BG2085" i="2"/>
  <c r="BF2085" i="2"/>
  <c r="T2085" i="2"/>
  <c r="R2085" i="2"/>
  <c r="P2085" i="2"/>
  <c r="BI2035" i="2"/>
  <c r="BH2035" i="2"/>
  <c r="BG2035" i="2"/>
  <c r="BF2035" i="2"/>
  <c r="T2035" i="2"/>
  <c r="R2035" i="2"/>
  <c r="P2035" i="2"/>
  <c r="BI2032" i="2"/>
  <c r="BH2032" i="2"/>
  <c r="BG2032" i="2"/>
  <c r="BF2032" i="2"/>
  <c r="T2032" i="2"/>
  <c r="R2032" i="2"/>
  <c r="P2032" i="2"/>
  <c r="BI2030" i="2"/>
  <c r="BH2030" i="2"/>
  <c r="BG2030" i="2"/>
  <c r="BF2030" i="2"/>
  <c r="T2030" i="2"/>
  <c r="R2030" i="2"/>
  <c r="P2030" i="2"/>
  <c r="BI2027" i="2"/>
  <c r="BH2027" i="2"/>
  <c r="BG2027" i="2"/>
  <c r="BF2027" i="2"/>
  <c r="T2027" i="2"/>
  <c r="R2027" i="2"/>
  <c r="P2027" i="2"/>
  <c r="BI2024" i="2"/>
  <c r="BH2024" i="2"/>
  <c r="BG2024" i="2"/>
  <c r="BF2024" i="2"/>
  <c r="T2024" i="2"/>
  <c r="R2024" i="2"/>
  <c r="P2024" i="2"/>
  <c r="BI2008" i="2"/>
  <c r="BH2008" i="2"/>
  <c r="BG2008" i="2"/>
  <c r="BF2008" i="2"/>
  <c r="T2008" i="2"/>
  <c r="R2008" i="2"/>
  <c r="P2008" i="2"/>
  <c r="BI1996" i="2"/>
  <c r="BH1996" i="2"/>
  <c r="BG1996" i="2"/>
  <c r="BF1996" i="2"/>
  <c r="T1996" i="2"/>
  <c r="R1996" i="2"/>
  <c r="P1996" i="2"/>
  <c r="BI1993" i="2"/>
  <c r="BH1993" i="2"/>
  <c r="BG1993" i="2"/>
  <c r="BF1993" i="2"/>
  <c r="T1993" i="2"/>
  <c r="R1993" i="2"/>
  <c r="P1993" i="2"/>
  <c r="BI1991" i="2"/>
  <c r="BH1991" i="2"/>
  <c r="BG1991" i="2"/>
  <c r="BF1991" i="2"/>
  <c r="T1991" i="2"/>
  <c r="R1991" i="2"/>
  <c r="P1991" i="2"/>
  <c r="BI1987" i="2"/>
  <c r="BH1987" i="2"/>
  <c r="BG1987" i="2"/>
  <c r="BF1987" i="2"/>
  <c r="T1987" i="2"/>
  <c r="R1987" i="2"/>
  <c r="P1987" i="2"/>
  <c r="BI1985" i="2"/>
  <c r="BH1985" i="2"/>
  <c r="BG1985" i="2"/>
  <c r="BF1985" i="2"/>
  <c r="T1985" i="2"/>
  <c r="R1985" i="2"/>
  <c r="P1985" i="2"/>
  <c r="BI1982" i="2"/>
  <c r="BH1982" i="2"/>
  <c r="BG1982" i="2"/>
  <c r="BF1982" i="2"/>
  <c r="T1982" i="2"/>
  <c r="R1982" i="2"/>
  <c r="P1982" i="2"/>
  <c r="BI1973" i="2"/>
  <c r="BH1973" i="2"/>
  <c r="BG1973" i="2"/>
  <c r="BF1973" i="2"/>
  <c r="T1973" i="2"/>
  <c r="R1973" i="2"/>
  <c r="P1973" i="2"/>
  <c r="BI1971" i="2"/>
  <c r="BH1971" i="2"/>
  <c r="BG1971" i="2"/>
  <c r="BF1971" i="2"/>
  <c r="T1971" i="2"/>
  <c r="R1971" i="2"/>
  <c r="P1971" i="2"/>
  <c r="BI1968" i="2"/>
  <c r="BH1968" i="2"/>
  <c r="BG1968" i="2"/>
  <c r="BF1968" i="2"/>
  <c r="T1968" i="2"/>
  <c r="R1968" i="2"/>
  <c r="P1968" i="2"/>
  <c r="BI1956" i="2"/>
  <c r="BH1956" i="2"/>
  <c r="BG1956" i="2"/>
  <c r="BF1956" i="2"/>
  <c r="T1956" i="2"/>
  <c r="R1956" i="2"/>
  <c r="P1956" i="2"/>
  <c r="BI1946" i="2"/>
  <c r="BH1946" i="2"/>
  <c r="BG1946" i="2"/>
  <c r="BF1946" i="2"/>
  <c r="T1946" i="2"/>
  <c r="R1946" i="2"/>
  <c r="P1946" i="2"/>
  <c r="BI1937" i="2"/>
  <c r="BH1937" i="2"/>
  <c r="BG1937" i="2"/>
  <c r="BF1937" i="2"/>
  <c r="T1937" i="2"/>
  <c r="R1937" i="2"/>
  <c r="P1937" i="2"/>
  <c r="BI1918" i="2"/>
  <c r="BH1918" i="2"/>
  <c r="BG1918" i="2"/>
  <c r="BF1918" i="2"/>
  <c r="T1918" i="2"/>
  <c r="R1918" i="2"/>
  <c r="P1918" i="2"/>
  <c r="BI1912" i="2"/>
  <c r="BH1912" i="2"/>
  <c r="BG1912" i="2"/>
  <c r="BF1912" i="2"/>
  <c r="T1912" i="2"/>
  <c r="R1912" i="2"/>
  <c r="P1912" i="2"/>
  <c r="BI1907" i="2"/>
  <c r="BH1907" i="2"/>
  <c r="BG1907" i="2"/>
  <c r="BF1907" i="2"/>
  <c r="T1907" i="2"/>
  <c r="R1907" i="2"/>
  <c r="P1907" i="2"/>
  <c r="BI1900" i="2"/>
  <c r="BH1900" i="2"/>
  <c r="BG1900" i="2"/>
  <c r="BF1900" i="2"/>
  <c r="T1900" i="2"/>
  <c r="R1900" i="2"/>
  <c r="P1900" i="2"/>
  <c r="BI1895" i="2"/>
  <c r="BH1895" i="2"/>
  <c r="BG1895" i="2"/>
  <c r="BF1895" i="2"/>
  <c r="T1895" i="2"/>
  <c r="R1895" i="2"/>
  <c r="P1895" i="2"/>
  <c r="BI1889" i="2"/>
  <c r="BH1889" i="2"/>
  <c r="BG1889" i="2"/>
  <c r="BF1889" i="2"/>
  <c r="T1889" i="2"/>
  <c r="R1889" i="2"/>
  <c r="P1889" i="2"/>
  <c r="BI1863" i="2"/>
  <c r="BH1863" i="2"/>
  <c r="BG1863" i="2"/>
  <c r="BF1863" i="2"/>
  <c r="T1863" i="2"/>
  <c r="R1863" i="2"/>
  <c r="P1863" i="2"/>
  <c r="BI1833" i="2"/>
  <c r="BH1833" i="2"/>
  <c r="BG1833" i="2"/>
  <c r="BF1833" i="2"/>
  <c r="T1833" i="2"/>
  <c r="R1833" i="2"/>
  <c r="P1833" i="2"/>
  <c r="BI1831" i="2"/>
  <c r="BH1831" i="2"/>
  <c r="BG1831" i="2"/>
  <c r="BF1831" i="2"/>
  <c r="T1831" i="2"/>
  <c r="R1831" i="2"/>
  <c r="P1831" i="2"/>
  <c r="BI1829" i="2"/>
  <c r="BH1829" i="2"/>
  <c r="BG1829" i="2"/>
  <c r="BF1829" i="2"/>
  <c r="T1829" i="2"/>
  <c r="R1829" i="2"/>
  <c r="P1829" i="2"/>
  <c r="BI1813" i="2"/>
  <c r="BH1813" i="2"/>
  <c r="BG1813" i="2"/>
  <c r="BF1813" i="2"/>
  <c r="T1813" i="2"/>
  <c r="R1813" i="2"/>
  <c r="P1813" i="2"/>
  <c r="BI1776" i="2"/>
  <c r="BH1776" i="2"/>
  <c r="BG1776" i="2"/>
  <c r="BF1776" i="2"/>
  <c r="T1776" i="2"/>
  <c r="R1776" i="2"/>
  <c r="P1776" i="2"/>
  <c r="BI1774" i="2"/>
  <c r="BH1774" i="2"/>
  <c r="BG1774" i="2"/>
  <c r="BF1774" i="2"/>
  <c r="T1774" i="2"/>
  <c r="R1774" i="2"/>
  <c r="P1774" i="2"/>
  <c r="BI1772" i="2"/>
  <c r="BH1772" i="2"/>
  <c r="BG1772" i="2"/>
  <c r="BF1772" i="2"/>
  <c r="T1772" i="2"/>
  <c r="R1772" i="2"/>
  <c r="P1772" i="2"/>
  <c r="BI1770" i="2"/>
  <c r="BH1770" i="2"/>
  <c r="BG1770" i="2"/>
  <c r="BF1770" i="2"/>
  <c r="T1770" i="2"/>
  <c r="R1770" i="2"/>
  <c r="P1770" i="2"/>
  <c r="BI1723" i="2"/>
  <c r="BH1723" i="2"/>
  <c r="BG1723" i="2"/>
  <c r="BF1723" i="2"/>
  <c r="T1723" i="2"/>
  <c r="R1723" i="2"/>
  <c r="P1723" i="2"/>
  <c r="BI1721" i="2"/>
  <c r="BH1721" i="2"/>
  <c r="BG1721" i="2"/>
  <c r="BF1721" i="2"/>
  <c r="T1721" i="2"/>
  <c r="R1721" i="2"/>
  <c r="P1721" i="2"/>
  <c r="BI1716" i="2"/>
  <c r="BH1716" i="2"/>
  <c r="BG1716" i="2"/>
  <c r="BF1716" i="2"/>
  <c r="T1716" i="2"/>
  <c r="R1716" i="2"/>
  <c r="P1716" i="2"/>
  <c r="BI1714" i="2"/>
  <c r="BH1714" i="2"/>
  <c r="BG1714" i="2"/>
  <c r="BF1714" i="2"/>
  <c r="T1714" i="2"/>
  <c r="R1714" i="2"/>
  <c r="P1714" i="2"/>
  <c r="BI1712" i="2"/>
  <c r="BH1712" i="2"/>
  <c r="BG1712" i="2"/>
  <c r="BF1712" i="2"/>
  <c r="T1712" i="2"/>
  <c r="R1712" i="2"/>
  <c r="P1712" i="2"/>
  <c r="BI1708" i="2"/>
  <c r="BH1708" i="2"/>
  <c r="BG1708" i="2"/>
  <c r="BF1708" i="2"/>
  <c r="T1708" i="2"/>
  <c r="R1708" i="2"/>
  <c r="P1708" i="2"/>
  <c r="BI1707" i="2"/>
  <c r="BH1707" i="2"/>
  <c r="BG1707" i="2"/>
  <c r="BF1707" i="2"/>
  <c r="T1707" i="2"/>
  <c r="R1707" i="2"/>
  <c r="P1707" i="2"/>
  <c r="BI1706" i="2"/>
  <c r="BH1706" i="2"/>
  <c r="BG1706" i="2"/>
  <c r="BF1706" i="2"/>
  <c r="T1706" i="2"/>
  <c r="R1706" i="2"/>
  <c r="P1706" i="2"/>
  <c r="BI1693" i="2"/>
  <c r="BH1693" i="2"/>
  <c r="BG1693" i="2"/>
  <c r="BF1693" i="2"/>
  <c r="T1693" i="2"/>
  <c r="R1693" i="2"/>
  <c r="P1693" i="2"/>
  <c r="BI1690" i="2"/>
  <c r="BH1690" i="2"/>
  <c r="BG1690" i="2"/>
  <c r="BF1690" i="2"/>
  <c r="T1690" i="2"/>
  <c r="R1690" i="2"/>
  <c r="P1690" i="2"/>
  <c r="BI1687" i="2"/>
  <c r="BH1687" i="2"/>
  <c r="BG1687" i="2"/>
  <c r="BF1687" i="2"/>
  <c r="T1687" i="2"/>
  <c r="R1687" i="2"/>
  <c r="P1687" i="2"/>
  <c r="BI1684" i="2"/>
  <c r="BH1684" i="2"/>
  <c r="BG1684" i="2"/>
  <c r="BF1684" i="2"/>
  <c r="T1684" i="2"/>
  <c r="R1684" i="2"/>
  <c r="P1684" i="2"/>
  <c r="BI1650" i="2"/>
  <c r="BH1650" i="2"/>
  <c r="BG1650" i="2"/>
  <c r="BF1650" i="2"/>
  <c r="T1650" i="2"/>
  <c r="R1650" i="2"/>
  <c r="P1650" i="2"/>
  <c r="BI1647" i="2"/>
  <c r="BH1647" i="2"/>
  <c r="BG1647" i="2"/>
  <c r="BF1647" i="2"/>
  <c r="T1647" i="2"/>
  <c r="R1647" i="2"/>
  <c r="P1647" i="2"/>
  <c r="BI1604" i="2"/>
  <c r="BH1604" i="2"/>
  <c r="BG1604" i="2"/>
  <c r="BF1604" i="2"/>
  <c r="T1604" i="2"/>
  <c r="R1604" i="2"/>
  <c r="P1604" i="2"/>
  <c r="BI1602" i="2"/>
  <c r="BH1602" i="2"/>
  <c r="BG1602" i="2"/>
  <c r="BF1602" i="2"/>
  <c r="T1602" i="2"/>
  <c r="R1602" i="2"/>
  <c r="P1602" i="2"/>
  <c r="BI1590" i="2"/>
  <c r="BH1590" i="2"/>
  <c r="BG1590" i="2"/>
  <c r="BF1590" i="2"/>
  <c r="T1590" i="2"/>
  <c r="R1590" i="2"/>
  <c r="P1590" i="2"/>
  <c r="BI1588" i="2"/>
  <c r="BH1588" i="2"/>
  <c r="BG1588" i="2"/>
  <c r="BF1588" i="2"/>
  <c r="T1588" i="2"/>
  <c r="R1588" i="2"/>
  <c r="P1588" i="2"/>
  <c r="BI1585" i="2"/>
  <c r="BH1585" i="2"/>
  <c r="BG1585" i="2"/>
  <c r="BF1585" i="2"/>
  <c r="T1585" i="2"/>
  <c r="R1585" i="2"/>
  <c r="P1585" i="2"/>
  <c r="BI1534" i="2"/>
  <c r="BH1534" i="2"/>
  <c r="BG1534" i="2"/>
  <c r="BF1534" i="2"/>
  <c r="T1534" i="2"/>
  <c r="R1534" i="2"/>
  <c r="P1534" i="2"/>
  <c r="BI1532" i="2"/>
  <c r="BH1532" i="2"/>
  <c r="BG1532" i="2"/>
  <c r="BF1532" i="2"/>
  <c r="T1532" i="2"/>
  <c r="R1532" i="2"/>
  <c r="P1532" i="2"/>
  <c r="BI1525" i="2"/>
  <c r="BH1525" i="2"/>
  <c r="BG1525" i="2"/>
  <c r="BF1525" i="2"/>
  <c r="T1525" i="2"/>
  <c r="R1525" i="2"/>
  <c r="P1525" i="2"/>
  <c r="BI1523" i="2"/>
  <c r="BH1523" i="2"/>
  <c r="BG1523" i="2"/>
  <c r="BF1523" i="2"/>
  <c r="T1523" i="2"/>
  <c r="R1523" i="2"/>
  <c r="P1523" i="2"/>
  <c r="BI1519" i="2"/>
  <c r="BH1519" i="2"/>
  <c r="BG1519" i="2"/>
  <c r="BF1519" i="2"/>
  <c r="T1519" i="2"/>
  <c r="R1519" i="2"/>
  <c r="P1519" i="2"/>
  <c r="BI1510" i="2"/>
  <c r="BH1510" i="2"/>
  <c r="BG1510" i="2"/>
  <c r="BF1510" i="2"/>
  <c r="T1510" i="2"/>
  <c r="R1510" i="2"/>
  <c r="P1510" i="2"/>
  <c r="BI1508" i="2"/>
  <c r="BH1508" i="2"/>
  <c r="BG1508" i="2"/>
  <c r="BF1508" i="2"/>
  <c r="T1508" i="2"/>
  <c r="R1508" i="2"/>
  <c r="P1508" i="2"/>
  <c r="BI1502" i="2"/>
  <c r="BH1502" i="2"/>
  <c r="BG1502" i="2"/>
  <c r="BF1502" i="2"/>
  <c r="T1502" i="2"/>
  <c r="R1502" i="2"/>
  <c r="P1502" i="2"/>
  <c r="BI1495" i="2"/>
  <c r="BH1495" i="2"/>
  <c r="BG1495" i="2"/>
  <c r="BF1495" i="2"/>
  <c r="T1495" i="2"/>
  <c r="R1495" i="2"/>
  <c r="P1495" i="2"/>
  <c r="BI1492" i="2"/>
  <c r="BH1492" i="2"/>
  <c r="BG1492" i="2"/>
  <c r="BF1492" i="2"/>
  <c r="T1492" i="2"/>
  <c r="R1492" i="2"/>
  <c r="P1492" i="2"/>
  <c r="BI1488" i="2"/>
  <c r="BH1488" i="2"/>
  <c r="BG1488" i="2"/>
  <c r="BF1488" i="2"/>
  <c r="T1488" i="2"/>
  <c r="R1488" i="2"/>
  <c r="P1488" i="2"/>
  <c r="BI1487" i="2"/>
  <c r="BH1487" i="2"/>
  <c r="BG1487" i="2"/>
  <c r="BF1487" i="2"/>
  <c r="T1487" i="2"/>
  <c r="R1487" i="2"/>
  <c r="P1487" i="2"/>
  <c r="BI1486" i="2"/>
  <c r="BH1486" i="2"/>
  <c r="BG1486" i="2"/>
  <c r="BF1486" i="2"/>
  <c r="T1486" i="2"/>
  <c r="R1486" i="2"/>
  <c r="P1486" i="2"/>
  <c r="BI1482" i="2"/>
  <c r="BH1482" i="2"/>
  <c r="BG1482" i="2"/>
  <c r="BF1482" i="2"/>
  <c r="T1482" i="2"/>
  <c r="R1482" i="2"/>
  <c r="P1482" i="2"/>
  <c r="BI1478" i="2"/>
  <c r="BH1478" i="2"/>
  <c r="BG1478" i="2"/>
  <c r="BF1478" i="2"/>
  <c r="T1478" i="2"/>
  <c r="R1478" i="2"/>
  <c r="P1478" i="2"/>
  <c r="BI1477" i="2"/>
  <c r="BH1477" i="2"/>
  <c r="BG1477" i="2"/>
  <c r="BF1477" i="2"/>
  <c r="T1477" i="2"/>
  <c r="R1477" i="2"/>
  <c r="P1477" i="2"/>
  <c r="BI1463" i="2"/>
  <c r="BH1463" i="2"/>
  <c r="BG1463" i="2"/>
  <c r="BF1463" i="2"/>
  <c r="T1463" i="2"/>
  <c r="R1463" i="2"/>
  <c r="P1463" i="2"/>
  <c r="BI1457" i="2"/>
  <c r="BH1457" i="2"/>
  <c r="BG1457" i="2"/>
  <c r="BF1457" i="2"/>
  <c r="T1457" i="2"/>
  <c r="R1457" i="2"/>
  <c r="P1457" i="2"/>
  <c r="BI1451" i="2"/>
  <c r="BH1451" i="2"/>
  <c r="BG1451" i="2"/>
  <c r="BF1451" i="2"/>
  <c r="T1451" i="2"/>
  <c r="R1451" i="2"/>
  <c r="P1451" i="2"/>
  <c r="BI1445" i="2"/>
  <c r="BH1445" i="2"/>
  <c r="BG1445" i="2"/>
  <c r="BF1445" i="2"/>
  <c r="T1445" i="2"/>
  <c r="R1445" i="2"/>
  <c r="P1445" i="2"/>
  <c r="BI1444" i="2"/>
  <c r="BH1444" i="2"/>
  <c r="BG1444" i="2"/>
  <c r="BF1444" i="2"/>
  <c r="T1444" i="2"/>
  <c r="R1444" i="2"/>
  <c r="P1444" i="2"/>
  <c r="BI1439" i="2"/>
  <c r="BH1439" i="2"/>
  <c r="BG1439" i="2"/>
  <c r="BF1439" i="2"/>
  <c r="T1439" i="2"/>
  <c r="R1439" i="2"/>
  <c r="P1439" i="2"/>
  <c r="BI1437" i="2"/>
  <c r="BH1437" i="2"/>
  <c r="BG1437" i="2"/>
  <c r="BF1437" i="2"/>
  <c r="T1437" i="2"/>
  <c r="R1437" i="2"/>
  <c r="P1437" i="2"/>
  <c r="BI1428" i="2"/>
  <c r="BH1428" i="2"/>
  <c r="BG1428" i="2"/>
  <c r="BF1428" i="2"/>
  <c r="T1428" i="2"/>
  <c r="R1428" i="2"/>
  <c r="P1428" i="2"/>
  <c r="BI1426" i="2"/>
  <c r="BH1426" i="2"/>
  <c r="BG1426" i="2"/>
  <c r="BF1426" i="2"/>
  <c r="T1426" i="2"/>
  <c r="R1426" i="2"/>
  <c r="P1426" i="2"/>
  <c r="BI1415" i="2"/>
  <c r="BH1415" i="2"/>
  <c r="BG1415" i="2"/>
  <c r="BF1415" i="2"/>
  <c r="T1415" i="2"/>
  <c r="R1415" i="2"/>
  <c r="P1415" i="2"/>
  <c r="BI1406" i="2"/>
  <c r="BH1406" i="2"/>
  <c r="BG1406" i="2"/>
  <c r="BF1406" i="2"/>
  <c r="T1406" i="2"/>
  <c r="R1406" i="2"/>
  <c r="P1406" i="2"/>
  <c r="BI1403" i="2"/>
  <c r="BH1403" i="2"/>
  <c r="BG1403" i="2"/>
  <c r="BF1403" i="2"/>
  <c r="T1403" i="2"/>
  <c r="R1403" i="2"/>
  <c r="P1403" i="2"/>
  <c r="BI1395" i="2"/>
  <c r="BH1395" i="2"/>
  <c r="BG1395" i="2"/>
  <c r="BF1395" i="2"/>
  <c r="T1395" i="2"/>
  <c r="R1395" i="2"/>
  <c r="P1395" i="2"/>
  <c r="BI1388" i="2"/>
  <c r="BH1388" i="2"/>
  <c r="BG1388" i="2"/>
  <c r="BF1388" i="2"/>
  <c r="T1388" i="2"/>
  <c r="R1388" i="2"/>
  <c r="P1388" i="2"/>
  <c r="BI1347" i="2"/>
  <c r="BH1347" i="2"/>
  <c r="BG1347" i="2"/>
  <c r="BF1347" i="2"/>
  <c r="T1347" i="2"/>
  <c r="R1347" i="2"/>
  <c r="P1347" i="2"/>
  <c r="BI1339" i="2"/>
  <c r="BH1339" i="2"/>
  <c r="BG1339" i="2"/>
  <c r="BF1339" i="2"/>
  <c r="T1339" i="2"/>
  <c r="R1339" i="2"/>
  <c r="P1339" i="2"/>
  <c r="BI1321" i="2"/>
  <c r="BH1321" i="2"/>
  <c r="BG1321" i="2"/>
  <c r="BF1321" i="2"/>
  <c r="T1321" i="2"/>
  <c r="R1321" i="2"/>
  <c r="P1321" i="2"/>
  <c r="BI1274" i="2"/>
  <c r="BH1274" i="2"/>
  <c r="BG1274" i="2"/>
  <c r="BF1274" i="2"/>
  <c r="T1274" i="2"/>
  <c r="R1274" i="2"/>
  <c r="P1274" i="2"/>
  <c r="BI1258" i="2"/>
  <c r="BH1258" i="2"/>
  <c r="BG1258" i="2"/>
  <c r="BF1258" i="2"/>
  <c r="T1258" i="2"/>
  <c r="R1258" i="2"/>
  <c r="P1258" i="2"/>
  <c r="BI1257" i="2"/>
  <c r="BH1257" i="2"/>
  <c r="BG1257" i="2"/>
  <c r="BF1257" i="2"/>
  <c r="T1257" i="2"/>
  <c r="R1257" i="2"/>
  <c r="P1257" i="2"/>
  <c r="BI1250" i="2"/>
  <c r="BH1250" i="2"/>
  <c r="BG1250" i="2"/>
  <c r="BF1250" i="2"/>
  <c r="T1250" i="2"/>
  <c r="R1250" i="2"/>
  <c r="P1250" i="2"/>
  <c r="BI1248" i="2"/>
  <c r="BH1248" i="2"/>
  <c r="BG1248" i="2"/>
  <c r="BF1248" i="2"/>
  <c r="T1248" i="2"/>
  <c r="R1248" i="2"/>
  <c r="P1248" i="2"/>
  <c r="BI1228" i="2"/>
  <c r="BH1228" i="2"/>
  <c r="BG1228" i="2"/>
  <c r="BF1228" i="2"/>
  <c r="T1228" i="2"/>
  <c r="R1228" i="2"/>
  <c r="P1228" i="2"/>
  <c r="BI1226" i="2"/>
  <c r="BH1226" i="2"/>
  <c r="BG1226" i="2"/>
  <c r="BF1226" i="2"/>
  <c r="T1226" i="2"/>
  <c r="R1226" i="2"/>
  <c r="P1226" i="2"/>
  <c r="BI1206" i="2"/>
  <c r="BH1206" i="2"/>
  <c r="BG1206" i="2"/>
  <c r="BF1206" i="2"/>
  <c r="T1206" i="2"/>
  <c r="R1206" i="2"/>
  <c r="P1206" i="2"/>
  <c r="BI1204" i="2"/>
  <c r="BH1204" i="2"/>
  <c r="BG1204" i="2"/>
  <c r="BF1204" i="2"/>
  <c r="T1204" i="2"/>
  <c r="R1204" i="2"/>
  <c r="P1204" i="2"/>
  <c r="BI1191" i="2"/>
  <c r="BH1191" i="2"/>
  <c r="BG1191" i="2"/>
  <c r="BF1191" i="2"/>
  <c r="T1191" i="2"/>
  <c r="R1191" i="2"/>
  <c r="P1191" i="2"/>
  <c r="BI1189" i="2"/>
  <c r="BH1189" i="2"/>
  <c r="BG1189" i="2"/>
  <c r="BF1189" i="2"/>
  <c r="T1189" i="2"/>
  <c r="R1189" i="2"/>
  <c r="P1189" i="2"/>
  <c r="BI1078" i="2"/>
  <c r="BH1078" i="2"/>
  <c r="BG1078" i="2"/>
  <c r="BF1078" i="2"/>
  <c r="T1078" i="2"/>
  <c r="R1078" i="2"/>
  <c r="P1078" i="2"/>
  <c r="BI978" i="2"/>
  <c r="BH978" i="2"/>
  <c r="BG978" i="2"/>
  <c r="BF978" i="2"/>
  <c r="T978" i="2"/>
  <c r="R978" i="2"/>
  <c r="P978" i="2"/>
  <c r="BI955" i="2"/>
  <c r="BH955" i="2"/>
  <c r="BG955" i="2"/>
  <c r="BF955" i="2"/>
  <c r="T955" i="2"/>
  <c r="R955" i="2"/>
  <c r="P955" i="2"/>
  <c r="BI932" i="2"/>
  <c r="BH932" i="2"/>
  <c r="BG932" i="2"/>
  <c r="BF932" i="2"/>
  <c r="T932" i="2"/>
  <c r="R932" i="2"/>
  <c r="P932" i="2"/>
  <c r="BI884" i="2"/>
  <c r="BH884" i="2"/>
  <c r="BG884" i="2"/>
  <c r="BF884" i="2"/>
  <c r="T884" i="2"/>
  <c r="R884" i="2"/>
  <c r="P884" i="2"/>
  <c r="BI858" i="2"/>
  <c r="BH858" i="2"/>
  <c r="BG858" i="2"/>
  <c r="BF858" i="2"/>
  <c r="T858" i="2"/>
  <c r="R858" i="2"/>
  <c r="P858" i="2"/>
  <c r="BI835" i="2"/>
  <c r="BH835" i="2"/>
  <c r="BG835" i="2"/>
  <c r="BF835" i="2"/>
  <c r="T835" i="2"/>
  <c r="R835" i="2"/>
  <c r="P835" i="2"/>
  <c r="BI832" i="2"/>
  <c r="BH832" i="2"/>
  <c r="BG832" i="2"/>
  <c r="BF832" i="2"/>
  <c r="T832" i="2"/>
  <c r="R832" i="2"/>
  <c r="P832" i="2"/>
  <c r="BI829" i="2"/>
  <c r="BH829" i="2"/>
  <c r="BG829" i="2"/>
  <c r="BF829" i="2"/>
  <c r="T829" i="2"/>
  <c r="R829" i="2"/>
  <c r="P829" i="2"/>
  <c r="BI802" i="2"/>
  <c r="BH802" i="2"/>
  <c r="BG802" i="2"/>
  <c r="BF802" i="2"/>
  <c r="T802" i="2"/>
  <c r="R802" i="2"/>
  <c r="P802" i="2"/>
  <c r="BI779" i="2"/>
  <c r="BH779" i="2"/>
  <c r="BG779" i="2"/>
  <c r="BF779" i="2"/>
  <c r="T779" i="2"/>
  <c r="R779" i="2"/>
  <c r="P779" i="2"/>
  <c r="BI770" i="2"/>
  <c r="BH770" i="2"/>
  <c r="BG770" i="2"/>
  <c r="BF770" i="2"/>
  <c r="T770" i="2"/>
  <c r="R770" i="2"/>
  <c r="P770" i="2"/>
  <c r="BI766" i="2"/>
  <c r="BH766" i="2"/>
  <c r="BG766" i="2"/>
  <c r="BF766" i="2"/>
  <c r="T766" i="2"/>
  <c r="R766" i="2"/>
  <c r="P766" i="2"/>
  <c r="BI762" i="2"/>
  <c r="BH762" i="2"/>
  <c r="BG762" i="2"/>
  <c r="BF762" i="2"/>
  <c r="T762" i="2"/>
  <c r="R762" i="2"/>
  <c r="P762" i="2"/>
  <c r="BI758" i="2"/>
  <c r="BH758" i="2"/>
  <c r="BG758" i="2"/>
  <c r="BF758" i="2"/>
  <c r="T758" i="2"/>
  <c r="R758" i="2"/>
  <c r="P758" i="2"/>
  <c r="BI744" i="2"/>
  <c r="BH744" i="2"/>
  <c r="BG744" i="2"/>
  <c r="BF744" i="2"/>
  <c r="T744" i="2"/>
  <c r="R744" i="2"/>
  <c r="P744" i="2"/>
  <c r="BI735" i="2"/>
  <c r="BH735" i="2"/>
  <c r="BG735" i="2"/>
  <c r="BF735" i="2"/>
  <c r="T735" i="2"/>
  <c r="R735" i="2"/>
  <c r="P735" i="2"/>
  <c r="BI733" i="2"/>
  <c r="BH733" i="2"/>
  <c r="BG733" i="2"/>
  <c r="BF733" i="2"/>
  <c r="T733" i="2"/>
  <c r="R733" i="2"/>
  <c r="P733" i="2"/>
  <c r="BI715" i="2"/>
  <c r="BH715" i="2"/>
  <c r="BG715" i="2"/>
  <c r="BF715" i="2"/>
  <c r="T715" i="2"/>
  <c r="R715" i="2"/>
  <c r="P715" i="2"/>
  <c r="BI697" i="2"/>
  <c r="BH697" i="2"/>
  <c r="BG697" i="2"/>
  <c r="BF697" i="2"/>
  <c r="T697" i="2"/>
  <c r="R697" i="2"/>
  <c r="P697" i="2"/>
  <c r="BI693" i="2"/>
  <c r="BH693" i="2"/>
  <c r="BG693" i="2"/>
  <c r="BF693" i="2"/>
  <c r="T693" i="2"/>
  <c r="R693" i="2"/>
  <c r="P693" i="2"/>
  <c r="BI668" i="2"/>
  <c r="BH668" i="2"/>
  <c r="BG668" i="2"/>
  <c r="BF668" i="2"/>
  <c r="T668" i="2"/>
  <c r="R668" i="2"/>
  <c r="P668" i="2"/>
  <c r="BI661" i="2"/>
  <c r="BH661" i="2"/>
  <c r="BG661" i="2"/>
  <c r="BF661" i="2"/>
  <c r="T661" i="2"/>
  <c r="R661" i="2"/>
  <c r="P661" i="2"/>
  <c r="BI646" i="2"/>
  <c r="BH646" i="2"/>
  <c r="BG646" i="2"/>
  <c r="BF646" i="2"/>
  <c r="T646" i="2"/>
  <c r="R646" i="2"/>
  <c r="P646" i="2"/>
  <c r="BI625" i="2"/>
  <c r="BH625" i="2"/>
  <c r="BG625" i="2"/>
  <c r="BF625" i="2"/>
  <c r="T625" i="2"/>
  <c r="R625" i="2"/>
  <c r="P625" i="2"/>
  <c r="BI613" i="2"/>
  <c r="BH613" i="2"/>
  <c r="BG613" i="2"/>
  <c r="BF613" i="2"/>
  <c r="T613" i="2"/>
  <c r="R613" i="2"/>
  <c r="P613" i="2"/>
  <c r="BI609" i="2"/>
  <c r="BH609" i="2"/>
  <c r="BG609" i="2"/>
  <c r="BF609" i="2"/>
  <c r="T609" i="2"/>
  <c r="R609" i="2"/>
  <c r="P609" i="2"/>
  <c r="BI586" i="2"/>
  <c r="BH586" i="2"/>
  <c r="BG586" i="2"/>
  <c r="BF586" i="2"/>
  <c r="T586" i="2"/>
  <c r="R586" i="2"/>
  <c r="P586" i="2"/>
  <c r="BI575" i="2"/>
  <c r="BH575" i="2"/>
  <c r="BG575" i="2"/>
  <c r="BF575" i="2"/>
  <c r="T575" i="2"/>
  <c r="R575" i="2"/>
  <c r="P575" i="2"/>
  <c r="BI565" i="2"/>
  <c r="BH565" i="2"/>
  <c r="BG565" i="2"/>
  <c r="BF565" i="2"/>
  <c r="T565" i="2"/>
  <c r="R565" i="2"/>
  <c r="P565" i="2"/>
  <c r="BI546" i="2"/>
  <c r="BH546" i="2"/>
  <c r="BG546" i="2"/>
  <c r="BF546" i="2"/>
  <c r="T546" i="2"/>
  <c r="R546" i="2"/>
  <c r="P546" i="2"/>
  <c r="BI535" i="2"/>
  <c r="BH535" i="2"/>
  <c r="BG535" i="2"/>
  <c r="BF535" i="2"/>
  <c r="T535" i="2"/>
  <c r="R535" i="2"/>
  <c r="P535" i="2"/>
  <c r="BI514" i="2"/>
  <c r="BH514" i="2"/>
  <c r="BG514" i="2"/>
  <c r="BF514" i="2"/>
  <c r="T514" i="2"/>
  <c r="R514" i="2"/>
  <c r="P514" i="2"/>
  <c r="BI502" i="2"/>
  <c r="BH502" i="2"/>
  <c r="BG502" i="2"/>
  <c r="BF502" i="2"/>
  <c r="T502" i="2"/>
  <c r="R502" i="2"/>
  <c r="P502" i="2"/>
  <c r="BI487" i="2"/>
  <c r="BH487" i="2"/>
  <c r="BG487" i="2"/>
  <c r="BF487" i="2"/>
  <c r="T487" i="2"/>
  <c r="R487" i="2"/>
  <c r="P487" i="2"/>
  <c r="BI474" i="2"/>
  <c r="BH474" i="2"/>
  <c r="BG474" i="2"/>
  <c r="BF474" i="2"/>
  <c r="T474" i="2"/>
  <c r="R474" i="2"/>
  <c r="P474" i="2"/>
  <c r="BI464" i="2"/>
  <c r="BH464" i="2"/>
  <c r="BG464" i="2"/>
  <c r="BF464" i="2"/>
  <c r="T464" i="2"/>
  <c r="R464" i="2"/>
  <c r="P464" i="2"/>
  <c r="BI445" i="2"/>
  <c r="BH445" i="2"/>
  <c r="BG445" i="2"/>
  <c r="BF445" i="2"/>
  <c r="T445" i="2"/>
  <c r="R445" i="2"/>
  <c r="P445" i="2"/>
  <c r="BI439" i="2"/>
  <c r="BH439" i="2"/>
  <c r="BG439" i="2"/>
  <c r="BF439" i="2"/>
  <c r="T439" i="2"/>
  <c r="R439" i="2"/>
  <c r="P439" i="2"/>
  <c r="BI433" i="2"/>
  <c r="BH433" i="2"/>
  <c r="BG433" i="2"/>
  <c r="BF433" i="2"/>
  <c r="T433" i="2"/>
  <c r="R433" i="2"/>
  <c r="P433" i="2"/>
  <c r="BI427" i="2"/>
  <c r="BH427" i="2"/>
  <c r="BG427" i="2"/>
  <c r="BF427" i="2"/>
  <c r="T427" i="2"/>
  <c r="R427" i="2"/>
  <c r="P427" i="2"/>
  <c r="BI422" i="2"/>
  <c r="BH422" i="2"/>
  <c r="BG422" i="2"/>
  <c r="BF422" i="2"/>
  <c r="T422" i="2"/>
  <c r="R422" i="2"/>
  <c r="P422" i="2"/>
  <c r="BI414" i="2"/>
  <c r="BH414" i="2"/>
  <c r="BG414" i="2"/>
  <c r="BF414" i="2"/>
  <c r="T414" i="2"/>
  <c r="R414" i="2"/>
  <c r="P414" i="2"/>
  <c r="BI410" i="2"/>
  <c r="BH410" i="2"/>
  <c r="BG410" i="2"/>
  <c r="BF410" i="2"/>
  <c r="T410" i="2"/>
  <c r="R410" i="2"/>
  <c r="P410" i="2"/>
  <c r="BI405" i="2"/>
  <c r="BH405" i="2"/>
  <c r="BG405" i="2"/>
  <c r="BF405" i="2"/>
  <c r="T405" i="2"/>
  <c r="R405" i="2"/>
  <c r="P405" i="2"/>
  <c r="BI403" i="2"/>
  <c r="BH403" i="2"/>
  <c r="BG403" i="2"/>
  <c r="BF403" i="2"/>
  <c r="T403" i="2"/>
  <c r="R403" i="2"/>
  <c r="P403" i="2"/>
  <c r="BI394" i="2"/>
  <c r="BH394" i="2"/>
  <c r="BG394" i="2"/>
  <c r="BF394" i="2"/>
  <c r="T394" i="2"/>
  <c r="R394" i="2"/>
  <c r="P394" i="2"/>
  <c r="BI392" i="2"/>
  <c r="BH392" i="2"/>
  <c r="BG392" i="2"/>
  <c r="BF392" i="2"/>
  <c r="T392" i="2"/>
  <c r="R392" i="2"/>
  <c r="P392" i="2"/>
  <c r="BI377" i="2"/>
  <c r="BH377" i="2"/>
  <c r="BG377" i="2"/>
  <c r="BF377" i="2"/>
  <c r="T377" i="2"/>
  <c r="R377" i="2"/>
  <c r="P377" i="2"/>
  <c r="BI375" i="2"/>
  <c r="BH375" i="2"/>
  <c r="BG375" i="2"/>
  <c r="BF375" i="2"/>
  <c r="T375" i="2"/>
  <c r="R375" i="2"/>
  <c r="P375" i="2"/>
  <c r="BI370" i="2"/>
  <c r="BH370" i="2"/>
  <c r="BG370" i="2"/>
  <c r="BF370" i="2"/>
  <c r="T370" i="2"/>
  <c r="R370" i="2"/>
  <c r="P370" i="2"/>
  <c r="BI367" i="2"/>
  <c r="BH367" i="2"/>
  <c r="BG367" i="2"/>
  <c r="BF367" i="2"/>
  <c r="T367" i="2"/>
  <c r="R367" i="2"/>
  <c r="P367" i="2"/>
  <c r="BI345" i="2"/>
  <c r="BH345" i="2"/>
  <c r="BG345" i="2"/>
  <c r="BF345" i="2"/>
  <c r="T345" i="2"/>
  <c r="R345" i="2"/>
  <c r="P345" i="2"/>
  <c r="BI341" i="2"/>
  <c r="BH341" i="2"/>
  <c r="BG341" i="2"/>
  <c r="BF341" i="2"/>
  <c r="T341" i="2"/>
  <c r="R341" i="2"/>
  <c r="P341" i="2"/>
  <c r="BI334" i="2"/>
  <c r="BH334" i="2"/>
  <c r="BG334" i="2"/>
  <c r="BF334" i="2"/>
  <c r="T334" i="2"/>
  <c r="R334" i="2"/>
  <c r="P334" i="2"/>
  <c r="BI324" i="2"/>
  <c r="BH324" i="2"/>
  <c r="BG324" i="2"/>
  <c r="BF324" i="2"/>
  <c r="T324" i="2"/>
  <c r="R324" i="2"/>
  <c r="P324" i="2"/>
  <c r="BI315" i="2"/>
  <c r="BH315" i="2"/>
  <c r="BG315" i="2"/>
  <c r="BF315" i="2"/>
  <c r="T315" i="2"/>
  <c r="R315" i="2"/>
  <c r="P315" i="2"/>
  <c r="BI309" i="2"/>
  <c r="BH309" i="2"/>
  <c r="BG309" i="2"/>
  <c r="BF309" i="2"/>
  <c r="T309" i="2"/>
  <c r="R309" i="2"/>
  <c r="P309" i="2"/>
  <c r="BI299" i="2"/>
  <c r="BH299" i="2"/>
  <c r="BG299" i="2"/>
  <c r="BF299" i="2"/>
  <c r="T299" i="2"/>
  <c r="R299" i="2"/>
  <c r="P299" i="2"/>
  <c r="BI298" i="2"/>
  <c r="BH298" i="2"/>
  <c r="BG298" i="2"/>
  <c r="BF298" i="2"/>
  <c r="T298" i="2"/>
  <c r="R298" i="2"/>
  <c r="P298" i="2"/>
  <c r="BI296" i="2"/>
  <c r="BH296" i="2"/>
  <c r="BG296" i="2"/>
  <c r="BF296" i="2"/>
  <c r="T296" i="2"/>
  <c r="R296" i="2"/>
  <c r="P296" i="2"/>
  <c r="BI289" i="2"/>
  <c r="BH289" i="2"/>
  <c r="BG289" i="2"/>
  <c r="BF289" i="2"/>
  <c r="T289" i="2"/>
  <c r="R289" i="2"/>
  <c r="P289" i="2"/>
  <c r="BI274" i="2"/>
  <c r="BH274" i="2"/>
  <c r="BG274" i="2"/>
  <c r="BF274" i="2"/>
  <c r="T274" i="2"/>
  <c r="R274" i="2"/>
  <c r="P274" i="2"/>
  <c r="BI270" i="2"/>
  <c r="BH270" i="2"/>
  <c r="BG270" i="2"/>
  <c r="BF270" i="2"/>
  <c r="T270" i="2"/>
  <c r="R270" i="2"/>
  <c r="P270" i="2"/>
  <c r="BI260" i="2"/>
  <c r="BH260" i="2"/>
  <c r="BG260" i="2"/>
  <c r="BF260" i="2"/>
  <c r="T260" i="2"/>
  <c r="R260" i="2"/>
  <c r="P260" i="2"/>
  <c r="BI251" i="2"/>
  <c r="BH251" i="2"/>
  <c r="BG251" i="2"/>
  <c r="BF251" i="2"/>
  <c r="T251" i="2"/>
  <c r="R251" i="2"/>
  <c r="P251" i="2"/>
  <c r="BI247" i="2"/>
  <c r="BH247" i="2"/>
  <c r="BG247" i="2"/>
  <c r="BF247" i="2"/>
  <c r="T247" i="2"/>
  <c r="R247" i="2"/>
  <c r="P247" i="2"/>
  <c r="BI244" i="2"/>
  <c r="BH244" i="2"/>
  <c r="BG244" i="2"/>
  <c r="BF244" i="2"/>
  <c r="T244" i="2"/>
  <c r="R244" i="2"/>
  <c r="P244" i="2"/>
  <c r="BI242" i="2"/>
  <c r="BH242" i="2"/>
  <c r="BG242" i="2"/>
  <c r="BF242" i="2"/>
  <c r="T242" i="2"/>
  <c r="R242" i="2"/>
  <c r="P242" i="2"/>
  <c r="BI232" i="2"/>
  <c r="BH232" i="2"/>
  <c r="BG232" i="2"/>
  <c r="BF232" i="2"/>
  <c r="T232" i="2"/>
  <c r="R232" i="2"/>
  <c r="P232" i="2"/>
  <c r="BI223" i="2"/>
  <c r="BH223" i="2"/>
  <c r="BG223" i="2"/>
  <c r="BF223" i="2"/>
  <c r="T223" i="2"/>
  <c r="R223" i="2"/>
  <c r="P223" i="2"/>
  <c r="BI220" i="2"/>
  <c r="BH220" i="2"/>
  <c r="BG220" i="2"/>
  <c r="BF220" i="2"/>
  <c r="T220" i="2"/>
  <c r="R220" i="2"/>
  <c r="P220" i="2"/>
  <c r="BI217" i="2"/>
  <c r="BH217" i="2"/>
  <c r="BG217" i="2"/>
  <c r="BF217" i="2"/>
  <c r="T217" i="2"/>
  <c r="R217" i="2"/>
  <c r="P217" i="2"/>
  <c r="BI204" i="2"/>
  <c r="BH204" i="2"/>
  <c r="BG204" i="2"/>
  <c r="BF204" i="2"/>
  <c r="T204" i="2"/>
  <c r="R204" i="2"/>
  <c r="P204" i="2"/>
  <c r="BI196" i="2"/>
  <c r="BH196" i="2"/>
  <c r="BG196" i="2"/>
  <c r="BF196" i="2"/>
  <c r="T196" i="2"/>
  <c r="R196" i="2"/>
  <c r="P196" i="2"/>
  <c r="BI194" i="2"/>
  <c r="BH194" i="2"/>
  <c r="BG194" i="2"/>
  <c r="BF194" i="2"/>
  <c r="T194" i="2"/>
  <c r="R194" i="2"/>
  <c r="P194" i="2"/>
  <c r="BI180" i="2"/>
  <c r="BH180" i="2"/>
  <c r="BG180" i="2"/>
  <c r="BF180" i="2"/>
  <c r="T180" i="2"/>
  <c r="R180" i="2"/>
  <c r="P180" i="2"/>
  <c r="BI161" i="2"/>
  <c r="BH161" i="2"/>
  <c r="BG161" i="2"/>
  <c r="BF161" i="2"/>
  <c r="T161" i="2"/>
  <c r="R161" i="2"/>
  <c r="P161" i="2"/>
  <c r="BI150" i="2"/>
  <c r="BH150" i="2"/>
  <c r="BG150" i="2"/>
  <c r="BF150" i="2"/>
  <c r="T150" i="2"/>
  <c r="R150" i="2"/>
  <c r="P150" i="2"/>
  <c r="BI139" i="2"/>
  <c r="BH139" i="2"/>
  <c r="BG139" i="2"/>
  <c r="BF139" i="2"/>
  <c r="T139" i="2"/>
  <c r="R139" i="2"/>
  <c r="P139" i="2"/>
  <c r="J133" i="2"/>
  <c r="J132" i="2"/>
  <c r="F130" i="2"/>
  <c r="E128" i="2"/>
  <c r="J59" i="2"/>
  <c r="J58" i="2"/>
  <c r="F56" i="2"/>
  <c r="E54" i="2"/>
  <c r="J20" i="2"/>
  <c r="E20" i="2"/>
  <c r="F133" i="2" s="1"/>
  <c r="J19" i="2"/>
  <c r="J17" i="2"/>
  <c r="E17" i="2"/>
  <c r="F58" i="2" s="1"/>
  <c r="J16" i="2"/>
  <c r="J14" i="2"/>
  <c r="J130" i="2"/>
  <c r="E7" i="2"/>
  <c r="E50" i="2" s="1"/>
  <c r="L50" i="1"/>
  <c r="AM50" i="1"/>
  <c r="AM49" i="1"/>
  <c r="L49" i="1"/>
  <c r="AM47" i="1"/>
  <c r="L47" i="1"/>
  <c r="L45" i="1"/>
  <c r="L44" i="1"/>
  <c r="J1723" i="2"/>
  <c r="J2383" i="2"/>
  <c r="J1078" i="2"/>
  <c r="BK2655" i="2"/>
  <c r="J3109" i="2"/>
  <c r="J3486" i="2"/>
  <c r="BK422" i="2"/>
  <c r="J3382" i="2"/>
  <c r="J3371" i="2"/>
  <c r="J932" i="2"/>
  <c r="J290" i="3"/>
  <c r="J492" i="3"/>
  <c r="J129" i="4"/>
  <c r="BK182" i="4"/>
  <c r="J166" i="5"/>
  <c r="J227" i="5"/>
  <c r="BK129" i="6"/>
  <c r="BK110" i="6"/>
  <c r="BK166" i="6"/>
  <c r="J200" i="6"/>
  <c r="J128" i="6"/>
  <c r="J150" i="6"/>
  <c r="BK116" i="6"/>
  <c r="J175" i="6"/>
  <c r="J133" i="6"/>
  <c r="J165" i="6"/>
  <c r="BK139" i="6"/>
  <c r="J203" i="7"/>
  <c r="J166" i="7"/>
  <c r="J110" i="7"/>
  <c r="J120" i="7"/>
  <c r="J148" i="7"/>
  <c r="BK212" i="7"/>
  <c r="BK147" i="7"/>
  <c r="J206" i="7"/>
  <c r="J197" i="7"/>
  <c r="BK196" i="8"/>
  <c r="J157" i="10"/>
  <c r="BK129" i="13"/>
  <c r="BK2030" i="2"/>
  <c r="J2438" i="2"/>
  <c r="BK693" i="2"/>
  <c r="J3361" i="2"/>
  <c r="BK1532" i="2"/>
  <c r="BK3370" i="2"/>
  <c r="BK2383" i="2"/>
  <c r="J3365" i="2"/>
  <c r="BK1257" i="2"/>
  <c r="BK420" i="3"/>
  <c r="BK118" i="3"/>
  <c r="BK487" i="3"/>
  <c r="BK143" i="4"/>
  <c r="BK109" i="4"/>
  <c r="BK183" i="5"/>
  <c r="BK186" i="5"/>
  <c r="J139" i="6"/>
  <c r="J155" i="7"/>
  <c r="BK152" i="9"/>
  <c r="BK122" i="9"/>
  <c r="BK158" i="11"/>
  <c r="BK116" i="13"/>
  <c r="BK2151" i="2"/>
  <c r="BK575" i="2"/>
  <c r="BK1985" i="2"/>
  <c r="J3320" i="2"/>
  <c r="BK3275" i="2"/>
  <c r="BK3112" i="2"/>
  <c r="J3774" i="2"/>
  <c r="J2450" i="2"/>
  <c r="J439" i="2"/>
  <c r="J358" i="3"/>
  <c r="J188" i="3"/>
  <c r="BK181" i="4"/>
  <c r="BK187" i="4"/>
  <c r="J145" i="5"/>
  <c r="BK231" i="5"/>
  <c r="BK98" i="6"/>
  <c r="BK105" i="7"/>
  <c r="J89" i="8"/>
  <c r="BK101" i="9"/>
  <c r="J124" i="11"/>
  <c r="J92" i="14"/>
  <c r="J1477" i="2"/>
  <c r="BK3357" i="2"/>
  <c r="J3460" i="2"/>
  <c r="J194" i="3"/>
  <c r="BK304" i="3"/>
  <c r="BK416" i="3"/>
  <c r="BK101" i="4"/>
  <c r="J183" i="5"/>
  <c r="BK152" i="5"/>
  <c r="J210" i="5"/>
  <c r="BK141" i="6"/>
  <c r="BK127" i="7"/>
  <c r="BK116" i="8"/>
  <c r="BK107" i="9"/>
  <c r="BK148" i="11"/>
  <c r="J87" i="14"/>
  <c r="BK445" i="2"/>
  <c r="J1707" i="2"/>
  <c r="BK2408" i="2"/>
  <c r="BK2742" i="2"/>
  <c r="J2837" i="2"/>
  <c r="J340" i="3"/>
  <c r="BK310" i="3"/>
  <c r="J316" i="3"/>
  <c r="BK125" i="4"/>
  <c r="J169" i="5"/>
  <c r="J95" i="5"/>
  <c r="J176" i="6"/>
  <c r="BK132" i="7"/>
  <c r="J165" i="8"/>
  <c r="J165" i="9"/>
  <c r="BK138" i="10"/>
  <c r="J143" i="12"/>
  <c r="BK95" i="14"/>
  <c r="J2362" i="2"/>
  <c r="J1971" i="2"/>
  <c r="J2411" i="2"/>
  <c r="J3098" i="2"/>
  <c r="BK3489" i="2"/>
  <c r="J3822" i="2"/>
  <c r="J3489" i="2"/>
  <c r="J294" i="3"/>
  <c r="BK382" i="3"/>
  <c r="BK280" i="3"/>
  <c r="J171" i="4"/>
  <c r="J195" i="4"/>
  <c r="BK108" i="5"/>
  <c r="J218" i="5"/>
  <c r="J178" i="6"/>
  <c r="BK123" i="7"/>
  <c r="BK215" i="7"/>
  <c r="J177" i="8"/>
  <c r="BK124" i="13"/>
  <c r="J2144" i="2"/>
  <c r="J422" i="2"/>
  <c r="J1772" i="2"/>
  <c r="J3232" i="2"/>
  <c r="J3769" i="2"/>
  <c r="J2155" i="2"/>
  <c r="J3195" i="2"/>
  <c r="J3485" i="2"/>
  <c r="J858" i="2"/>
  <c r="J304" i="3"/>
  <c r="BK130" i="3"/>
  <c r="J226" i="3"/>
  <c r="J96" i="4"/>
  <c r="BK184" i="4"/>
  <c r="J150" i="5"/>
  <c r="J235" i="5"/>
  <c r="BK207" i="5"/>
  <c r="J90" i="6"/>
  <c r="J193" i="7"/>
  <c r="J144" i="9"/>
  <c r="J155" i="10"/>
  <c r="J134" i="12"/>
  <c r="BK90" i="15"/>
  <c r="BK2198" i="2"/>
  <c r="J3484" i="2"/>
  <c r="BK1415" i="2"/>
  <c r="BK2797" i="2"/>
  <c r="J2966" i="2"/>
  <c r="J3646" i="2"/>
  <c r="BK2818" i="2"/>
  <c r="BK264" i="3"/>
  <c r="BK276" i="3"/>
  <c r="J380" i="3"/>
  <c r="BK360" i="3"/>
  <c r="BK128" i="4"/>
  <c r="BK166" i="5"/>
  <c r="BK169" i="5"/>
  <c r="J232" i="5"/>
  <c r="BK170" i="6"/>
  <c r="J191" i="7"/>
  <c r="J136" i="8"/>
  <c r="BK95" i="9"/>
  <c r="J107" i="10"/>
  <c r="BK122" i="13"/>
  <c r="J324" i="2"/>
  <c r="BK1712" i="2"/>
  <c r="J715" i="2"/>
  <c r="BK3577" i="2"/>
  <c r="BK3348" i="2"/>
  <c r="BK1523" i="2"/>
  <c r="BK2820" i="2"/>
  <c r="J3434" i="2"/>
  <c r="BK2191" i="2"/>
  <c r="BK1478" i="2"/>
  <c r="BK1457" i="2"/>
  <c r="J2444" i="2"/>
  <c r="J3663" i="2"/>
  <c r="J2446" i="2"/>
  <c r="J3275" i="2"/>
  <c r="BK1525" i="2"/>
  <c r="J2657" i="2"/>
  <c r="BK3486" i="2"/>
  <c r="BK3057" i="2"/>
  <c r="BK186" i="3"/>
  <c r="J406" i="3"/>
  <c r="J228" i="3"/>
  <c r="BK120" i="4"/>
  <c r="J203" i="4"/>
  <c r="BK141" i="5"/>
  <c r="BK121" i="5"/>
  <c r="BK99" i="6"/>
  <c r="J136" i="7"/>
  <c r="J133" i="8"/>
  <c r="BK143" i="9"/>
  <c r="J140" i="10"/>
  <c r="BK124" i="11"/>
  <c r="BK87" i="15"/>
  <c r="J586" i="2"/>
  <c r="J242" i="2"/>
  <c r="J427" i="2"/>
  <c r="BK2456" i="2"/>
  <c r="J196" i="2"/>
  <c r="BK378" i="3"/>
  <c r="BK322" i="3"/>
  <c r="J326" i="3"/>
  <c r="J142" i="4"/>
  <c r="J110" i="4"/>
  <c r="BK180" i="5"/>
  <c r="BK201" i="5"/>
  <c r="J177" i="6"/>
  <c r="BK177" i="7"/>
  <c r="J157" i="7"/>
  <c r="J96" i="9"/>
  <c r="BK147" i="10"/>
  <c r="BK135" i="13"/>
  <c r="BK661" i="2"/>
  <c r="BK858" i="2"/>
  <c r="J1956" i="2"/>
  <c r="J3000" i="2"/>
  <c r="J3379" i="2"/>
  <c r="BK3380" i="2"/>
  <c r="J3487" i="2"/>
  <c r="J3360" i="2"/>
  <c r="BK394" i="3"/>
  <c r="BK288" i="3"/>
  <c r="J244" i="3"/>
  <c r="BK130" i="4"/>
  <c r="BK108" i="4"/>
  <c r="J202" i="5"/>
  <c r="J109" i="5"/>
  <c r="J120" i="5"/>
  <c r="BK186" i="7"/>
  <c r="BK177" i="8"/>
  <c r="J98" i="9"/>
  <c r="BK131" i="11"/>
  <c r="J101" i="14"/>
  <c r="J161" i="2"/>
  <c r="J1937" i="2"/>
  <c r="J4068" i="2"/>
  <c r="J2489" i="2"/>
  <c r="J3378" i="2"/>
  <c r="BK766" i="2"/>
  <c r="BK2254" i="2"/>
  <c r="BK2764" i="2"/>
  <c r="J2833" i="2"/>
  <c r="BK396" i="3"/>
  <c r="BK258" i="3"/>
  <c r="BK170" i="3"/>
  <c r="J128" i="4"/>
  <c r="J93" i="4"/>
  <c r="J205" i="5"/>
  <c r="J115" i="5"/>
  <c r="BK186" i="6"/>
  <c r="BK197" i="6"/>
  <c r="BK107" i="6"/>
  <c r="J189" i="6"/>
  <c r="J183" i="6"/>
  <c r="J136" i="6"/>
  <c r="J180" i="6"/>
  <c r="J143" i="6"/>
  <c r="J181" i="6"/>
  <c r="BK96" i="6"/>
  <c r="J204" i="7"/>
  <c r="BK168" i="7"/>
  <c r="BK124" i="7"/>
  <c r="BK148" i="7"/>
  <c r="BK160" i="7"/>
  <c r="J215" i="7"/>
  <c r="BK170" i="7"/>
  <c r="J135" i="7"/>
  <c r="J121" i="8"/>
  <c r="J162" i="9"/>
  <c r="J135" i="10"/>
  <c r="J152" i="13"/>
  <c r="J2439" i="2"/>
  <c r="J565" i="2"/>
  <c r="J2215" i="2"/>
  <c r="J1831" i="2"/>
  <c r="J2140" i="2"/>
  <c r="J2711" i="2"/>
  <c r="BK3391" i="2"/>
  <c r="J270" i="2"/>
  <c r="J2454" i="2"/>
  <c r="J384" i="3"/>
  <c r="BK202" i="3"/>
  <c r="BK344" i="3"/>
  <c r="BK173" i="4"/>
  <c r="J169" i="4"/>
  <c r="J150" i="4"/>
  <c r="BK144" i="5"/>
  <c r="J161" i="5"/>
  <c r="BK125" i="6"/>
  <c r="BK3857" i="2"/>
  <c r="J3855" i="2"/>
  <c r="J1982" i="2"/>
  <c r="BK2711" i="2"/>
  <c r="J2413" i="2"/>
  <c r="BK3119" i="2"/>
  <c r="J386" i="3"/>
  <c r="BK230" i="3"/>
  <c r="BK424" i="3"/>
  <c r="J175" i="4"/>
  <c r="J187" i="4"/>
  <c r="BK138" i="4"/>
  <c r="BK118" i="5"/>
  <c r="BK234" i="5"/>
  <c r="BK122" i="6"/>
  <c r="BK129" i="7"/>
  <c r="J123" i="8"/>
  <c r="BK115" i="9"/>
  <c r="J100" i="11"/>
  <c r="J99" i="14"/>
  <c r="BK2657" i="2"/>
  <c r="BK1706" i="2"/>
  <c r="J3772" i="2"/>
  <c r="BK1687" i="2"/>
  <c r="J262" i="3"/>
  <c r="J416" i="3"/>
  <c r="BK159" i="4"/>
  <c r="BK183" i="4"/>
  <c r="J92" i="4"/>
  <c r="J206" i="5"/>
  <c r="J202" i="6"/>
  <c r="J91" i="6"/>
  <c r="BK2200" i="2"/>
  <c r="BK2580" i="2"/>
  <c r="BK3117" i="2"/>
  <c r="J3388" i="2"/>
  <c r="BK1895" i="2"/>
  <c r="J2655" i="2"/>
  <c r="J3351" i="2"/>
  <c r="BK138" i="3"/>
  <c r="J116" i="3"/>
  <c r="J496" i="3"/>
  <c r="J398" i="3"/>
  <c r="BK119" i="4"/>
  <c r="BK209" i="5"/>
  <c r="BK195" i="5"/>
  <c r="J204" i="6"/>
  <c r="J174" i="6"/>
  <c r="J196" i="7"/>
  <c r="J127" i="8"/>
  <c r="BK175" i="9"/>
  <c r="BK132" i="10"/>
  <c r="BK99" i="14"/>
  <c r="J733" i="2"/>
  <c r="BK1707" i="2"/>
  <c r="BK2593" i="2"/>
  <c r="BK2472" i="2"/>
  <c r="BK3018" i="2"/>
  <c r="J3287" i="2"/>
  <c r="J2452" i="2"/>
  <c r="J149" i="3"/>
  <c r="J422" i="3"/>
  <c r="J115" i="4"/>
  <c r="J201" i="4"/>
  <c r="J96" i="5"/>
  <c r="BK224" i="5"/>
  <c r="J98" i="6"/>
  <c r="J194" i="7"/>
  <c r="J101" i="8"/>
  <c r="J133" i="9"/>
  <c r="J107" i="11"/>
  <c r="BK113" i="15"/>
  <c r="J1274" i="2"/>
  <c r="J1492" i="2"/>
  <c r="J1523" i="2"/>
  <c r="J2456" i="2"/>
  <c r="J2448" i="2"/>
  <c r="J3119" i="2"/>
  <c r="J3358" i="2"/>
  <c r="BK430" i="3"/>
  <c r="J457" i="3"/>
  <c r="J459" i="3"/>
  <c r="BK90" i="4"/>
  <c r="BK202" i="4"/>
  <c r="J198" i="5"/>
  <c r="J146" i="5"/>
  <c r="J190" i="6"/>
  <c r="BK119" i="7"/>
  <c r="BK193" i="8"/>
  <c r="BK141" i="9"/>
  <c r="J129" i="10"/>
  <c r="J120" i="11"/>
  <c r="J145" i="15"/>
  <c r="J1996" i="2"/>
  <c r="BK1813" i="2"/>
  <c r="J3389" i="2"/>
  <c r="J1987" i="2"/>
  <c r="J2619" i="2"/>
  <c r="J2823" i="2"/>
  <c r="J4053" i="2"/>
  <c r="J2437" i="2"/>
  <c r="J284" i="3"/>
  <c r="J446" i="3"/>
  <c r="J426" i="3"/>
  <c r="J125" i="4"/>
  <c r="J135" i="4"/>
  <c r="BK210" i="5"/>
  <c r="BK96" i="5"/>
  <c r="J136" i="5"/>
  <c r="BK187" i="6"/>
  <c r="BK107" i="7"/>
  <c r="J148" i="8"/>
  <c r="BK154" i="9"/>
  <c r="BK156" i="11"/>
  <c r="BK2158" i="2"/>
  <c r="J1721" i="2"/>
  <c r="BK2008" i="2"/>
  <c r="J217" i="2"/>
  <c r="BK3475" i="2"/>
  <c r="BK367" i="2"/>
  <c r="J2818" i="2"/>
  <c r="J3509" i="2"/>
  <c r="J2909" i="2"/>
  <c r="BK3232" i="2"/>
  <c r="BK1776" i="2"/>
  <c r="BK2132" i="2"/>
  <c r="J770" i="2"/>
  <c r="J2825" i="2"/>
  <c r="J1250" i="2"/>
  <c r="BK2660" i="2"/>
  <c r="J3410" i="2"/>
  <c r="J474" i="2"/>
  <c r="BK2578" i="2"/>
  <c r="J3475" i="2"/>
  <c r="BK1723" i="2"/>
  <c r="BK238" i="3"/>
  <c r="J264" i="3"/>
  <c r="BK185" i="4"/>
  <c r="J191" i="5"/>
  <c r="BK228" i="5"/>
  <c r="J173" i="5"/>
  <c r="BK149" i="6"/>
  <c r="BK165" i="8"/>
  <c r="BK179" i="9"/>
  <c r="BK117" i="10"/>
  <c r="BK137" i="13"/>
  <c r="J125" i="15"/>
  <c r="J1258" i="2"/>
  <c r="BK1863" i="2"/>
  <c r="J3675" i="2"/>
  <c r="BK3366" i="2"/>
  <c r="J296" i="3"/>
  <c r="BK214" i="3"/>
  <c r="J442" i="3"/>
  <c r="J471" i="3"/>
  <c r="J104" i="4"/>
  <c r="BK148" i="4"/>
  <c r="BK93" i="4"/>
  <c r="BK211" i="5"/>
  <c r="BK97" i="5"/>
  <c r="J122" i="6"/>
  <c r="J107" i="7"/>
  <c r="BK160" i="8"/>
  <c r="BK123" i="9"/>
  <c r="J112" i="11"/>
  <c r="J148" i="13"/>
  <c r="J2158" i="2"/>
  <c r="BK1078" i="2"/>
  <c r="BK3142" i="2"/>
  <c r="J1991" i="2"/>
  <c r="J2376" i="2"/>
  <c r="BK2826" i="2"/>
  <c r="J3113" i="2"/>
  <c r="J3720" i="2"/>
  <c r="BK1406" i="2"/>
  <c r="BK208" i="3"/>
  <c r="J298" i="3"/>
  <c r="BK414" i="3"/>
  <c r="J127" i="4"/>
  <c r="J204" i="4"/>
  <c r="BK116" i="5"/>
  <c r="J118" i="5"/>
  <c r="BK138" i="7"/>
  <c r="BK186" i="8"/>
  <c r="J117" i="10"/>
  <c r="J150" i="11"/>
  <c r="J144" i="13"/>
  <c r="J87" i="15"/>
  <c r="BK1982" i="2"/>
  <c r="J1426" i="2"/>
  <c r="BK1968" i="2"/>
  <c r="BK2903" i="2"/>
  <c r="BK3774" i="2"/>
  <c r="BK3434" i="2"/>
  <c r="J1478" i="2"/>
  <c r="J3336" i="2"/>
  <c r="BK3822" i="2"/>
  <c r="J222" i="3"/>
  <c r="BK113" i="3"/>
  <c r="BK306" i="3"/>
  <c r="BK179" i="4"/>
  <c r="BK113" i="4"/>
  <c r="J175" i="5"/>
  <c r="J204" i="5"/>
  <c r="BK173" i="6"/>
  <c r="J113" i="6"/>
  <c r="BK179" i="6"/>
  <c r="J92" i="6"/>
  <c r="BK181" i="6"/>
  <c r="BK208" i="6"/>
  <c r="BK160" i="6"/>
  <c r="J114" i="6"/>
  <c r="BK185" i="6"/>
  <c r="BK155" i="6"/>
  <c r="BK103" i="6"/>
  <c r="J105" i="6"/>
  <c r="J147" i="6"/>
  <c r="J198" i="7"/>
  <c r="J116" i="7"/>
  <c r="BK136" i="7"/>
  <c r="J144" i="7"/>
  <c r="BK109" i="7"/>
  <c r="J132" i="7"/>
  <c r="J200" i="7"/>
  <c r="J108" i="8"/>
  <c r="BK126" i="9"/>
  <c r="BK111" i="9"/>
  <c r="J147" i="12"/>
  <c r="BK410" i="2"/>
  <c r="BK2183" i="2"/>
  <c r="J1863" i="2"/>
  <c r="BK3457" i="2"/>
  <c r="BK2294" i="2"/>
  <c r="J2975" i="2"/>
  <c r="J3613" i="2"/>
  <c r="BK2461" i="2"/>
  <c r="J3353" i="2"/>
  <c r="J105" i="3"/>
  <c r="J141" i="3"/>
  <c r="J272" i="3"/>
  <c r="BK192" i="4"/>
  <c r="J199" i="4"/>
  <c r="BK193" i="4"/>
  <c r="BK216" i="5"/>
  <c r="J169" i="6"/>
  <c r="BK163" i="7"/>
  <c r="J140" i="8"/>
  <c r="J139" i="9"/>
  <c r="BK122" i="10"/>
  <c r="BK110" i="13"/>
  <c r="BK487" i="2"/>
  <c r="J341" i="2"/>
  <c r="BK4066" i="2"/>
  <c r="J2433" i="2"/>
  <c r="J2458" i="2"/>
  <c r="J3373" i="2"/>
  <c r="J744" i="2"/>
  <c r="BK758" i="2"/>
  <c r="J2198" i="2"/>
  <c r="BK180" i="3"/>
  <c r="BK141" i="3"/>
  <c r="J394" i="3"/>
  <c r="BK155" i="4"/>
  <c r="J194" i="4"/>
  <c r="J209" i="5"/>
  <c r="BK143" i="6"/>
  <c r="BK108" i="7"/>
  <c r="J118" i="8"/>
  <c r="J124" i="10"/>
  <c r="J140" i="12"/>
  <c r="BK125" i="15"/>
  <c r="BK2966" i="2"/>
  <c r="J2468" i="2"/>
  <c r="J330" i="3"/>
  <c r="J482" i="3"/>
  <c r="BK206" i="3"/>
  <c r="J191" i="4"/>
  <c r="BK221" i="5"/>
  <c r="J234" i="5"/>
  <c r="J96" i="6"/>
  <c r="J104" i="7"/>
  <c r="J150" i="8"/>
  <c r="J154" i="9"/>
  <c r="BK135" i="9"/>
  <c r="J153" i="12"/>
  <c r="BK92" i="14"/>
  <c r="BK625" i="2"/>
  <c r="BK2256" i="2"/>
  <c r="J375" i="2"/>
  <c r="BK3072" i="2"/>
  <c r="J3414" i="2"/>
  <c r="BK565" i="2"/>
  <c r="J2464" i="2"/>
  <c r="BK3365" i="2"/>
  <c r="BK220" i="3"/>
  <c r="BK300" i="3"/>
  <c r="J467" i="3"/>
  <c r="BK126" i="3"/>
  <c r="J157" i="4"/>
  <c r="J111" i="4"/>
  <c r="J121" i="5"/>
  <c r="J104" i="6"/>
  <c r="J109" i="7"/>
  <c r="BK138" i="8"/>
  <c r="J136" i="9"/>
  <c r="J147" i="10"/>
  <c r="J139" i="13"/>
  <c r="BK2104" i="2"/>
  <c r="J1585" i="2"/>
  <c r="J1687" i="2"/>
  <c r="BK1918" i="2"/>
  <c r="J2621" i="2"/>
  <c r="J3359" i="2"/>
  <c r="J433" i="2"/>
  <c r="J2697" i="2"/>
  <c r="BK3343" i="2"/>
  <c r="BK212" i="3"/>
  <c r="J204" i="3"/>
  <c r="BK312" i="3"/>
  <c r="BK96" i="4"/>
  <c r="J103" i="4"/>
  <c r="J224" i="5"/>
  <c r="J188" i="7"/>
  <c r="J122" i="7"/>
  <c r="J131" i="8"/>
  <c r="J184" i="9"/>
  <c r="J89" i="14"/>
  <c r="J2171" i="2"/>
  <c r="BK3480" i="2"/>
  <c r="BK3104" i="2"/>
  <c r="J3983" i="2"/>
  <c r="J2624" i="2"/>
  <c r="BK3358" i="2"/>
  <c r="BK3737" i="2"/>
  <c r="BK3312" i="2"/>
  <c r="BK384" i="3"/>
  <c r="J214" i="3"/>
  <c r="J300" i="3"/>
  <c r="BK118" i="4"/>
  <c r="J154" i="4"/>
  <c r="J237" i="5"/>
  <c r="J121" i="6"/>
  <c r="BK104" i="7"/>
  <c r="J152" i="8"/>
  <c r="J128" i="9"/>
  <c r="J133" i="11"/>
  <c r="BK94" i="14"/>
  <c r="J220" i="2"/>
  <c r="J1534" i="2"/>
  <c r="J4066" i="2"/>
  <c r="BK2439" i="2"/>
  <c r="BK3375" i="2"/>
  <c r="BK1488" i="2"/>
  <c r="J2668" i="2"/>
  <c r="BK434" i="3"/>
  <c r="BK356" i="3"/>
  <c r="BK465" i="3"/>
  <c r="J138" i="4"/>
  <c r="BK169" i="4"/>
  <c r="J186" i="5"/>
  <c r="BK220" i="5"/>
  <c r="BK161" i="6"/>
  <c r="J216" i="7"/>
  <c r="J99" i="8"/>
  <c r="BK188" i="9"/>
  <c r="BK157" i="10"/>
  <c r="BK155" i="13"/>
  <c r="BK1321" i="2"/>
  <c r="J2386" i="2"/>
  <c r="J3755" i="2"/>
  <c r="J1437" i="2"/>
  <c r="BK2452" i="2"/>
  <c r="J3096" i="2"/>
  <c r="BK3509" i="2"/>
  <c r="BK1684" i="2"/>
  <c r="BK1510" i="2"/>
  <c r="BK341" i="2"/>
  <c r="BK2835" i="2"/>
  <c r="BK2606" i="2"/>
  <c r="BK770" i="2"/>
  <c r="BK135" i="3"/>
  <c r="BK123" i="3"/>
  <c r="J180" i="3"/>
  <c r="J98" i="4"/>
  <c r="BK154" i="4"/>
  <c r="BK105" i="5"/>
  <c r="BK188" i="5"/>
  <c r="J120" i="6"/>
  <c r="BK164" i="7"/>
  <c r="J125" i="8"/>
  <c r="BK181" i="9"/>
  <c r="BK111" i="12"/>
  <c r="J1604" i="2"/>
  <c r="BK2379" i="2"/>
  <c r="BK1647" i="2"/>
  <c r="J1508" i="2"/>
  <c r="J2835" i="2"/>
  <c r="BK3412" i="2"/>
  <c r="J3798" i="2"/>
  <c r="J835" i="2"/>
  <c r="BK324" i="2"/>
  <c r="BK326" i="3"/>
  <c r="J487" i="3"/>
  <c r="J400" i="3"/>
  <c r="J192" i="4"/>
  <c r="J178" i="4"/>
  <c r="BK129" i="5"/>
  <c r="J195" i="5"/>
  <c r="BK91" i="6"/>
  <c r="J167" i="8"/>
  <c r="BK159" i="9"/>
  <c r="J158" i="11"/>
  <c r="J129" i="13"/>
  <c r="J147" i="15"/>
  <c r="J884" i="2"/>
  <c r="BK217" i="2"/>
  <c r="BK1585" i="2"/>
  <c r="BK3086" i="2"/>
  <c r="J309" i="2"/>
  <c r="BK2437" i="2"/>
  <c r="J1968" i="2"/>
  <c r="J2632" i="2"/>
  <c r="J3305" i="2"/>
  <c r="J278" i="3"/>
  <c r="J465" i="3"/>
  <c r="J196" i="3"/>
  <c r="J173" i="4"/>
  <c r="BK197" i="4"/>
  <c r="BK124" i="5"/>
  <c r="J98" i="5"/>
  <c r="BK134" i="6"/>
  <c r="BK198" i="6"/>
  <c r="J100" i="6"/>
  <c r="BK167" i="6"/>
  <c r="BK93" i="6"/>
  <c r="BK156" i="6"/>
  <c r="BK101" i="6"/>
  <c r="BK154" i="6"/>
  <c r="J188" i="6"/>
  <c r="BK195" i="6"/>
  <c r="BK206" i="7"/>
  <c r="J138" i="7"/>
  <c r="BK166" i="7"/>
  <c r="BK161" i="7"/>
  <c r="BK122" i="7"/>
  <c r="J208" i="7"/>
  <c r="J146" i="7"/>
  <c r="J211" i="7"/>
  <c r="J169" i="7"/>
  <c r="J164" i="7"/>
  <c r="BK87" i="8"/>
  <c r="J102" i="9"/>
  <c r="BK124" i="10"/>
  <c r="BK95" i="11"/>
  <c r="BK89" i="14"/>
  <c r="J2148" i="2"/>
  <c r="BK2422" i="2"/>
  <c r="J3863" i="2"/>
  <c r="BK2570" i="2"/>
  <c r="J3142" i="2"/>
  <c r="BK3838" i="2"/>
  <c r="BK3253" i="2"/>
  <c r="J3658" i="2"/>
  <c r="J240" i="3"/>
  <c r="J172" i="3"/>
  <c r="J454" i="3"/>
  <c r="BK203" i="4"/>
  <c r="J166" i="4"/>
  <c r="J154" i="5"/>
  <c r="J106" i="5"/>
  <c r="BK135" i="6"/>
  <c r="BK194" i="7"/>
  <c r="J186" i="8"/>
  <c r="J156" i="9"/>
  <c r="BK142" i="10"/>
  <c r="BK126" i="11"/>
  <c r="J93" i="14"/>
  <c r="J2126" i="2"/>
  <c r="J1395" i="2"/>
  <c r="BK2909" i="2"/>
  <c r="BK4072" i="2"/>
  <c r="J2218" i="2"/>
  <c r="J2900" i="2"/>
  <c r="BK3638" i="2"/>
  <c r="J1650" i="2"/>
  <c r="J126" i="3"/>
  <c r="BK376" i="3"/>
  <c r="BK482" i="3"/>
  <c r="BK110" i="4"/>
  <c r="BK189" i="4"/>
  <c r="BK178" i="5"/>
  <c r="J229" i="5"/>
  <c r="J137" i="6"/>
  <c r="J161" i="7"/>
  <c r="BK120" i="9"/>
  <c r="J109" i="10"/>
  <c r="J150" i="12"/>
  <c r="J102" i="14"/>
  <c r="J4127" i="2"/>
  <c r="BK3673" i="2"/>
  <c r="J697" i="2"/>
  <c r="BK3431" i="2"/>
  <c r="J342" i="3"/>
  <c r="J232" i="3"/>
  <c r="BK370" i="3"/>
  <c r="BK324" i="3"/>
  <c r="J116" i="4"/>
  <c r="J107" i="3"/>
  <c r="BK246" i="3"/>
  <c r="BK350" i="3"/>
  <c r="BK123" i="4"/>
  <c r="J215" i="5"/>
  <c r="J178" i="5"/>
  <c r="BK108" i="6"/>
  <c r="J105" i="7"/>
  <c r="J189" i="8"/>
  <c r="J186" i="9"/>
  <c r="J154" i="12"/>
  <c r="BK375" i="2"/>
  <c r="BK2382" i="2"/>
  <c r="J1985" i="2"/>
  <c r="BK2837" i="2"/>
  <c r="J3673" i="2"/>
  <c r="J2122" i="2"/>
  <c r="BK1714" i="2"/>
  <c r="J2546" i="2"/>
  <c r="BK1716" i="2"/>
  <c r="J338" i="3"/>
  <c r="BK463" i="3"/>
  <c r="BK164" i="3"/>
  <c r="BK141" i="4"/>
  <c r="BK172" i="5"/>
  <c r="BK146" i="5"/>
  <c r="BK162" i="6"/>
  <c r="BK156" i="8"/>
  <c r="BK91" i="8"/>
  <c r="BK136" i="13"/>
  <c r="BK697" i="2"/>
  <c r="BK2378" i="2"/>
  <c r="BK762" i="2"/>
  <c r="J1706" i="2"/>
  <c r="J3394" i="2"/>
  <c r="BK3490" i="2"/>
  <c r="BK1973" i="2"/>
  <c r="BK1482" i="2"/>
  <c r="BK2755" i="2"/>
  <c r="BK222" i="3"/>
  <c r="J121" i="3"/>
  <c r="J162" i="3"/>
  <c r="BK168" i="4"/>
  <c r="BK176" i="5"/>
  <c r="J105" i="5"/>
  <c r="BK157" i="6"/>
  <c r="BK153" i="6"/>
  <c r="J179" i="7"/>
  <c r="J143" i="9"/>
  <c r="J112" i="10"/>
  <c r="BK114" i="13"/>
  <c r="BK244" i="2"/>
  <c r="BK1534" i="2"/>
  <c r="J244" i="2"/>
  <c r="J2777" i="2"/>
  <c r="J3253" i="2"/>
  <c r="BK955" i="2"/>
  <c r="J2686" i="2"/>
  <c r="BK3355" i="2"/>
  <c r="BK3487" i="2"/>
  <c r="BK422" i="3"/>
  <c r="J346" i="3"/>
  <c r="BK149" i="3"/>
  <c r="BK298" i="3"/>
  <c r="BK172" i="4"/>
  <c r="BK157" i="4"/>
  <c r="BK103" i="5"/>
  <c r="BK196" i="5"/>
  <c r="J199" i="6"/>
  <c r="J168" i="7"/>
  <c r="BK128" i="9"/>
  <c r="BK132" i="9"/>
  <c r="BK114" i="11"/>
  <c r="BK152" i="13"/>
  <c r="J1406" i="2"/>
  <c r="J802" i="2"/>
  <c r="BK2863" i="2"/>
  <c r="J2151" i="2"/>
  <c r="J2540" i="2"/>
  <c r="J3384" i="2"/>
  <c r="BK392" i="2"/>
  <c r="J2457" i="2"/>
  <c r="J194" i="2"/>
  <c r="BK2419" i="2"/>
  <c r="J1813" i="2"/>
  <c r="J2660" i="2"/>
  <c r="BK3474" i="2"/>
  <c r="BK2362" i="2"/>
  <c r="J3364" i="2"/>
  <c r="J3746" i="2"/>
  <c r="BK1248" i="2"/>
  <c r="BK3400" i="2"/>
  <c r="BK2459" i="2"/>
  <c r="J322" i="3"/>
  <c r="BK366" i="3"/>
  <c r="BK188" i="3"/>
  <c r="BK163" i="4"/>
  <c r="J206" i="4"/>
  <c r="BK212" i="5"/>
  <c r="BK101" i="5"/>
  <c r="J205" i="6"/>
  <c r="BK169" i="7"/>
  <c r="J191" i="8"/>
  <c r="BK156" i="9"/>
  <c r="BK146" i="11"/>
  <c r="J86" i="14"/>
  <c r="J2132" i="2"/>
  <c r="BK1439" i="2"/>
  <c r="J1488" i="2"/>
  <c r="BK2697" i="2"/>
  <c r="BK2722" i="2"/>
  <c r="J408" i="3"/>
  <c r="BK256" i="3"/>
  <c r="BK216" i="3"/>
  <c r="J132" i="10"/>
  <c r="BK143" i="12"/>
  <c r="BK1772" i="2"/>
  <c r="BK1486" i="2"/>
  <c r="BK609" i="2"/>
  <c r="J3327" i="2"/>
  <c r="J4074" i="2"/>
  <c r="J2678" i="2"/>
  <c r="BK2176" i="2"/>
  <c r="BK2591" i="2"/>
  <c r="J3292" i="2"/>
  <c r="BK444" i="3"/>
  <c r="BK116" i="3"/>
  <c r="J103" i="3"/>
  <c r="J107" i="4"/>
  <c r="J130" i="4"/>
  <c r="BK161" i="5"/>
  <c r="BK236" i="5"/>
  <c r="BK193" i="6"/>
  <c r="BK177" i="9"/>
  <c r="BK165" i="9"/>
  <c r="J122" i="11"/>
  <c r="J159" i="13"/>
  <c r="J535" i="2"/>
  <c r="BK298" i="2"/>
  <c r="BK2371" i="2"/>
  <c r="J2642" i="2"/>
  <c r="BK2832" i="2"/>
  <c r="BK3507" i="2"/>
  <c r="J3356" i="2"/>
  <c r="BK374" i="3"/>
  <c r="J440" i="3"/>
  <c r="BK418" i="3"/>
  <c r="J186" i="4"/>
  <c r="J212" i="5"/>
  <c r="BK147" i="5"/>
  <c r="J192" i="6"/>
  <c r="J109" i="6"/>
  <c r="BK174" i="6"/>
  <c r="J206" i="6"/>
  <c r="BK127" i="6"/>
  <c r="BK158" i="6"/>
  <c r="BK95" i="6"/>
  <c r="J170" i="6"/>
  <c r="BK105" i="6"/>
  <c r="J161" i="6"/>
  <c r="J193" i="6"/>
  <c r="BK207" i="7"/>
  <c r="BK154" i="7"/>
  <c r="BK176" i="7"/>
  <c r="BK115" i="7"/>
  <c r="J133" i="7"/>
  <c r="BK211" i="7"/>
  <c r="BK131" i="7"/>
  <c r="BK137" i="7"/>
  <c r="BK188" i="8"/>
  <c r="J189" i="9"/>
  <c r="J149" i="10"/>
  <c r="J122" i="13"/>
  <c r="J1590" i="2"/>
  <c r="BK835" i="2"/>
  <c r="BK733" i="2"/>
  <c r="J4076" i="2"/>
  <c r="BK3100" i="2"/>
  <c r="BK1204" i="2"/>
  <c r="J139" i="2"/>
  <c r="J3490" i="2"/>
  <c r="J2416" i="2"/>
  <c r="J2764" i="2"/>
  <c r="J420" i="3"/>
  <c r="BK412" i="3"/>
  <c r="BK166" i="3"/>
  <c r="J210" i="3"/>
  <c r="J121" i="4"/>
  <c r="J202" i="4"/>
  <c r="BK114" i="5"/>
  <c r="J125" i="6"/>
  <c r="BK152" i="7"/>
  <c r="BK179" i="8"/>
  <c r="J126" i="9"/>
  <c r="J126" i="11"/>
  <c r="BK159" i="13"/>
  <c r="BK1206" i="2"/>
  <c r="BK1900" i="2"/>
  <c r="BK394" i="2"/>
  <c r="J3393" i="2"/>
  <c r="BK1604" i="2"/>
  <c r="BK779" i="2"/>
  <c r="BK1650" i="2"/>
  <c r="J2580" i="2"/>
  <c r="BK1477" i="2"/>
  <c r="BK266" i="3"/>
  <c r="J230" i="3"/>
  <c r="BK308" i="3"/>
  <c r="J354" i="3"/>
  <c r="BK194" i="4"/>
  <c r="BK112" i="4"/>
  <c r="BK222" i="5"/>
  <c r="BK181" i="5"/>
  <c r="BK175" i="6"/>
  <c r="J187" i="7"/>
  <c r="BK150" i="8"/>
  <c r="J151" i="10"/>
  <c r="J90" i="13"/>
  <c r="J137" i="15"/>
  <c r="BK1993" i="2"/>
  <c r="BK2435" i="2"/>
  <c r="BK2821" i="2"/>
  <c r="J306" i="3"/>
  <c r="BK176" i="3"/>
  <c r="J376" i="3"/>
  <c r="J90" i="4"/>
  <c r="BK137" i="4"/>
  <c r="J102" i="5"/>
  <c r="J214" i="5"/>
  <c r="J185" i="6"/>
  <c r="J185" i="7"/>
  <c r="BK127" i="8"/>
  <c r="J168" i="9"/>
  <c r="J131" i="11"/>
  <c r="J94" i="13"/>
  <c r="J149" i="15"/>
  <c r="J2024" i="2"/>
  <c r="BK586" i="2"/>
  <c r="BK3470" i="2"/>
  <c r="J3638" i="2"/>
  <c r="J2178" i="2"/>
  <c r="J3312" i="2"/>
  <c r="BK3436" i="2"/>
  <c r="BK3792" i="2"/>
  <c r="J320" i="3"/>
  <c r="J308" i="3"/>
  <c r="J254" i="3"/>
  <c r="BK170" i="4"/>
  <c r="J99" i="4"/>
  <c r="BK133" i="5"/>
  <c r="BK233" i="5"/>
  <c r="BK132" i="6"/>
  <c r="BK206" i="6"/>
  <c r="J189" i="7"/>
  <c r="J87" i="8"/>
  <c r="BK167" i="10"/>
  <c r="J124" i="13"/>
  <c r="J90" i="15"/>
  <c r="BK535" i="2"/>
  <c r="BK289" i="2"/>
  <c r="BK2180" i="2"/>
  <c r="J2744" i="2"/>
  <c r="BK3378" i="2"/>
  <c r="BK3406" i="2"/>
  <c r="J661" i="2"/>
  <c r="BK121" i="3"/>
  <c r="J484" i="3"/>
  <c r="BK406" i="3"/>
  <c r="BK178" i="4"/>
  <c r="BK99" i="5"/>
  <c r="BK110" i="5"/>
  <c r="BK177" i="6"/>
  <c r="BK193" i="7"/>
  <c r="BK113" i="7"/>
  <c r="J188" i="8"/>
  <c r="J169" i="9"/>
  <c r="J86" i="12"/>
  <c r="BK1602" i="2"/>
  <c r="J2443" i="2"/>
  <c r="BK3352" i="2"/>
  <c r="BK735" i="2"/>
  <c r="BK2787" i="2"/>
  <c r="BK3372" i="2"/>
  <c r="BK3855" i="2"/>
  <c r="J3412" i="2"/>
  <c r="BK358" i="3"/>
  <c r="J310" i="3"/>
  <c r="J270" i="3"/>
  <c r="BK162" i="4"/>
  <c r="J114" i="4"/>
  <c r="J170" i="5"/>
  <c r="BK208" i="5"/>
  <c r="J123" i="6"/>
  <c r="BK216" i="7"/>
  <c r="J190" i="8"/>
  <c r="J115" i="9"/>
  <c r="J138" i="10"/>
  <c r="BK107" i="11"/>
  <c r="BK86" i="14"/>
  <c r="J2195" i="2"/>
  <c r="BK377" i="2"/>
  <c r="J735" i="2"/>
  <c r="J3343" i="2"/>
  <c r="J502" i="2"/>
  <c r="J2944" i="2"/>
  <c r="J3737" i="2"/>
  <c r="BK1937" i="2"/>
  <c r="J3765" i="2"/>
  <c r="BK318" i="3"/>
  <c r="BK145" i="3"/>
  <c r="BK270" i="3"/>
  <c r="BK98" i="4"/>
  <c r="J196" i="4"/>
  <c r="BK98" i="5"/>
  <c r="J112" i="5"/>
  <c r="J131" i="6"/>
  <c r="BK204" i="7"/>
  <c r="J144" i="8"/>
  <c r="BK136" i="9"/>
  <c r="J126" i="10"/>
  <c r="J106" i="13"/>
  <c r="BK345" i="2"/>
  <c r="BK1487" i="2"/>
  <c r="BK3376" i="2"/>
  <c r="J3796" i="2"/>
  <c r="BK2374" i="2"/>
  <c r="BK3371" i="2"/>
  <c r="BK3796" i="2"/>
  <c r="J2377" i="2"/>
  <c r="J2428" i="2"/>
  <c r="J377" i="2"/>
  <c r="J3089" i="2"/>
  <c r="J3357" i="2"/>
  <c r="BK3798" i="2"/>
  <c r="BK2224" i="2"/>
  <c r="J1693" i="2"/>
  <c r="BK3364" i="2"/>
  <c r="J414" i="3"/>
  <c r="BK105" i="3"/>
  <c r="BK446" i="3"/>
  <c r="J118" i="3"/>
  <c r="J148" i="4"/>
  <c r="BK190" i="4"/>
  <c r="J125" i="5"/>
  <c r="J129" i="5"/>
  <c r="J142" i="6"/>
  <c r="J181" i="7"/>
  <c r="J91" i="8"/>
  <c r="BK100" i="9"/>
  <c r="J104" i="10"/>
  <c r="J114" i="13"/>
  <c r="BK439" i="2"/>
  <c r="BK2202" i="2"/>
  <c r="J2035" i="2"/>
  <c r="J3399" i="2"/>
  <c r="BK3336" i="2"/>
  <c r="BK242" i="3"/>
  <c r="BK471" i="3"/>
  <c r="J186" i="3"/>
  <c r="BK171" i="4"/>
  <c r="J163" i="4"/>
  <c r="BK191" i="5"/>
  <c r="J190" i="5"/>
  <c r="BK183" i="6"/>
  <c r="BK120" i="7"/>
  <c r="BK140" i="8"/>
  <c r="J193" i="8"/>
  <c r="J122" i="9"/>
  <c r="J102" i="11"/>
  <c r="J99" i="15"/>
  <c r="J1946" i="2"/>
  <c r="BK370" i="2"/>
  <c r="BK223" i="2"/>
  <c r="J2832" i="2"/>
  <c r="BK3488" i="2"/>
  <c r="J2168" i="2"/>
  <c r="BK2668" i="2"/>
  <c r="BK274" i="2"/>
  <c r="BK364" i="3"/>
  <c r="BK398" i="3"/>
  <c r="BK480" i="3"/>
  <c r="BK107" i="3"/>
  <c r="BK167" i="4"/>
  <c r="J190" i="4"/>
  <c r="BK187" i="5"/>
  <c r="J176" i="5"/>
  <c r="BK198" i="7"/>
  <c r="BK155" i="9"/>
  <c r="J122" i="10"/>
  <c r="BK153" i="12"/>
  <c r="J88" i="14"/>
  <c r="BK196" i="7"/>
  <c r="BK142" i="7"/>
  <c r="BK205" i="7"/>
  <c r="BK189" i="7"/>
  <c r="J123" i="7"/>
  <c r="J175" i="8"/>
  <c r="J94" i="9"/>
  <c r="BK100" i="11"/>
  <c r="BK137" i="15"/>
  <c r="J832" i="2"/>
  <c r="J2434" i="2"/>
  <c r="J2937" i="2"/>
  <c r="BK4053" i="2"/>
  <c r="J3470" i="2"/>
  <c r="J3075" i="2"/>
  <c r="J3374" i="2"/>
  <c r="J388" i="3"/>
  <c r="J348" i="3"/>
  <c r="BK494" i="3"/>
  <c r="J206" i="3"/>
  <c r="J132" i="4"/>
  <c r="BK144" i="4"/>
  <c r="J160" i="5"/>
  <c r="J174" i="5"/>
  <c r="BK230" i="5"/>
  <c r="BK191" i="6"/>
  <c r="BK191" i="7"/>
  <c r="J93" i="8"/>
  <c r="BK134" i="9"/>
  <c r="BK140" i="11"/>
  <c r="J137" i="13"/>
  <c r="J223" i="2"/>
  <c r="J1415" i="2"/>
  <c r="BK1395" i="2"/>
  <c r="BK2753" i="2"/>
  <c r="BK3479" i="2"/>
  <c r="J4056" i="2"/>
  <c r="J2824" i="2"/>
  <c r="J3281" i="2"/>
  <c r="BK3389" i="2"/>
  <c r="BK226" i="3"/>
  <c r="J266" i="3"/>
  <c r="J256" i="3"/>
  <c r="J94" i="4"/>
  <c r="BK91" i="4"/>
  <c r="J182" i="5"/>
  <c r="J137" i="5"/>
  <c r="J179" i="5"/>
  <c r="J171" i="7"/>
  <c r="J162" i="7"/>
  <c r="BK175" i="8"/>
  <c r="BK96" i="9"/>
  <c r="J142" i="11"/>
  <c r="J102" i="13"/>
  <c r="J94" i="15"/>
  <c r="BK3907" i="2"/>
  <c r="BK1388" i="2"/>
  <c r="BK3361" i="2"/>
  <c r="BK168" i="3"/>
  <c r="BK332" i="3"/>
  <c r="BK156" i="3"/>
  <c r="J480" i="3"/>
  <c r="BK145" i="4"/>
  <c r="J167" i="4"/>
  <c r="BK205" i="5"/>
  <c r="BK94" i="5"/>
  <c r="J159" i="6"/>
  <c r="J112" i="7"/>
  <c r="J138" i="8"/>
  <c r="BK191" i="9"/>
  <c r="BK104" i="10"/>
  <c r="J98" i="12"/>
  <c r="BK98" i="14"/>
  <c r="BK2126" i="2"/>
  <c r="J609" i="2"/>
  <c r="J1204" i="2"/>
  <c r="BK3359" i="2"/>
  <c r="BK1426" i="2"/>
  <c r="J2836" i="2"/>
  <c r="BK3663" i="2"/>
  <c r="BK4033" i="2"/>
  <c r="J1457" i="2"/>
  <c r="J2470" i="2"/>
  <c r="BK380" i="3"/>
  <c r="J324" i="3"/>
  <c r="J212" i="3"/>
  <c r="J188" i="4"/>
  <c r="BK111" i="4"/>
  <c r="J132" i="5"/>
  <c r="BK125" i="5"/>
  <c r="BK182" i="6"/>
  <c r="BK208" i="7"/>
  <c r="J142" i="8"/>
  <c r="J179" i="9"/>
  <c r="J156" i="11"/>
  <c r="BK144" i="15"/>
  <c r="J1502" i="2"/>
  <c r="J613" i="2"/>
  <c r="BK3819" i="2"/>
  <c r="J2822" i="2"/>
  <c r="BK2825" i="2"/>
  <c r="BK3750" i="2"/>
  <c r="J2604" i="2"/>
  <c r="J1900" i="2"/>
  <c r="BK180" i="2"/>
  <c r="BK182" i="3"/>
  <c r="J404" i="3"/>
  <c r="J166" i="3"/>
  <c r="J146" i="4"/>
  <c r="J108" i="4"/>
  <c r="BK168" i="5"/>
  <c r="BK140" i="5"/>
  <c r="BK126" i="6"/>
  <c r="J145" i="7"/>
  <c r="BK392" i="3"/>
  <c r="BK198" i="4"/>
  <c r="BK201" i="4"/>
  <c r="BK202" i="5"/>
  <c r="J140" i="6"/>
  <c r="BK2411" i="2"/>
  <c r="J1712" i="2"/>
  <c r="J2102" i="2"/>
  <c r="J3477" i="2"/>
  <c r="BK3459" i="2"/>
  <c r="BK1708" i="2"/>
  <c r="BK2468" i="2"/>
  <c r="J3104" i="2"/>
  <c r="BK3399" i="2"/>
  <c r="J1525" i="2"/>
  <c r="J412" i="3"/>
  <c r="J109" i="3"/>
  <c r="BK404" i="3"/>
  <c r="J161" i="4"/>
  <c r="J155" i="4"/>
  <c r="J213" i="5"/>
  <c r="BK115" i="5"/>
  <c r="J140" i="5"/>
  <c r="BK202" i="6"/>
  <c r="J145" i="6"/>
  <c r="BK180" i="6"/>
  <c r="BK184" i="6"/>
  <c r="BK145" i="6"/>
  <c r="BK188" i="6"/>
  <c r="BK169" i="6"/>
  <c r="BK90" i="6"/>
  <c r="BK106" i="6"/>
  <c r="BK120" i="6"/>
  <c r="J186" i="7"/>
  <c r="J127" i="7"/>
  <c r="J174" i="7"/>
  <c r="BK151" i="7"/>
  <c r="J113" i="7"/>
  <c r="BK171" i="7"/>
  <c r="J175" i="7"/>
  <c r="BK126" i="7"/>
  <c r="BK169" i="8"/>
  <c r="J159" i="9"/>
  <c r="BK105" i="11"/>
  <c r="J94" i="14"/>
  <c r="BK2085" i="2"/>
  <c r="J1602" i="2"/>
  <c r="BK3260" i="2"/>
  <c r="BK3484" i="2"/>
  <c r="BK2572" i="2"/>
  <c r="BK4056" i="2"/>
  <c r="BK2624" i="2"/>
  <c r="BK2937" i="2"/>
  <c r="BK320" i="3"/>
  <c r="BK272" i="3"/>
  <c r="J438" i="3"/>
  <c r="J478" i="3"/>
  <c r="BK199" i="4"/>
  <c r="J182" i="4"/>
  <c r="BK149" i="5"/>
  <c r="BK185" i="5"/>
  <c r="J94" i="6"/>
  <c r="BK155" i="7"/>
  <c r="BK146" i="8"/>
  <c r="J159" i="10"/>
  <c r="BK126" i="12"/>
  <c r="BK88" i="14"/>
  <c r="BK2173" i="2"/>
  <c r="J2254" i="2"/>
  <c r="J2104" i="2"/>
  <c r="J3640" i="2"/>
  <c r="BK2178" i="2"/>
  <c r="BK2823" i="2"/>
  <c r="BK3393" i="2"/>
  <c r="J2472" i="2"/>
  <c r="J3376" i="2"/>
  <c r="J2576" i="2"/>
  <c r="J220" i="3"/>
  <c r="J130" i="3"/>
  <c r="BK204" i="3"/>
  <c r="J143" i="4"/>
  <c r="J147" i="4"/>
  <c r="J135" i="5"/>
  <c r="J156" i="5"/>
  <c r="J191" i="6"/>
  <c r="BK116" i="7"/>
  <c r="J184" i="8"/>
  <c r="J171" i="9"/>
  <c r="BK126" i="10"/>
  <c r="BK150" i="12"/>
  <c r="BK3029" i="2"/>
  <c r="J334" i="2"/>
  <c r="BK2470" i="2"/>
  <c r="J3210" i="2"/>
  <c r="J174" i="3"/>
  <c r="J430" i="3"/>
  <c r="J382" i="3"/>
  <c r="J106" i="4"/>
  <c r="J177" i="4"/>
  <c r="BK158" i="5"/>
  <c r="BK235" i="5"/>
  <c r="J149" i="6"/>
  <c r="J201" i="7"/>
  <c r="J170" i="7"/>
  <c r="BK118" i="8"/>
  <c r="BK137" i="9"/>
  <c r="J161" i="10"/>
  <c r="J128" i="13"/>
  <c r="BK94" i="15"/>
  <c r="BK260" i="2"/>
  <c r="BK2434" i="2"/>
  <c r="BK1445" i="2"/>
  <c r="BK2228" i="2"/>
  <c r="J3927" i="2"/>
  <c r="BK2617" i="2"/>
  <c r="J3348" i="2"/>
  <c r="J289" i="2"/>
  <c r="BK2218" i="2"/>
  <c r="BK236" i="3"/>
  <c r="J250" i="3"/>
  <c r="J174" i="4"/>
  <c r="J184" i="4"/>
  <c r="J120" i="4"/>
  <c r="J163" i="5"/>
  <c r="BK203" i="5"/>
  <c r="J130" i="6"/>
  <c r="BK140" i="7"/>
  <c r="BK101" i="8"/>
  <c r="J134" i="9"/>
  <c r="BK97" i="11"/>
  <c r="BK101" i="14"/>
  <c r="J2202" i="2"/>
  <c r="BK2024" i="2"/>
  <c r="J1388" i="2"/>
  <c r="BK3092" i="2"/>
  <c r="BK3392" i="2"/>
  <c r="J3400" i="2"/>
  <c r="J2173" i="2"/>
  <c r="J1339" i="2"/>
  <c r="BK1258" i="2"/>
  <c r="BK278" i="3"/>
  <c r="J200" i="3"/>
  <c r="BK475" i="3"/>
  <c r="BK103" i="4"/>
  <c r="BK147" i="4"/>
  <c r="BK95" i="5"/>
  <c r="BK206" i="5"/>
  <c r="J154" i="6"/>
  <c r="J192" i="7"/>
  <c r="BK163" i="8"/>
  <c r="BK133" i="9"/>
  <c r="BK148" i="13"/>
  <c r="J2379" i="2"/>
  <c r="BK2302" i="2"/>
  <c r="J1993" i="2"/>
  <c r="BK2840" i="2"/>
  <c r="BK2838" i="2"/>
  <c r="J3758" i="2"/>
  <c r="BK2944" i="2"/>
  <c r="J2840" i="2"/>
  <c r="BK2924" i="2"/>
  <c r="J242" i="3"/>
  <c r="BK314" i="3"/>
  <c r="BK340" i="3"/>
  <c r="BK160" i="4"/>
  <c r="BK114" i="4"/>
  <c r="J102" i="4"/>
  <c r="BK106" i="5"/>
  <c r="J180" i="5"/>
  <c r="J138" i="6"/>
  <c r="BK128" i="7"/>
  <c r="BK184" i="8"/>
  <c r="BK146" i="9"/>
  <c r="BK160" i="11"/>
  <c r="J149" i="12"/>
  <c r="J98" i="14"/>
  <c r="BK668" i="2"/>
  <c r="J2375" i="2"/>
  <c r="J3029" i="2"/>
  <c r="BK3477" i="2"/>
  <c r="BK4076" i="2"/>
  <c r="BK2441" i="2"/>
  <c r="J2861" i="2"/>
  <c r="BK109" i="3"/>
  <c r="BK103" i="3"/>
  <c r="BK282" i="3"/>
  <c r="J164" i="3"/>
  <c r="J189" i="4"/>
  <c r="BK124" i="4"/>
  <c r="BK143" i="5"/>
  <c r="J127" i="5"/>
  <c r="J102" i="6"/>
  <c r="J158" i="6"/>
  <c r="J110" i="8"/>
  <c r="J191" i="9"/>
  <c r="J99" i="9"/>
  <c r="BK154" i="11"/>
  <c r="BK100" i="14"/>
  <c r="AS55" i="1"/>
  <c r="BK2464" i="2"/>
  <c r="BK2632" i="2"/>
  <c r="BK3320" i="2"/>
  <c r="BK1428" i="2"/>
  <c r="BK309" i="2"/>
  <c r="BK2122" i="2"/>
  <c r="J1403" i="2"/>
  <c r="BK3492" i="2"/>
  <c r="J4062" i="2"/>
  <c r="J3072" i="2"/>
  <c r="J2032" i="2"/>
  <c r="J2459" i="2"/>
  <c r="BK3292" i="2"/>
  <c r="J315" i="2"/>
  <c r="BK3327" i="2"/>
  <c r="J779" i="2"/>
  <c r="J392" i="3"/>
  <c r="BK496" i="3"/>
  <c r="BK346" i="3"/>
  <c r="BK191" i="4"/>
  <c r="J117" i="4"/>
  <c r="BK150" i="5"/>
  <c r="BK102" i="5"/>
  <c r="BK136" i="6"/>
  <c r="BK192" i="6"/>
  <c r="J115" i="7"/>
  <c r="J196" i="8"/>
  <c r="BK105" i="9"/>
  <c r="J146" i="11"/>
  <c r="J97" i="14"/>
  <c r="BK1437" i="2"/>
  <c r="J2228" i="2"/>
  <c r="BK474" i="2"/>
  <c r="BK2831" i="2"/>
  <c r="J2294" i="2"/>
  <c r="BK228" i="3"/>
  <c r="BK352" i="3"/>
  <c r="J494" i="3"/>
  <c r="BK408" i="3"/>
  <c r="J164" i="4"/>
  <c r="J133" i="5"/>
  <c r="J139" i="5"/>
  <c r="BK140" i="6"/>
  <c r="BK94" i="6"/>
  <c r="BK148" i="8"/>
  <c r="BK125" i="8"/>
  <c r="J148" i="9"/>
  <c r="J129" i="11"/>
  <c r="BK2148" i="2"/>
  <c r="J2180" i="2"/>
  <c r="J1918" i="2"/>
  <c r="J3494" i="2"/>
  <c r="J3907" i="2"/>
  <c r="J3962" i="2"/>
  <c r="J1889" i="2"/>
  <c r="BK2460" i="2"/>
  <c r="J2830" i="2"/>
  <c r="BK218" i="3"/>
  <c r="BK254" i="3"/>
  <c r="BK158" i="3"/>
  <c r="J378" i="3"/>
  <c r="BK195" i="4"/>
  <c r="BK135" i="4"/>
  <c r="J149" i="5"/>
  <c r="J231" i="5"/>
  <c r="J119" i="6"/>
  <c r="BK182" i="8"/>
  <c r="BK110" i="9"/>
  <c r="BK144" i="10"/>
  <c r="BK97" i="14"/>
  <c r="BK2100" i="2"/>
  <c r="J2374" i="2"/>
  <c r="J3511" i="2"/>
  <c r="BK2168" i="2"/>
  <c r="J2820" i="2"/>
  <c r="BK3381" i="2"/>
  <c r="J2879" i="2"/>
  <c r="BK3668" i="2"/>
  <c r="BK2032" i="2"/>
  <c r="J216" i="3"/>
  <c r="J424" i="3"/>
  <c r="J168" i="4"/>
  <c r="BK205" i="4"/>
  <c r="J167" i="5"/>
  <c r="J197" i="5"/>
  <c r="BK119" i="6"/>
  <c r="BK196" i="6"/>
  <c r="BK204" i="6"/>
  <c r="BK118" i="6"/>
  <c r="J195" i="6"/>
  <c r="BK147" i="6"/>
  <c r="J187" i="6"/>
  <c r="BK123" i="6"/>
  <c r="J155" i="6"/>
  <c r="J194" i="6"/>
  <c r="J212" i="7"/>
  <c r="BK185" i="7"/>
  <c r="J126" i="7"/>
  <c r="BK145" i="7"/>
  <c r="J143" i="7"/>
  <c r="BK213" i="7"/>
  <c r="BK143" i="7"/>
  <c r="BK165" i="7"/>
  <c r="J129" i="8"/>
  <c r="J116" i="9"/>
  <c r="BK152" i="11"/>
  <c r="BK106" i="13"/>
  <c r="BK2234" i="2"/>
  <c r="BK2833" i="2"/>
  <c r="BK315" i="2"/>
  <c r="J2123" i="2"/>
  <c r="J3377" i="2"/>
  <c r="J2817" i="2"/>
  <c r="J3144" i="2"/>
  <c r="BK224" i="3"/>
  <c r="BK316" i="3"/>
  <c r="BK459" i="3"/>
  <c r="BK478" i="3"/>
  <c r="J165" i="4"/>
  <c r="J112" i="4"/>
  <c r="J201" i="5"/>
  <c r="J233" i="5"/>
  <c r="BK124" i="6"/>
  <c r="J151" i="7"/>
  <c r="BK95" i="8"/>
  <c r="BK108" i="9"/>
  <c r="J119" i="10"/>
  <c r="BK147" i="12"/>
  <c r="J113" i="15"/>
  <c r="J1588" i="2"/>
  <c r="BK1774" i="2"/>
  <c r="BK2830" i="2"/>
  <c r="J3018" i="2"/>
  <c r="BK2950" i="2"/>
  <c r="J101" i="5"/>
  <c r="BK190" i="6"/>
  <c r="J151" i="6"/>
  <c r="J108" i="7"/>
  <c r="J137" i="9"/>
  <c r="BK94" i="9"/>
  <c r="J154" i="11"/>
  <c r="J2435" i="2"/>
  <c r="J829" i="2"/>
  <c r="J2634" i="2"/>
  <c r="BK3367" i="2"/>
  <c r="J352" i="3"/>
  <c r="BK286" i="3"/>
  <c r="J292" i="3"/>
  <c r="J158" i="4"/>
  <c r="J156" i="4"/>
  <c r="BK198" i="5"/>
  <c r="BK175" i="5"/>
  <c r="BK100" i="6"/>
  <c r="BK199" i="7"/>
  <c r="BK167" i="8"/>
  <c r="J124" i="9"/>
  <c r="BK151" i="10"/>
  <c r="J95" i="11"/>
  <c r="BK90" i="13"/>
  <c r="BK1444" i="2"/>
  <c r="BK1996" i="2"/>
  <c r="J4033" i="2"/>
  <c r="J2826" i="2"/>
  <c r="J3857" i="2"/>
  <c r="BK2573" i="2"/>
  <c r="BK3075" i="2"/>
  <c r="J3375" i="2"/>
  <c r="J3507" i="2"/>
  <c r="J1463" i="2"/>
  <c r="J410" i="3"/>
  <c r="BK160" i="3"/>
  <c r="J463" i="3"/>
  <c r="J145" i="4"/>
  <c r="BK161" i="4"/>
  <c r="BK204" i="5"/>
  <c r="J188" i="5"/>
  <c r="BK142" i="6"/>
  <c r="BK179" i="7"/>
  <c r="BK99" i="8"/>
  <c r="J120" i="9"/>
  <c r="J97" i="11"/>
  <c r="J102" i="15"/>
  <c r="BK1590" i="2"/>
  <c r="J370" i="2"/>
  <c r="BK3377" i="2"/>
  <c r="BK1339" i="2"/>
  <c r="BK4068" i="2"/>
  <c r="J2892" i="2"/>
  <c r="J3668" i="2"/>
  <c r="BK502" i="2"/>
  <c r="BK194" i="3"/>
  <c r="J234" i="3"/>
  <c r="J198" i="3"/>
  <c r="J123" i="4"/>
  <c r="J198" i="4"/>
  <c r="BK126" i="5"/>
  <c r="BK130" i="5"/>
  <c r="J93" i="6"/>
  <c r="J176" i="7"/>
  <c r="BK146" i="7"/>
  <c r="BK89" i="8"/>
  <c r="J163" i="10"/>
  <c r="J2419" i="2"/>
  <c r="BK1519" i="2"/>
  <c r="J2302" i="2"/>
  <c r="BK3658" i="2"/>
  <c r="BK2397" i="2"/>
  <c r="J3352" i="2"/>
  <c r="J3436" i="2"/>
  <c r="J2570" i="2"/>
  <c r="J3372" i="2"/>
  <c r="BK3640" i="2"/>
  <c r="BK151" i="3"/>
  <c r="BK428" i="3"/>
  <c r="J178" i="3"/>
  <c r="BK127" i="4"/>
  <c r="BK188" i="4"/>
  <c r="J126" i="5"/>
  <c r="BK132" i="5"/>
  <c r="J185" i="5"/>
  <c r="J198" i="6"/>
  <c r="J131" i="7"/>
  <c r="BK190" i="8"/>
  <c r="J146" i="9"/>
  <c r="BK102" i="10"/>
  <c r="BK149" i="12"/>
  <c r="J91" i="14"/>
  <c r="J1774" i="2"/>
  <c r="BK1250" i="2"/>
  <c r="BK1991" i="2"/>
  <c r="J2829" i="2"/>
  <c r="BK3765" i="2"/>
  <c r="J2027" i="2"/>
  <c r="BK2892" i="2"/>
  <c r="BK3368" i="2"/>
  <c r="BK1347" i="2"/>
  <c r="J158" i="3"/>
  <c r="BK248" i="3"/>
  <c r="J147" i="3"/>
  <c r="BK461" i="3"/>
  <c r="J105" i="4"/>
  <c r="J109" i="4"/>
  <c r="J168" i="5"/>
  <c r="BK229" i="5"/>
  <c r="J129" i="6"/>
  <c r="BK139" i="7"/>
  <c r="BK131" i="8"/>
  <c r="J150" i="9"/>
  <c r="J144" i="10"/>
  <c r="BK137" i="11"/>
  <c r="BK1833" i="2"/>
  <c r="BK2428" i="2"/>
  <c r="BK1829" i="2"/>
  <c r="BK3351" i="2"/>
  <c r="J2382" i="2"/>
  <c r="J3082" i="2"/>
  <c r="J546" i="2"/>
  <c r="J2572" i="2"/>
  <c r="J2838" i="2"/>
  <c r="BK427" i="2"/>
  <c r="J2183" i="2"/>
  <c r="J3687" i="2"/>
  <c r="J3406" i="2"/>
  <c r="BK1492" i="2"/>
  <c r="J2606" i="2"/>
  <c r="J3117" i="2"/>
  <c r="J3482" i="2"/>
  <c r="J1445" i="2"/>
  <c r="BK292" i="3"/>
  <c r="BK174" i="3"/>
  <c r="BK469" i="3"/>
  <c r="BK139" i="4"/>
  <c r="BK151" i="4"/>
  <c r="J94" i="5"/>
  <c r="J225" i="5"/>
  <c r="BK102" i="6"/>
  <c r="BK203" i="7"/>
  <c r="J154" i="8"/>
  <c r="J107" i="9"/>
  <c r="BK135" i="11"/>
  <c r="BK134" i="13"/>
  <c r="BK1508" i="2"/>
  <c r="BK2433" i="2"/>
  <c r="J2030" i="2"/>
  <c r="BK3305" i="2"/>
  <c r="BK2516" i="2"/>
  <c r="J452" i="3"/>
  <c r="J276" i="3"/>
  <c r="BK262" i="3"/>
  <c r="J176" i="4"/>
  <c r="BK175" i="4"/>
  <c r="BK117" i="4"/>
  <c r="BK134" i="5"/>
  <c r="BK100" i="5"/>
  <c r="BK200" i="6"/>
  <c r="BK112" i="7"/>
  <c r="BK144" i="9"/>
  <c r="BK170" i="10"/>
  <c r="J83" i="14"/>
  <c r="BK2193" i="2"/>
  <c r="J2135" i="2"/>
  <c r="BK3720" i="2"/>
  <c r="J2191" i="2"/>
  <c r="J3273" i="2"/>
  <c r="BK161" i="2"/>
  <c r="J1206" i="2"/>
  <c r="J2384" i="2"/>
  <c r="J176" i="3"/>
  <c r="J132" i="3"/>
  <c r="J434" i="3"/>
  <c r="BK252" i="3"/>
  <c r="BK164" i="4"/>
  <c r="BK190" i="5"/>
  <c r="BK127" i="5"/>
  <c r="BK133" i="6"/>
  <c r="BK191" i="8"/>
  <c r="J173" i="9"/>
  <c r="J170" i="10"/>
  <c r="BK86" i="12"/>
  <c r="J394" i="2"/>
  <c r="BK414" i="2"/>
  <c r="J1716" i="2"/>
  <c r="BK3144" i="2"/>
  <c r="BK2879" i="2"/>
  <c r="J3943" i="2"/>
  <c r="BK3089" i="2"/>
  <c r="BK3863" i="2"/>
  <c r="J2153" i="2"/>
  <c r="J2548" i="2"/>
  <c r="BK162" i="3"/>
  <c r="BK338" i="3"/>
  <c r="BK99" i="4"/>
  <c r="J160" i="4"/>
  <c r="J122" i="4"/>
  <c r="J148" i="5"/>
  <c r="J128" i="5"/>
  <c r="J97" i="6"/>
  <c r="BK92" i="6"/>
  <c r="J171" i="6"/>
  <c r="J208" i="6"/>
  <c r="J173" i="6"/>
  <c r="J207" i="6"/>
  <c r="J157" i="6"/>
  <c r="J112" i="6"/>
  <c r="BK176" i="6"/>
  <c r="J132" i="6"/>
  <c r="BK172" i="6"/>
  <c r="BK159" i="6"/>
  <c r="BK201" i="7"/>
  <c r="J149" i="7"/>
  <c r="J184" i="7"/>
  <c r="J114" i="7"/>
  <c r="BK134" i="7"/>
  <c r="J210" i="7"/>
  <c r="BK135" i="7"/>
  <c r="J177" i="7"/>
  <c r="J172" i="7"/>
  <c r="BK110" i="8"/>
  <c r="J132" i="9"/>
  <c r="J114" i="10"/>
  <c r="J136" i="13"/>
  <c r="BK147" i="15"/>
  <c r="J2408" i="2"/>
  <c r="J445" i="2"/>
  <c r="J204" i="2"/>
  <c r="BK3481" i="2"/>
  <c r="BK2604" i="2"/>
  <c r="BK2829" i="2"/>
  <c r="BK3772" i="2"/>
  <c r="J1708" i="2"/>
  <c r="J1714" i="2"/>
  <c r="BK302" i="3"/>
  <c r="J328" i="3"/>
  <c r="BK438" i="3"/>
  <c r="J356" i="3"/>
  <c r="BK149" i="4"/>
  <c r="J180" i="4"/>
  <c r="BK214" i="5"/>
  <c r="BK111" i="5"/>
  <c r="BK201" i="6"/>
  <c r="J121" i="7"/>
  <c r="BK108" i="8"/>
  <c r="J105" i="9"/>
  <c r="J111" i="9"/>
  <c r="J165" i="10"/>
  <c r="J114" i="11"/>
  <c r="J84" i="14"/>
  <c r="BK92" i="15"/>
  <c r="J150" i="2"/>
  <c r="BK2375" i="2"/>
  <c r="J296" i="2"/>
  <c r="BK2576" i="2"/>
  <c r="BK2548" i="2"/>
  <c r="J3577" i="2"/>
  <c r="J1973" i="2"/>
  <c r="J2787" i="2"/>
  <c r="J3819" i="2"/>
  <c r="AS64" i="1"/>
  <c r="BK484" i="3"/>
  <c r="BK176" i="4"/>
  <c r="BK186" i="4"/>
  <c r="J104" i="5"/>
  <c r="J162" i="5"/>
  <c r="J197" i="6"/>
  <c r="J169" i="8"/>
  <c r="BK136" i="8"/>
  <c r="J155" i="9"/>
  <c r="BK112" i="10"/>
  <c r="BK146" i="13"/>
  <c r="BK2195" i="2"/>
  <c r="BK3210" i="2"/>
  <c r="J3476" i="2"/>
  <c r="J2205" i="2"/>
  <c r="BK334" i="3"/>
  <c r="J111" i="3"/>
  <c r="BK290" i="3"/>
  <c r="BK388" i="3"/>
  <c r="J151" i="4"/>
  <c r="BK204" i="4"/>
  <c r="BK177" i="5"/>
  <c r="J108" i="5"/>
  <c r="BK163" i="5"/>
  <c r="J172" i="6"/>
  <c r="BK187" i="7"/>
  <c r="BK112" i="8"/>
  <c r="BK150" i="9"/>
  <c r="BK161" i="10"/>
  <c r="BK122" i="11"/>
  <c r="BK96" i="14"/>
  <c r="BK1912" i="2"/>
  <c r="BK2369" i="2"/>
  <c r="J2369" i="2"/>
  <c r="J1428" i="2"/>
  <c r="J3750" i="2"/>
  <c r="BK2457" i="2"/>
  <c r="J2807" i="2"/>
  <c r="J3479" i="2"/>
  <c r="BK2440" i="2"/>
  <c r="J2462" i="2"/>
  <c r="BK2839" i="2"/>
  <c r="BK390" i="3"/>
  <c r="BK410" i="3"/>
  <c r="BK153" i="3"/>
  <c r="BK102" i="4"/>
  <c r="J111" i="5"/>
  <c r="BK199" i="5"/>
  <c r="J111" i="6"/>
  <c r="BK129" i="8"/>
  <c r="BK186" i="9"/>
  <c r="BK153" i="10"/>
  <c r="J118" i="12"/>
  <c r="J2193" i="2"/>
  <c r="BK1502" i="2"/>
  <c r="BK832" i="2"/>
  <c r="BK3513" i="2"/>
  <c r="J299" i="2"/>
  <c r="J1519" i="2"/>
  <c r="BK2819" i="2"/>
  <c r="BK3362" i="2"/>
  <c r="BK3816" i="2"/>
  <c r="BK128" i="3"/>
  <c r="J360" i="3"/>
  <c r="J143" i="3"/>
  <c r="J350" i="3"/>
  <c r="BK166" i="4"/>
  <c r="BK136" i="5"/>
  <c r="BK182" i="5"/>
  <c r="J127" i="6"/>
  <c r="BK172" i="7"/>
  <c r="J156" i="8"/>
  <c r="BK109" i="10"/>
  <c r="BK143" i="15"/>
  <c r="BK242" i="2"/>
  <c r="J1495" i="2"/>
  <c r="J766" i="2"/>
  <c r="J2176" i="2"/>
  <c r="J3043" i="2"/>
  <c r="BK3382" i="2"/>
  <c r="BK1189" i="2"/>
  <c r="J2573" i="2"/>
  <c r="J232" i="2"/>
  <c r="BK184" i="3"/>
  <c r="BK354" i="3"/>
  <c r="J473" i="3"/>
  <c r="J162" i="4"/>
  <c r="J118" i="4"/>
  <c r="J144" i="5"/>
  <c r="BK232" i="5"/>
  <c r="J107" i="6"/>
  <c r="J124" i="7"/>
  <c r="BK189" i="9"/>
  <c r="BK124" i="9"/>
  <c r="BK119" i="10"/>
  <c r="J116" i="13"/>
  <c r="J2441" i="2"/>
  <c r="BK2153" i="2"/>
  <c r="BK3996" i="2"/>
  <c r="BK2458" i="2"/>
  <c r="BK3410" i="2"/>
  <c r="J3481" i="2"/>
  <c r="BK2540" i="2"/>
  <c r="BK3195" i="2"/>
  <c r="BK3363" i="2"/>
  <c r="J192" i="3"/>
  <c r="J418" i="3"/>
  <c r="J170" i="4"/>
  <c r="BK206" i="4"/>
  <c r="BK226" i="5"/>
  <c r="J189" i="5"/>
  <c r="BK152" i="6"/>
  <c r="BK113" i="6"/>
  <c r="BK106" i="7"/>
  <c r="BK162" i="9"/>
  <c r="BK116" i="9"/>
  <c r="BK110" i="11"/>
  <c r="J2617" i="2"/>
  <c r="BK2123" i="2"/>
  <c r="BK2377" i="2"/>
  <c r="BK3353" i="2"/>
  <c r="BK2171" i="2"/>
  <c r="BK2850" i="2"/>
  <c r="BK403" i="2"/>
  <c r="BK3082" i="2"/>
  <c r="J3492" i="2"/>
  <c r="J2234" i="2"/>
  <c r="BK3467" i="2"/>
  <c r="J2593" i="2"/>
  <c r="J236" i="3"/>
  <c r="BK200" i="3"/>
  <c r="J286" i="3"/>
  <c r="J190" i="3"/>
  <c r="J318" i="3"/>
  <c r="J152" i="4"/>
  <c r="J131" i="4"/>
  <c r="BK174" i="5"/>
  <c r="J123" i="5"/>
  <c r="J196" i="6"/>
  <c r="BK181" i="7"/>
  <c r="J97" i="8"/>
  <c r="J108" i="9"/>
  <c r="J144" i="11"/>
  <c r="BK102" i="14"/>
  <c r="BK2140" i="2"/>
  <c r="J2008" i="2"/>
  <c r="J1248" i="2"/>
  <c r="J3366" i="2"/>
  <c r="J1690" i="2"/>
  <c r="J135" i="3"/>
  <c r="J314" i="3"/>
  <c r="J336" i="3"/>
  <c r="BK106" i="4"/>
  <c r="J136" i="4"/>
  <c r="J184" i="5"/>
  <c r="BK123" i="5"/>
  <c r="J156" i="6"/>
  <c r="BK214" i="7"/>
  <c r="BK133" i="8"/>
  <c r="BK184" i="9"/>
  <c r="J140" i="11"/>
  <c r="BK149" i="15"/>
  <c r="BK2384" i="2"/>
  <c r="J2422" i="2"/>
  <c r="BK3460" i="2"/>
  <c r="BK2621" i="2"/>
  <c r="BK2438" i="2"/>
  <c r="J2903" i="2"/>
  <c r="BK3356" i="2"/>
  <c r="J3391" i="2"/>
  <c r="J390" i="3"/>
  <c r="J312" i="3"/>
  <c r="J396" i="3"/>
  <c r="J133" i="4"/>
  <c r="J141" i="4"/>
  <c r="J116" i="5"/>
  <c r="BK192" i="5"/>
  <c r="BK104" i="5"/>
  <c r="J126" i="6"/>
  <c r="BK171" i="8"/>
  <c r="BK135" i="10"/>
  <c r="BK134" i="12"/>
  <c r="J2100" i="2"/>
  <c r="J414" i="2"/>
  <c r="J3367" i="2"/>
  <c r="J1770" i="2"/>
  <c r="BK3675" i="2"/>
  <c r="BK2619" i="2"/>
  <c r="J3459" i="2"/>
  <c r="J2980" i="2"/>
  <c r="J428" i="3"/>
  <c r="J368" i="3"/>
  <c r="J268" i="3"/>
  <c r="J185" i="4"/>
  <c r="J171" i="5"/>
  <c r="BK215" i="5"/>
  <c r="J103" i="5"/>
  <c r="J162" i="6"/>
  <c r="J186" i="6"/>
  <c r="J101" i="6"/>
  <c r="J184" i="6"/>
  <c r="BK112" i="6"/>
  <c r="BK148" i="6"/>
  <c r="BK207" i="6"/>
  <c r="BK171" i="6"/>
  <c r="BK104" i="6"/>
  <c r="BK137" i="6"/>
  <c r="J163" i="6"/>
  <c r="BK195" i="7"/>
  <c r="J128" i="7"/>
  <c r="J207" i="7"/>
  <c r="BK144" i="7"/>
  <c r="BK149" i="7"/>
  <c r="BK107" i="4"/>
  <c r="J134" i="5"/>
  <c r="J108" i="6"/>
  <c r="BK103" i="8"/>
  <c r="BK148" i="9"/>
  <c r="J110" i="11"/>
  <c r="BK83" i="14"/>
  <c r="BK1946" i="2"/>
  <c r="BK251" i="2"/>
  <c r="BK464" i="2"/>
  <c r="BK3482" i="2"/>
  <c r="J3395" i="2"/>
  <c r="BK2436" i="2"/>
  <c r="J2578" i="2"/>
  <c r="J3474" i="2"/>
  <c r="J3355" i="2"/>
  <c r="BK400" i="3"/>
  <c r="J444" i="3"/>
  <c r="BK234" i="3"/>
  <c r="BK129" i="4"/>
  <c r="BK136" i="4"/>
  <c r="J100" i="5"/>
  <c r="BK128" i="6"/>
  <c r="BK158" i="7"/>
  <c r="BK144" i="8"/>
  <c r="J175" i="9"/>
  <c r="BK118" i="9"/>
  <c r="J135" i="11"/>
  <c r="BK3281" i="2"/>
  <c r="BK3746" i="2"/>
  <c r="J3418" i="2"/>
  <c r="BK3485" i="2"/>
  <c r="J1226" i="2"/>
  <c r="J153" i="3"/>
  <c r="J475" i="3"/>
  <c r="BK152" i="4"/>
  <c r="BK115" i="4"/>
  <c r="BK156" i="5"/>
  <c r="BK148" i="5"/>
  <c r="J130" i="5"/>
  <c r="BK111" i="6"/>
  <c r="BK121" i="7"/>
  <c r="J119" i="7"/>
  <c r="J160" i="8"/>
  <c r="BK98" i="9"/>
  <c r="BK155" i="10"/>
  <c r="BK120" i="11"/>
  <c r="BK94" i="13"/>
  <c r="J405" i="2"/>
  <c r="J1532" i="2"/>
  <c r="BK2376" i="2"/>
  <c r="BK3113" i="2"/>
  <c r="BK3373" i="2"/>
  <c r="J1829" i="2"/>
  <c r="BK3652" i="2"/>
  <c r="BK3414" i="2"/>
  <c r="J366" i="3"/>
  <c r="J218" i="3"/>
  <c r="BK192" i="3"/>
  <c r="J362" i="3"/>
  <c r="J193" i="4"/>
  <c r="J179" i="4"/>
  <c r="J208" i="5"/>
  <c r="BK160" i="5"/>
  <c r="BK97" i="6"/>
  <c r="J147" i="7"/>
  <c r="BK105" i="8"/>
  <c r="BK102" i="9"/>
  <c r="BK129" i="11"/>
  <c r="J146" i="13"/>
  <c r="J955" i="2"/>
  <c r="J367" i="2"/>
  <c r="BK3287" i="2"/>
  <c r="BK3447" i="2"/>
  <c r="BK433" i="2"/>
  <c r="BK2450" i="2"/>
  <c r="J3092" i="2"/>
  <c r="J3380" i="2"/>
  <c r="J344" i="3"/>
  <c r="J288" i="3"/>
  <c r="BK386" i="3"/>
  <c r="BK177" i="4"/>
  <c r="BK140" i="4"/>
  <c r="BK145" i="5"/>
  <c r="BK112" i="5"/>
  <c r="J141" i="6"/>
  <c r="BK167" i="7"/>
  <c r="BK188" i="7"/>
  <c r="J123" i="9"/>
  <c r="J90" i="14"/>
  <c r="BK646" i="2"/>
  <c r="J345" i="2"/>
  <c r="BK3915" i="2"/>
  <c r="J2821" i="2"/>
  <c r="J3467" i="2"/>
  <c r="BK715" i="2"/>
  <c r="BK2842" i="2"/>
  <c r="J2753" i="2"/>
  <c r="J2442" i="2"/>
  <c r="J184" i="3"/>
  <c r="J238" i="3"/>
  <c r="J461" i="3"/>
  <c r="BK328" i="3"/>
  <c r="BK134" i="4"/>
  <c r="J99" i="5"/>
  <c r="BK162" i="5"/>
  <c r="BK165" i="6"/>
  <c r="J106" i="7"/>
  <c r="J171" i="8"/>
  <c r="J95" i="9"/>
  <c r="BK112" i="11"/>
  <c r="J155" i="13"/>
  <c r="BK2027" i="2"/>
  <c r="BK1495" i="2"/>
  <c r="BK299" i="2"/>
  <c r="BK3122" i="2"/>
  <c r="J3368" i="2"/>
  <c r="BK3394" i="2"/>
  <c r="BK3769" i="2"/>
  <c r="BK296" i="2"/>
  <c r="BK240" i="3"/>
  <c r="BK260" i="3"/>
  <c r="J302" i="3"/>
  <c r="BK126" i="4"/>
  <c r="J119" i="4"/>
  <c r="BK170" i="5"/>
  <c r="BK189" i="5"/>
  <c r="J116" i="6"/>
  <c r="J139" i="7"/>
  <c r="BK154" i="8"/>
  <c r="J118" i="9"/>
  <c r="BK114" i="10"/>
  <c r="J158" i="12"/>
  <c r="BK2035" i="2"/>
  <c r="BK1274" i="2"/>
  <c r="BK3983" i="2"/>
  <c r="J2644" i="2"/>
  <c r="BK2861" i="2"/>
  <c r="BK4062" i="2"/>
  <c r="BK2678" i="2"/>
  <c r="J3100" i="2"/>
  <c r="BK802" i="2"/>
  <c r="BK1690" i="2"/>
  <c r="BK3943" i="2"/>
  <c r="J1907" i="2"/>
  <c r="BK2817" i="2"/>
  <c r="BK3494" i="2"/>
  <c r="BK2822" i="2"/>
  <c r="J3057" i="2"/>
  <c r="J3447" i="2"/>
  <c r="BK143" i="3"/>
  <c r="J280" i="3"/>
  <c r="BK362" i="3"/>
  <c r="J208" i="3"/>
  <c r="BK146" i="4"/>
  <c r="BK122" i="4"/>
  <c r="J226" i="5"/>
  <c r="J216" i="5"/>
  <c r="BK138" i="6"/>
  <c r="BK175" i="7"/>
  <c r="BK171" i="9"/>
  <c r="BK149" i="10"/>
  <c r="BK98" i="12"/>
  <c r="J2440" i="2"/>
  <c r="J1684" i="2"/>
  <c r="J3488" i="2"/>
  <c r="BK3437" i="2"/>
  <c r="BK268" i="3"/>
  <c r="BK448" i="3"/>
  <c r="BK452" i="3"/>
  <c r="J248" i="3"/>
  <c r="J101" i="4"/>
  <c r="J124" i="4"/>
  <c r="BK217" i="5"/>
  <c r="J143" i="5"/>
  <c r="BK109" i="5"/>
  <c r="BK109" i="6"/>
  <c r="BK168" i="6"/>
  <c r="J158" i="7"/>
  <c r="J173" i="8"/>
  <c r="J101" i="9"/>
  <c r="J152" i="11"/>
  <c r="BK139" i="13"/>
  <c r="BK932" i="2"/>
  <c r="BK829" i="2"/>
  <c r="J3370" i="2"/>
  <c r="BK514" i="2"/>
  <c r="BK2546" i="2"/>
  <c r="BK3360" i="2"/>
  <c r="BK3388" i="2"/>
  <c r="BK1588" i="2"/>
  <c r="J202" i="3"/>
  <c r="BK450" i="3"/>
  <c r="BK111" i="3"/>
  <c r="BK156" i="4"/>
  <c r="J172" i="4"/>
  <c r="J97" i="5"/>
  <c r="J124" i="5"/>
  <c r="J166" i="6"/>
  <c r="J182" i="8"/>
  <c r="J131" i="9"/>
  <c r="BK150" i="11"/>
  <c r="BK91" i="14"/>
  <c r="BK884" i="2"/>
  <c r="BK1463" i="2"/>
  <c r="BK3767" i="2"/>
  <c r="BK2824" i="2"/>
  <c r="J3915" i="2"/>
  <c r="BK2491" i="2"/>
  <c r="BK2900" i="2"/>
  <c r="BK3758" i="2"/>
  <c r="J1228" i="2"/>
  <c r="BK250" i="3"/>
  <c r="J436" i="3"/>
  <c r="J258" i="3"/>
  <c r="BK121" i="4"/>
  <c r="J222" i="5"/>
  <c r="J207" i="5"/>
  <c r="BK117" i="6"/>
  <c r="BK150" i="6"/>
  <c r="J134" i="6"/>
  <c r="J168" i="6"/>
  <c r="BK144" i="6"/>
  <c r="BK194" i="6"/>
  <c r="BK163" i="6"/>
  <c r="J201" i="6"/>
  <c r="J99" i="6"/>
  <c r="J118" i="6"/>
  <c r="BK184" i="7"/>
  <c r="J125" i="7"/>
  <c r="BK162" i="7"/>
  <c r="BK197" i="7"/>
  <c r="J137" i="7"/>
  <c r="BK192" i="7"/>
  <c r="J129" i="7"/>
  <c r="BK110" i="7"/>
  <c r="J112" i="8"/>
  <c r="J113" i="9"/>
  <c r="J148" i="11"/>
  <c r="BK90" i="14"/>
  <c r="J1912" i="2"/>
  <c r="J1482" i="2"/>
  <c r="BK1403" i="2"/>
  <c r="BK2686" i="2"/>
  <c r="J3437" i="2"/>
  <c r="J1451" i="2"/>
  <c r="J762" i="2"/>
  <c r="BK744" i="2"/>
  <c r="BK172" i="3"/>
  <c r="BK232" i="3"/>
  <c r="BK402" i="3"/>
  <c r="BK97" i="4"/>
  <c r="BK132" i="4"/>
  <c r="BK154" i="5"/>
  <c r="BK237" i="5"/>
  <c r="J182" i="6"/>
  <c r="BK210" i="7"/>
  <c r="J105" i="8"/>
  <c r="J188" i="9"/>
  <c r="BK129" i="10"/>
  <c r="BK140" i="12"/>
  <c r="BK99" i="15"/>
  <c r="BK1451" i="2"/>
  <c r="BK1226" i="2"/>
  <c r="BK3098" i="2"/>
  <c r="BK978" i="2"/>
  <c r="BK2644" i="2"/>
  <c r="BK3295" i="2"/>
  <c r="BK2446" i="2"/>
  <c r="BK2980" i="2"/>
  <c r="BK2834" i="2"/>
  <c r="J372" i="3"/>
  <c r="BK490" i="3"/>
  <c r="BK348" i="3"/>
  <c r="BK104" i="4"/>
  <c r="J113" i="4"/>
  <c r="BK171" i="5"/>
  <c r="J158" i="5"/>
  <c r="J230" i="5"/>
  <c r="J103" i="6"/>
  <c r="BK97" i="8"/>
  <c r="BK173" i="9"/>
  <c r="J160" i="11"/>
  <c r="J96" i="14"/>
  <c r="J2460" i="2"/>
  <c r="J3838" i="2"/>
  <c r="BK2102" i="2"/>
  <c r="J3472" i="2"/>
  <c r="BK432" i="3"/>
  <c r="BK467" i="3"/>
  <c r="J139" i="4"/>
  <c r="BK131" i="4"/>
  <c r="BK135" i="5"/>
  <c r="BK120" i="5"/>
  <c r="BK131" i="6"/>
  <c r="J214" i="7"/>
  <c r="BK150" i="7"/>
  <c r="BK123" i="8"/>
  <c r="BK131" i="9"/>
  <c r="BK142" i="11"/>
  <c r="J134" i="13"/>
  <c r="BK2275" i="2"/>
  <c r="BK1956" i="2"/>
  <c r="BK1889" i="2"/>
  <c r="J2742" i="2"/>
  <c r="J2950" i="2"/>
  <c r="BK3374" i="2"/>
  <c r="J646" i="2"/>
  <c r="BK2215" i="2"/>
  <c r="J298" i="2"/>
  <c r="BK178" i="3"/>
  <c r="J138" i="3"/>
  <c r="J469" i="3"/>
  <c r="BK100" i="4"/>
  <c r="BK116" i="4"/>
  <c r="J251" i="2"/>
  <c r="BK334" i="2"/>
  <c r="BK3476" i="2"/>
  <c r="J3354" i="2"/>
  <c r="J3260" i="2"/>
  <c r="BK2836" i="2"/>
  <c r="BK2975" i="2"/>
  <c r="J402" i="3"/>
  <c r="J163" i="8"/>
  <c r="J135" i="9"/>
  <c r="BK144" i="11"/>
  <c r="J100" i="14"/>
  <c r="BK1907" i="2"/>
  <c r="BK220" i="2"/>
  <c r="BK3384" i="2"/>
  <c r="BK4127" i="2"/>
  <c r="J2397" i="2"/>
  <c r="J2722" i="2"/>
  <c r="J3295" i="2"/>
  <c r="BK139" i="2"/>
  <c r="BK1191" i="2"/>
  <c r="BK294" i="3"/>
  <c r="J490" i="3"/>
  <c r="J137" i="4"/>
  <c r="J100" i="4"/>
  <c r="J203" i="5"/>
  <c r="BK173" i="5"/>
  <c r="BK227" i="5"/>
  <c r="J160" i="6"/>
  <c r="J199" i="7"/>
  <c r="BK158" i="8"/>
  <c r="BK99" i="9"/>
  <c r="J110" i="9"/>
  <c r="J137" i="11"/>
  <c r="J135" i="13"/>
  <c r="J978" i="2"/>
  <c r="J1444" i="2"/>
  <c r="J575" i="2"/>
  <c r="BK2634" i="2"/>
  <c r="J2256" i="2"/>
  <c r="J758" i="2"/>
  <c r="BK3395" i="2"/>
  <c r="J151" i="3"/>
  <c r="BK454" i="3"/>
  <c r="J168" i="3"/>
  <c r="J153" i="4"/>
  <c r="J221" i="5"/>
  <c r="J199" i="5"/>
  <c r="J164" i="6"/>
  <c r="J165" i="7"/>
  <c r="J152" i="7"/>
  <c r="J146" i="8"/>
  <c r="J102" i="10"/>
  <c r="BK158" i="12"/>
  <c r="J2200" i="2"/>
  <c r="J260" i="2"/>
  <c r="BK3096" i="2"/>
  <c r="BK3390" i="2"/>
  <c r="J3792" i="2"/>
  <c r="BK2443" i="2"/>
  <c r="J3363" i="2"/>
  <c r="BK613" i="2"/>
  <c r="J464" i="2"/>
  <c r="J180" i="2"/>
  <c r="J3816" i="2"/>
  <c r="J2591" i="2"/>
  <c r="J2924" i="2"/>
  <c r="J3457" i="2"/>
  <c r="BK2442" i="2"/>
  <c r="J3381" i="2"/>
  <c r="BK440" i="3"/>
  <c r="J123" i="3"/>
  <c r="BK473" i="3"/>
  <c r="BK158" i="4"/>
  <c r="BK180" i="4"/>
  <c r="BK153" i="4"/>
  <c r="J164" i="5"/>
  <c r="J177" i="5"/>
  <c r="BK133" i="7"/>
  <c r="BK142" i="8"/>
  <c r="BK113" i="9"/>
  <c r="J99" i="10"/>
  <c r="J117" i="11"/>
  <c r="BK84" i="14"/>
  <c r="BK150" i="2"/>
  <c r="J403" i="2"/>
  <c r="BK3043" i="2"/>
  <c r="J128" i="3"/>
  <c r="BK210" i="3"/>
  <c r="J450" i="3"/>
  <c r="BK92" i="4"/>
  <c r="J97" i="4"/>
  <c r="J152" i="5"/>
  <c r="J193" i="5"/>
  <c r="J110" i="5"/>
  <c r="BK115" i="6"/>
  <c r="BK200" i="7"/>
  <c r="BK169" i="9"/>
  <c r="J153" i="10"/>
  <c r="J95" i="14"/>
  <c r="J247" i="2"/>
  <c r="BK1770" i="2"/>
  <c r="BK3927" i="2"/>
  <c r="BK2448" i="2"/>
  <c r="BK3000" i="2"/>
  <c r="BK3681" i="2"/>
  <c r="J2491" i="2"/>
  <c r="J2850" i="2"/>
  <c r="J2461" i="2"/>
  <c r="BK274" i="3"/>
  <c r="BK190" i="3"/>
  <c r="BK244" i="3"/>
  <c r="J183" i="4"/>
  <c r="BK133" i="4"/>
  <c r="BK167" i="5"/>
  <c r="BK197" i="5"/>
  <c r="J152" i="6"/>
  <c r="BK152" i="8"/>
  <c r="J152" i="9"/>
  <c r="J167" i="10"/>
  <c r="J92" i="15"/>
  <c r="BK2416" i="2"/>
  <c r="J1647" i="2"/>
  <c r="J668" i="2"/>
  <c r="J3431" i="2"/>
  <c r="J1191" i="2"/>
  <c r="J2275" i="2"/>
  <c r="J3362" i="2"/>
  <c r="BK2454" i="2"/>
  <c r="BK442" i="3"/>
  <c r="BK196" i="3"/>
  <c r="BK105" i="4"/>
  <c r="BK174" i="4"/>
  <c r="J217" i="5"/>
  <c r="J187" i="5"/>
  <c r="J115" i="6"/>
  <c r="BK189" i="6"/>
  <c r="J106" i="6"/>
  <c r="J135" i="6"/>
  <c r="BK199" i="6"/>
  <c r="BK151" i="6"/>
  <c r="J110" i="6"/>
  <c r="J179" i="6"/>
  <c r="J117" i="6"/>
  <c r="J148" i="6"/>
  <c r="BK164" i="6"/>
  <c r="J205" i="7"/>
  <c r="J167" i="7"/>
  <c r="J195" i="7"/>
  <c r="J140" i="7"/>
  <c r="J150" i="7"/>
  <c r="BK114" i="7"/>
  <c r="J142" i="7"/>
  <c r="J154" i="7"/>
  <c r="J114" i="8"/>
  <c r="J141" i="9"/>
  <c r="BK165" i="10"/>
  <c r="BK154" i="12"/>
  <c r="J144" i="15"/>
  <c r="J1895" i="2"/>
  <c r="BK405" i="2"/>
  <c r="BK3613" i="2"/>
  <c r="BK2807" i="2"/>
  <c r="BK3755" i="2"/>
  <c r="BK2444" i="2"/>
  <c r="J3390" i="2"/>
  <c r="J1321" i="2"/>
  <c r="BK270" i="2"/>
  <c r="J246" i="3"/>
  <c r="BK284" i="3"/>
  <c r="BK336" i="3"/>
  <c r="J126" i="4"/>
  <c r="J220" i="5"/>
  <c r="J192" i="5"/>
  <c r="J147" i="5"/>
  <c r="BK178" i="6"/>
  <c r="BK125" i="7"/>
  <c r="BK93" i="8"/>
  <c r="BK103" i="9"/>
  <c r="BK159" i="10"/>
  <c r="J110" i="13"/>
  <c r="BK1971" i="2"/>
  <c r="J1347" i="2"/>
  <c r="BK2413" i="2"/>
  <c r="BK3354" i="2"/>
  <c r="J3681" i="2"/>
  <c r="J3767" i="2"/>
  <c r="J274" i="2"/>
  <c r="BK3511" i="2"/>
  <c r="BK330" i="3"/>
  <c r="J113" i="3"/>
  <c r="BK372" i="3"/>
  <c r="BK457" i="3"/>
  <c r="J144" i="4"/>
  <c r="J211" i="5"/>
  <c r="BK184" i="5"/>
  <c r="J153" i="6"/>
  <c r="BK174" i="7"/>
  <c r="J179" i="8"/>
  <c r="J149" i="9"/>
  <c r="BK107" i="10"/>
  <c r="BK144" i="13"/>
  <c r="J2831" i="2"/>
  <c r="J3491" i="2"/>
  <c r="J2819" i="2"/>
  <c r="J3392" i="2"/>
  <c r="BK194" i="2"/>
  <c r="J160" i="3"/>
  <c r="J170" i="3"/>
  <c r="J182" i="3"/>
  <c r="J197" i="4"/>
  <c r="J91" i="4"/>
  <c r="BK139" i="5"/>
  <c r="J196" i="5"/>
  <c r="BK114" i="6"/>
  <c r="J163" i="7"/>
  <c r="BK189" i="8"/>
  <c r="BK168" i="9"/>
  <c r="BK133" i="11"/>
  <c r="BK118" i="12"/>
  <c r="J2378" i="2"/>
  <c r="J1487" i="2"/>
  <c r="J392" i="2"/>
  <c r="BK3491" i="2"/>
  <c r="BK247" i="2"/>
  <c r="BK2462" i="2"/>
  <c r="J2839" i="2"/>
  <c r="J3112" i="2"/>
  <c r="J3086" i="2"/>
  <c r="J224" i="3"/>
  <c r="J432" i="3"/>
  <c r="J448" i="3"/>
  <c r="J140" i="4"/>
  <c r="J181" i="5"/>
  <c r="J228" i="5"/>
  <c r="J95" i="6"/>
  <c r="J167" i="6"/>
  <c r="J95" i="8"/>
  <c r="BK139" i="9"/>
  <c r="J142" i="10"/>
  <c r="BK128" i="13"/>
  <c r="BK1831" i="2"/>
  <c r="BK2144" i="2"/>
  <c r="BK4002" i="2"/>
  <c r="BK2744" i="2"/>
  <c r="J4002" i="2"/>
  <c r="J2371" i="2"/>
  <c r="J1439" i="2"/>
  <c r="J2436" i="2"/>
  <c r="J2767" i="2"/>
  <c r="J252" i="3"/>
  <c r="J334" i="3"/>
  <c r="J260" i="3"/>
  <c r="J181" i="4"/>
  <c r="BK213" i="5"/>
  <c r="BK179" i="5"/>
  <c r="J131" i="5"/>
  <c r="J213" i="7"/>
  <c r="J116" i="8"/>
  <c r="J181" i="9"/>
  <c r="J126" i="12"/>
  <c r="BK145" i="15"/>
  <c r="J2085" i="2"/>
  <c r="BK1987" i="2"/>
  <c r="BK4074" i="2"/>
  <c r="BK2642" i="2"/>
  <c r="BK3646" i="2"/>
  <c r="J4072" i="2"/>
  <c r="BK1693" i="2"/>
  <c r="BK2386" i="2"/>
  <c r="J1776" i="2"/>
  <c r="J370" i="3"/>
  <c r="J156" i="3"/>
  <c r="J282" i="3"/>
  <c r="J134" i="4"/>
  <c r="J159" i="4"/>
  <c r="J200" i="5"/>
  <c r="BK131" i="5"/>
  <c r="BK121" i="6"/>
  <c r="BK157" i="7"/>
  <c r="BK173" i="8"/>
  <c r="J177" i="9"/>
  <c r="BK99" i="10"/>
  <c r="J105" i="11"/>
  <c r="J143" i="15"/>
  <c r="J514" i="2"/>
  <c r="BK2205" i="2"/>
  <c r="J3652" i="2"/>
  <c r="J2224" i="2"/>
  <c r="BK2489" i="2"/>
  <c r="BK3273" i="2"/>
  <c r="J3480" i="2"/>
  <c r="BK2155" i="2"/>
  <c r="BK368" i="3"/>
  <c r="BK492" i="3"/>
  <c r="J364" i="3"/>
  <c r="J149" i="4"/>
  <c r="BK165" i="4"/>
  <c r="J172" i="5"/>
  <c r="BK218" i="5"/>
  <c r="BK137" i="5"/>
  <c r="BK205" i="6"/>
  <c r="BK114" i="8"/>
  <c r="J100" i="9"/>
  <c r="BK117" i="11"/>
  <c r="BK87" i="14"/>
  <c r="J693" i="2"/>
  <c r="J410" i="2"/>
  <c r="BK204" i="2"/>
  <c r="BK2767" i="2"/>
  <c r="J3513" i="2"/>
  <c r="BK2135" i="2"/>
  <c r="BK3418" i="2"/>
  <c r="J1833" i="2"/>
  <c r="BK2777" i="2"/>
  <c r="J1486" i="2"/>
  <c r="BK1228" i="2"/>
  <c r="BK3472" i="2"/>
  <c r="J487" i="2"/>
  <c r="J2516" i="2"/>
  <c r="BK3379" i="2"/>
  <c r="J3996" i="2"/>
  <c r="J2834" i="2"/>
  <c r="BK232" i="2"/>
  <c r="J2863" i="2"/>
  <c r="BK296" i="3"/>
  <c r="BK198" i="3"/>
  <c r="BK342" i="3"/>
  <c r="BK426" i="3"/>
  <c r="BK142" i="4"/>
  <c r="J141" i="5"/>
  <c r="BK164" i="5"/>
  <c r="J114" i="5"/>
  <c r="J124" i="6"/>
  <c r="J160" i="7"/>
  <c r="J103" i="8"/>
  <c r="BK140" i="10"/>
  <c r="J111" i="12"/>
  <c r="BK102" i="15"/>
  <c r="BK196" i="2"/>
  <c r="J625" i="2"/>
  <c r="BK3962" i="2"/>
  <c r="BK3109" i="2"/>
  <c r="J2842" i="2"/>
  <c r="J374" i="3"/>
  <c r="J145" i="3"/>
  <c r="BK132" i="3"/>
  <c r="J332" i="3"/>
  <c r="BK150" i="4"/>
  <c r="BK128" i="5"/>
  <c r="J236" i="5"/>
  <c r="BK193" i="5"/>
  <c r="J144" i="6"/>
  <c r="J134" i="7"/>
  <c r="J158" i="8"/>
  <c r="J103" i="9"/>
  <c r="BK102" i="11"/>
  <c r="BK93" i="14"/>
  <c r="BK546" i="2"/>
  <c r="J1189" i="2"/>
  <c r="J1257" i="2"/>
  <c r="J2797" i="2"/>
  <c r="BK3687" i="2"/>
  <c r="J1510" i="2"/>
  <c r="J3122" i="2"/>
  <c r="J2755" i="2"/>
  <c r="BK1721" i="2"/>
  <c r="BK436" i="3"/>
  <c r="BK147" i="3"/>
  <c r="J274" i="3"/>
  <c r="BK196" i="4"/>
  <c r="J205" i="4"/>
  <c r="BK94" i="4"/>
  <c r="BK200" i="5"/>
  <c r="BK225" i="5"/>
  <c r="BK130" i="6"/>
  <c r="BK121" i="8"/>
  <c r="BK149" i="9"/>
  <c r="BK163" i="10"/>
  <c r="BK102" i="13"/>
  <c r="BK931" i="2" l="1"/>
  <c r="J931" i="2" s="1"/>
  <c r="J71" i="2" s="1"/>
  <c r="P1405" i="2"/>
  <c r="BK1494" i="2"/>
  <c r="J1494" i="2" s="1"/>
  <c r="J73" i="2" s="1"/>
  <c r="T1494" i="2"/>
  <c r="BK1686" i="2"/>
  <c r="J1686" i="2"/>
  <c r="J75" i="2" s="1"/>
  <c r="R1686" i="2"/>
  <c r="T2034" i="2"/>
  <c r="BK2157" i="2"/>
  <c r="J2157" i="2"/>
  <c r="J83" i="2"/>
  <c r="R2182" i="2"/>
  <c r="BK2385" i="2"/>
  <c r="J2385" i="2" s="1"/>
  <c r="J88" i="2" s="1"/>
  <c r="R2421" i="2"/>
  <c r="P2455" i="2"/>
  <c r="P2575" i="2"/>
  <c r="R2902" i="2"/>
  <c r="T3074" i="2"/>
  <c r="T3091" i="2"/>
  <c r="P3294" i="2"/>
  <c r="BK3369" i="2"/>
  <c r="J3369" i="2" s="1"/>
  <c r="J105" i="2" s="1"/>
  <c r="P3383" i="2"/>
  <c r="BK3821" i="2"/>
  <c r="J3821" i="2" s="1"/>
  <c r="J112" i="2" s="1"/>
  <c r="T102" i="3"/>
  <c r="BK233" i="3"/>
  <c r="J233" i="3" s="1"/>
  <c r="J72" i="3" s="1"/>
  <c r="T413" i="3"/>
  <c r="T89" i="4"/>
  <c r="P93" i="5"/>
  <c r="P107" i="5"/>
  <c r="T107" i="5"/>
  <c r="BK142" i="5"/>
  <c r="J142" i="5" s="1"/>
  <c r="J67" i="5" s="1"/>
  <c r="R165" i="5"/>
  <c r="R203" i="6"/>
  <c r="P120" i="8"/>
  <c r="BK181" i="8"/>
  <c r="J181" i="8"/>
  <c r="J64" i="8"/>
  <c r="T97" i="9"/>
  <c r="BK130" i="9"/>
  <c r="J130" i="9" s="1"/>
  <c r="J65" i="9" s="1"/>
  <c r="BK153" i="9"/>
  <c r="J153" i="9"/>
  <c r="J67" i="9" s="1"/>
  <c r="BK116" i="10"/>
  <c r="J116" i="10" s="1"/>
  <c r="J68" i="10" s="1"/>
  <c r="T146" i="10"/>
  <c r="T94" i="11"/>
  <c r="T109" i="11"/>
  <c r="R128" i="11"/>
  <c r="R146" i="12"/>
  <c r="BK121" i="13"/>
  <c r="J121" i="13" s="1"/>
  <c r="J63" i="13" s="1"/>
  <c r="BK85" i="14"/>
  <c r="J85" i="14"/>
  <c r="J61" i="14" s="1"/>
  <c r="T931" i="2"/>
  <c r="P1713" i="2"/>
  <c r="BK1995" i="2"/>
  <c r="J1995" i="2" s="1"/>
  <c r="J78" i="2" s="1"/>
  <c r="T1995" i="2"/>
  <c r="R2125" i="2"/>
  <c r="P2143" i="2"/>
  <c r="BK2182" i="2"/>
  <c r="J2182" i="2" s="1"/>
  <c r="J84" i="2" s="1"/>
  <c r="T2204" i="2"/>
  <c r="BK2421" i="2"/>
  <c r="J2421" i="2" s="1"/>
  <c r="J89" i="2" s="1"/>
  <c r="R2659" i="2"/>
  <c r="T3121" i="2"/>
  <c r="T3350" i="2"/>
  <c r="R3383" i="2"/>
  <c r="BK3405" i="2"/>
  <c r="J3405" i="2"/>
  <c r="J107" i="2" s="1"/>
  <c r="T3405" i="2"/>
  <c r="R3413" i="2"/>
  <c r="P3469" i="2"/>
  <c r="T3469" i="2"/>
  <c r="P3757" i="2"/>
  <c r="P115" i="3"/>
  <c r="R125" i="3"/>
  <c r="P140" i="3"/>
  <c r="P343" i="3"/>
  <c r="BK477" i="3"/>
  <c r="J477" i="3"/>
  <c r="J76" i="3" s="1"/>
  <c r="T491" i="3"/>
  <c r="R200" i="4"/>
  <c r="BK223" i="5"/>
  <c r="J223" i="5" s="1"/>
  <c r="J70" i="5" s="1"/>
  <c r="R89" i="6"/>
  <c r="P203" i="6"/>
  <c r="P103" i="7"/>
  <c r="T118" i="7"/>
  <c r="BK159" i="7"/>
  <c r="J159" i="7"/>
  <c r="J73" i="7" s="1"/>
  <c r="BK183" i="7"/>
  <c r="J183" i="7"/>
  <c r="J76" i="7"/>
  <c r="R202" i="7"/>
  <c r="BK120" i="8"/>
  <c r="J120" i="8"/>
  <c r="J61" i="8"/>
  <c r="R162" i="8"/>
  <c r="R93" i="9"/>
  <c r="BK158" i="9"/>
  <c r="J158" i="9"/>
  <c r="J69" i="9" s="1"/>
  <c r="P101" i="10"/>
  <c r="BK121" i="10"/>
  <c r="J121" i="10"/>
  <c r="J69" i="10" s="1"/>
  <c r="BK137" i="10"/>
  <c r="J137" i="10"/>
  <c r="J73" i="10"/>
  <c r="BK104" i="11"/>
  <c r="J104" i="11"/>
  <c r="J66" i="11" s="1"/>
  <c r="BK119" i="11"/>
  <c r="J119" i="11" s="1"/>
  <c r="J69" i="11" s="1"/>
  <c r="P85" i="12"/>
  <c r="P121" i="13"/>
  <c r="R231" i="2"/>
  <c r="P250" i="2"/>
  <c r="BK404" i="2"/>
  <c r="J404" i="2"/>
  <c r="J68" i="2" s="1"/>
  <c r="P404" i="2"/>
  <c r="P778" i="2"/>
  <c r="BK1522" i="2"/>
  <c r="J1522" i="2" s="1"/>
  <c r="J74" i="2" s="1"/>
  <c r="P1917" i="2"/>
  <c r="R1995" i="2"/>
  <c r="T2125" i="2"/>
  <c r="T2143" i="2"/>
  <c r="P2182" i="2"/>
  <c r="BK2370" i="2"/>
  <c r="J2370" i="2" s="1"/>
  <c r="J87" i="2" s="1"/>
  <c r="T2467" i="2"/>
  <c r="T2902" i="2"/>
  <c r="R3493" i="2"/>
  <c r="BK4061" i="2"/>
  <c r="J4061" i="2"/>
  <c r="J114" i="2"/>
  <c r="R115" i="3"/>
  <c r="R233" i="3"/>
  <c r="R456" i="3"/>
  <c r="P491" i="3"/>
  <c r="P95" i="4"/>
  <c r="BK107" i="5"/>
  <c r="J107" i="5"/>
  <c r="J65" i="5"/>
  <c r="R107" i="5"/>
  <c r="BK165" i="5"/>
  <c r="J165" i="5"/>
  <c r="J68" i="5"/>
  <c r="R194" i="5"/>
  <c r="P111" i="7"/>
  <c r="T130" i="7"/>
  <c r="R159" i="7"/>
  <c r="R190" i="7"/>
  <c r="P86" i="8"/>
  <c r="P162" i="8"/>
  <c r="BK97" i="9"/>
  <c r="J97" i="9" s="1"/>
  <c r="J62" i="9" s="1"/>
  <c r="R130" i="9"/>
  <c r="P153" i="9"/>
  <c r="T106" i="10"/>
  <c r="R116" i="10"/>
  <c r="R94" i="11"/>
  <c r="R109" i="11"/>
  <c r="P128" i="11"/>
  <c r="P146" i="12"/>
  <c r="R121" i="13"/>
  <c r="R138" i="2"/>
  <c r="BK231" i="2"/>
  <c r="J231" i="2"/>
  <c r="J66" i="2"/>
  <c r="P426" i="2"/>
  <c r="BK1405" i="2"/>
  <c r="J1405" i="2" s="1"/>
  <c r="J72" i="2" s="1"/>
  <c r="BK1713" i="2"/>
  <c r="J1713" i="2" s="1"/>
  <c r="J76" i="2" s="1"/>
  <c r="BK2034" i="2"/>
  <c r="J2034" i="2"/>
  <c r="J79" i="2" s="1"/>
  <c r="P2125" i="2"/>
  <c r="T2157" i="2"/>
  <c r="R2204" i="2"/>
  <c r="P2370" i="2"/>
  <c r="BK2467" i="2"/>
  <c r="J2467" i="2" s="1"/>
  <c r="J93" i="2" s="1"/>
  <c r="R2575" i="2"/>
  <c r="T2623" i="2"/>
  <c r="P2828" i="2"/>
  <c r="R3121" i="2"/>
  <c r="BK3350" i="2"/>
  <c r="J3350" i="2"/>
  <c r="J104" i="2"/>
  <c r="R3369" i="2"/>
  <c r="T3821" i="2"/>
  <c r="BK115" i="3"/>
  <c r="J115" i="3" s="1"/>
  <c r="J65" i="3" s="1"/>
  <c r="P233" i="3"/>
  <c r="T456" i="3"/>
  <c r="R491" i="3"/>
  <c r="P200" i="4"/>
  <c r="R223" i="5"/>
  <c r="R106" i="9"/>
  <c r="P158" i="9"/>
  <c r="R106" i="10"/>
  <c r="T116" i="10"/>
  <c r="T137" i="10"/>
  <c r="R104" i="11"/>
  <c r="R139" i="11"/>
  <c r="BK146" i="12"/>
  <c r="J146" i="12"/>
  <c r="J62" i="12"/>
  <c r="R105" i="13"/>
  <c r="T115" i="3"/>
  <c r="T233" i="3"/>
  <c r="BK456" i="3"/>
  <c r="J456" i="3"/>
  <c r="J75" i="3" s="1"/>
  <c r="BK491" i="3"/>
  <c r="J491" i="3" s="1"/>
  <c r="J79" i="3" s="1"/>
  <c r="T93" i="5"/>
  <c r="T113" i="5"/>
  <c r="P165" i="5"/>
  <c r="T194" i="5"/>
  <c r="T146" i="6"/>
  <c r="R103" i="7"/>
  <c r="BK130" i="7"/>
  <c r="J130" i="7"/>
  <c r="J69" i="7" s="1"/>
  <c r="T159" i="7"/>
  <c r="T183" i="7"/>
  <c r="T209" i="7"/>
  <c r="R120" i="8"/>
  <c r="P181" i="8"/>
  <c r="R97" i="9"/>
  <c r="R138" i="9"/>
  <c r="R183" i="9"/>
  <c r="BK106" i="10"/>
  <c r="J106" i="10"/>
  <c r="J66" i="10"/>
  <c r="P121" i="10"/>
  <c r="P137" i="10"/>
  <c r="P104" i="11"/>
  <c r="T128" i="11"/>
  <c r="R85" i="12"/>
  <c r="R84" i="12"/>
  <c r="R83" i="12"/>
  <c r="P105" i="13"/>
  <c r="BK82" i="14"/>
  <c r="J82" i="14"/>
  <c r="J60" i="14"/>
  <c r="P86" i="15"/>
  <c r="BK250" i="2"/>
  <c r="J250" i="2" s="1"/>
  <c r="J67" i="2" s="1"/>
  <c r="T250" i="2"/>
  <c r="R404" i="2"/>
  <c r="T778" i="2"/>
  <c r="T1405" i="2"/>
  <c r="R1494" i="2"/>
  <c r="BK1917" i="2"/>
  <c r="J1917" i="2" s="1"/>
  <c r="J77" i="2" s="1"/>
  <c r="T2227" i="2"/>
  <c r="P2467" i="2"/>
  <c r="BK2902" i="2"/>
  <c r="J2902" i="2" s="1"/>
  <c r="J99" i="2" s="1"/>
  <c r="BK3091" i="2"/>
  <c r="J3091" i="2"/>
  <c r="J101" i="2"/>
  <c r="P3091" i="2"/>
  <c r="BK3294" i="2"/>
  <c r="J3294" i="2" s="1"/>
  <c r="J103" i="2" s="1"/>
  <c r="P3350" i="2"/>
  <c r="T3369" i="2"/>
  <c r="P3821" i="2"/>
  <c r="T95" i="4"/>
  <c r="P146" i="6"/>
  <c r="T103" i="7"/>
  <c r="P130" i="7"/>
  <c r="P153" i="7"/>
  <c r="T156" i="7"/>
  <c r="P190" i="7"/>
  <c r="P209" i="7"/>
  <c r="R135" i="8"/>
  <c r="P106" i="9"/>
  <c r="P130" i="9"/>
  <c r="R153" i="9"/>
  <c r="BK101" i="10"/>
  <c r="J101" i="10"/>
  <c r="J65" i="10" s="1"/>
  <c r="R111" i="10"/>
  <c r="BK99" i="11"/>
  <c r="J99" i="11"/>
  <c r="J65" i="11" s="1"/>
  <c r="P119" i="11"/>
  <c r="BK105" i="13"/>
  <c r="J105" i="13"/>
  <c r="J62" i="13" s="1"/>
  <c r="R86" i="15"/>
  <c r="P112" i="15"/>
  <c r="R931" i="2"/>
  <c r="R1713" i="2"/>
  <c r="R2227" i="2"/>
  <c r="R2467" i="2"/>
  <c r="BK2623" i="2"/>
  <c r="BK2466" i="2" s="1"/>
  <c r="J2466" i="2" s="1"/>
  <c r="J92" i="2" s="1"/>
  <c r="P2623" i="2"/>
  <c r="BK2828" i="2"/>
  <c r="J2828" i="2" s="1"/>
  <c r="J97" i="2" s="1"/>
  <c r="P3121" i="2"/>
  <c r="R3350" i="2"/>
  <c r="T3383" i="2"/>
  <c r="P3405" i="2"/>
  <c r="R3405" i="2"/>
  <c r="P3413" i="2"/>
  <c r="BK3469" i="2"/>
  <c r="J3469" i="2" s="1"/>
  <c r="J109" i="2" s="1"/>
  <c r="R3469" i="2"/>
  <c r="R3757" i="2"/>
  <c r="BK102" i="3"/>
  <c r="BK120" i="3"/>
  <c r="J120" i="3"/>
  <c r="J66" i="3" s="1"/>
  <c r="P125" i="3"/>
  <c r="T140" i="3"/>
  <c r="T343" i="3"/>
  <c r="R477" i="3"/>
  <c r="BK89" i="4"/>
  <c r="J89" i="4" s="1"/>
  <c r="J64" i="4" s="1"/>
  <c r="T200" i="4"/>
  <c r="BK113" i="5"/>
  <c r="J113" i="5" s="1"/>
  <c r="J66" i="5" s="1"/>
  <c r="R142" i="5"/>
  <c r="P194" i="5"/>
  <c r="T89" i="6"/>
  <c r="BK118" i="7"/>
  <c r="J118" i="7" s="1"/>
  <c r="J68" i="7" s="1"/>
  <c r="T141" i="7"/>
  <c r="T153" i="7"/>
  <c r="R173" i="7"/>
  <c r="P202" i="7"/>
  <c r="BK86" i="8"/>
  <c r="P135" i="8"/>
  <c r="BK106" i="9"/>
  <c r="J106" i="9"/>
  <c r="J64" i="9" s="1"/>
  <c r="T138" i="9"/>
  <c r="P183" i="9"/>
  <c r="P111" i="10"/>
  <c r="P146" i="10"/>
  <c r="R99" i="11"/>
  <c r="BK139" i="11"/>
  <c r="J139" i="11"/>
  <c r="J71" i="11" s="1"/>
  <c r="T138" i="13"/>
  <c r="P85" i="14"/>
  <c r="BK86" i="15"/>
  <c r="J86" i="15" s="1"/>
  <c r="J61" i="15" s="1"/>
  <c r="T112" i="15"/>
  <c r="P931" i="2"/>
  <c r="T1713" i="2"/>
  <c r="BK2227" i="2"/>
  <c r="J2227" i="2"/>
  <c r="J86" i="2"/>
  <c r="R2370" i="2"/>
  <c r="T2421" i="2"/>
  <c r="T2455" i="2"/>
  <c r="BK2575" i="2"/>
  <c r="J2575" i="2" s="1"/>
  <c r="J94" i="2" s="1"/>
  <c r="P2902" i="2"/>
  <c r="R3074" i="2"/>
  <c r="R3091" i="2"/>
  <c r="R3294" i="2"/>
  <c r="BK3383" i="2"/>
  <c r="J3383" i="2"/>
  <c r="J106" i="2"/>
  <c r="R3821" i="2"/>
  <c r="BK125" i="3"/>
  <c r="J125" i="3"/>
  <c r="J67" i="3" s="1"/>
  <c r="P155" i="3"/>
  <c r="R413" i="3"/>
  <c r="BK95" i="4"/>
  <c r="J95" i="4" s="1"/>
  <c r="J65" i="4" s="1"/>
  <c r="R146" i="6"/>
  <c r="T111" i="7"/>
  <c r="P141" i="7"/>
  <c r="BK156" i="7"/>
  <c r="J156" i="7" s="1"/>
  <c r="J72" i="7" s="1"/>
  <c r="T173" i="7"/>
  <c r="T202" i="7"/>
  <c r="T135" i="8"/>
  <c r="T106" i="9"/>
  <c r="T158" i="9"/>
  <c r="R101" i="10"/>
  <c r="P116" i="10"/>
  <c r="BK94" i="11"/>
  <c r="BK109" i="11"/>
  <c r="J109" i="11" s="1"/>
  <c r="J67" i="11" s="1"/>
  <c r="T139" i="11"/>
  <c r="BK85" i="12"/>
  <c r="R138" i="13"/>
  <c r="P82" i="14"/>
  <c r="P81" i="14"/>
  <c r="AU69" i="1" s="1"/>
  <c r="BK136" i="15"/>
  <c r="J136" i="15"/>
  <c r="J64" i="15"/>
  <c r="BK426" i="2"/>
  <c r="J426" i="2" s="1"/>
  <c r="J69" i="2" s="1"/>
  <c r="BK778" i="2"/>
  <c r="J778" i="2" s="1"/>
  <c r="J70" i="2" s="1"/>
  <c r="P1522" i="2"/>
  <c r="R1917" i="2"/>
  <c r="P2227" i="2"/>
  <c r="T2370" i="2"/>
  <c r="P2421" i="2"/>
  <c r="BK2455" i="2"/>
  <c r="J2455" i="2"/>
  <c r="J90" i="2" s="1"/>
  <c r="R2455" i="2"/>
  <c r="T2575" i="2"/>
  <c r="R2623" i="2"/>
  <c r="BK2841" i="2"/>
  <c r="J2841" i="2"/>
  <c r="J98" i="2"/>
  <c r="R2841" i="2"/>
  <c r="P3074" i="2"/>
  <c r="T3493" i="2"/>
  <c r="P4061" i="2"/>
  <c r="R102" i="3"/>
  <c r="P120" i="3"/>
  <c r="T125" i="3"/>
  <c r="BK140" i="3"/>
  <c r="J140" i="3" s="1"/>
  <c r="J70" i="3" s="1"/>
  <c r="R140" i="3"/>
  <c r="BK343" i="3"/>
  <c r="J343" i="3" s="1"/>
  <c r="J73" i="3" s="1"/>
  <c r="P456" i="3"/>
  <c r="BK200" i="4"/>
  <c r="J200" i="4"/>
  <c r="J66" i="4" s="1"/>
  <c r="BK93" i="5"/>
  <c r="J93" i="5"/>
  <c r="J64" i="5" s="1"/>
  <c r="R113" i="5"/>
  <c r="T142" i="5"/>
  <c r="BK194" i="5"/>
  <c r="J194" i="5" s="1"/>
  <c r="J69" i="5" s="1"/>
  <c r="BK146" i="6"/>
  <c r="J146" i="6"/>
  <c r="J65" i="6"/>
  <c r="BK111" i="7"/>
  <c r="J111" i="7" s="1"/>
  <c r="J66" i="7" s="1"/>
  <c r="BK141" i="7"/>
  <c r="J141" i="7"/>
  <c r="J70" i="7"/>
  <c r="P156" i="7"/>
  <c r="P173" i="7"/>
  <c r="R183" i="7"/>
  <c r="R178" i="7"/>
  <c r="BK209" i="7"/>
  <c r="J209" i="7"/>
  <c r="J79" i="7" s="1"/>
  <c r="BK135" i="8"/>
  <c r="J135" i="8"/>
  <c r="J62" i="8" s="1"/>
  <c r="R181" i="8"/>
  <c r="BK93" i="9"/>
  <c r="J93" i="9"/>
  <c r="J61" i="9" s="1"/>
  <c r="P138" i="9"/>
  <c r="BK183" i="9"/>
  <c r="J183" i="9"/>
  <c r="J70" i="9"/>
  <c r="T111" i="10"/>
  <c r="BK146" i="10"/>
  <c r="J146" i="10"/>
  <c r="J74" i="10" s="1"/>
  <c r="P94" i="11"/>
  <c r="P109" i="11"/>
  <c r="BK128" i="11"/>
  <c r="J128" i="11" s="1"/>
  <c r="J70" i="11" s="1"/>
  <c r="T105" i="13"/>
  <c r="T82" i="14"/>
  <c r="T86" i="15"/>
  <c r="P136" i="15"/>
  <c r="P138" i="2"/>
  <c r="P231" i="2"/>
  <c r="R426" i="2"/>
  <c r="R1522" i="2"/>
  <c r="P1686" i="2"/>
  <c r="R2034" i="2"/>
  <c r="R2157" i="2"/>
  <c r="BK2204" i="2"/>
  <c r="J2204" i="2"/>
  <c r="J85" i="2"/>
  <c r="R2385" i="2"/>
  <c r="T2659" i="2"/>
  <c r="BK3121" i="2"/>
  <c r="J3121" i="2"/>
  <c r="J102" i="2" s="1"/>
  <c r="T3294" i="2"/>
  <c r="P3369" i="2"/>
  <c r="BK3413" i="2"/>
  <c r="J3413" i="2" s="1"/>
  <c r="J108" i="2" s="1"/>
  <c r="T3413" i="2"/>
  <c r="BK3757" i="2"/>
  <c r="J3757" i="2"/>
  <c r="J111" i="2" s="1"/>
  <c r="R4061" i="2"/>
  <c r="P102" i="3"/>
  <c r="T120" i="3"/>
  <c r="T155" i="3"/>
  <c r="BK413" i="3"/>
  <c r="J413" i="3"/>
  <c r="J74" i="3" s="1"/>
  <c r="T477" i="3"/>
  <c r="R89" i="4"/>
  <c r="R93" i="5"/>
  <c r="R92" i="5"/>
  <c r="P113" i="5"/>
  <c r="P142" i="5"/>
  <c r="T165" i="5"/>
  <c r="P89" i="6"/>
  <c r="P88" i="6"/>
  <c r="AU60" i="1"/>
  <c r="BK203" i="6"/>
  <c r="J203" i="6" s="1"/>
  <c r="J66" i="6" s="1"/>
  <c r="BK103" i="7"/>
  <c r="J103" i="7"/>
  <c r="J65" i="7"/>
  <c r="R118" i="7"/>
  <c r="P159" i="7"/>
  <c r="P183" i="7"/>
  <c r="P178" i="7" s="1"/>
  <c r="BK202" i="7"/>
  <c r="J202" i="7"/>
  <c r="J78" i="7"/>
  <c r="T86" i="8"/>
  <c r="BK162" i="8"/>
  <c r="J162" i="8"/>
  <c r="J63" i="8"/>
  <c r="P93" i="9"/>
  <c r="BK138" i="9"/>
  <c r="J138" i="9" s="1"/>
  <c r="J66" i="9" s="1"/>
  <c r="T183" i="9"/>
  <c r="P106" i="10"/>
  <c r="R121" i="10"/>
  <c r="R137" i="10"/>
  <c r="T99" i="11"/>
  <c r="T119" i="11"/>
  <c r="T146" i="12"/>
  <c r="T121" i="13"/>
  <c r="R82" i="14"/>
  <c r="R136" i="15"/>
  <c r="T138" i="2"/>
  <c r="T426" i="2"/>
  <c r="T1522" i="2"/>
  <c r="T1686" i="2"/>
  <c r="P2034" i="2"/>
  <c r="BK2143" i="2"/>
  <c r="BK2124" i="2" s="1"/>
  <c r="J2124" i="2" s="1"/>
  <c r="J80" i="2" s="1"/>
  <c r="R2143" i="2"/>
  <c r="T2182" i="2"/>
  <c r="T2385" i="2"/>
  <c r="P2659" i="2"/>
  <c r="T2828" i="2"/>
  <c r="T2841" i="2"/>
  <c r="BK3493" i="2"/>
  <c r="J3493" i="2" s="1"/>
  <c r="J110" i="2" s="1"/>
  <c r="T3757" i="2"/>
  <c r="BK155" i="3"/>
  <c r="J155" i="3" s="1"/>
  <c r="J71" i="3" s="1"/>
  <c r="R343" i="3"/>
  <c r="P477" i="3"/>
  <c r="R95" i="4"/>
  <c r="P223" i="5"/>
  <c r="P118" i="7"/>
  <c r="P117" i="7" s="1"/>
  <c r="R141" i="7"/>
  <c r="R153" i="7"/>
  <c r="BK173" i="7"/>
  <c r="J173" i="7" s="1"/>
  <c r="J74" i="7" s="1"/>
  <c r="T190" i="7"/>
  <c r="R86" i="8"/>
  <c r="R85" i="8" s="1"/>
  <c r="T162" i="8"/>
  <c r="P97" i="9"/>
  <c r="R158" i="9"/>
  <c r="R157" i="9" s="1"/>
  <c r="T101" i="10"/>
  <c r="T121" i="10"/>
  <c r="T104" i="11"/>
  <c r="P139" i="11"/>
  <c r="T85" i="12"/>
  <c r="T84" i="12"/>
  <c r="T83" i="12"/>
  <c r="P138" i="13"/>
  <c r="R85" i="14"/>
  <c r="T136" i="15"/>
  <c r="BK138" i="2"/>
  <c r="T231" i="2"/>
  <c r="R250" i="2"/>
  <c r="T404" i="2"/>
  <c r="R778" i="2"/>
  <c r="R1405" i="2"/>
  <c r="P1494" i="2"/>
  <c r="T1917" i="2"/>
  <c r="P1995" i="2"/>
  <c r="BK2125" i="2"/>
  <c r="J2125" i="2" s="1"/>
  <c r="J81" i="2" s="1"/>
  <c r="P2157" i="2"/>
  <c r="P2204" i="2"/>
  <c r="P2385" i="2"/>
  <c r="BK2659" i="2"/>
  <c r="J2659" i="2" s="1"/>
  <c r="J96" i="2" s="1"/>
  <c r="R2828" i="2"/>
  <c r="P2841" i="2"/>
  <c r="BK3074" i="2"/>
  <c r="J3074" i="2" s="1"/>
  <c r="J100" i="2" s="1"/>
  <c r="P3493" i="2"/>
  <c r="T4061" i="2"/>
  <c r="R120" i="3"/>
  <c r="R155" i="3"/>
  <c r="P413" i="3"/>
  <c r="P89" i="4"/>
  <c r="T223" i="5"/>
  <c r="BK89" i="6"/>
  <c r="J89" i="6"/>
  <c r="J64" i="6"/>
  <c r="T203" i="6"/>
  <c r="R111" i="7"/>
  <c r="R130" i="7"/>
  <c r="BK153" i="7"/>
  <c r="J153" i="7" s="1"/>
  <c r="J71" i="7" s="1"/>
  <c r="R156" i="7"/>
  <c r="BK190" i="7"/>
  <c r="J190" i="7" s="1"/>
  <c r="J77" i="7" s="1"/>
  <c r="R209" i="7"/>
  <c r="T120" i="8"/>
  <c r="T181" i="8"/>
  <c r="T93" i="9"/>
  <c r="T92" i="9"/>
  <c r="T130" i="9"/>
  <c r="T153" i="9"/>
  <c r="BK111" i="10"/>
  <c r="J111" i="10"/>
  <c r="J67" i="10" s="1"/>
  <c r="R146" i="10"/>
  <c r="P99" i="11"/>
  <c r="R119" i="11"/>
  <c r="BK138" i="13"/>
  <c r="J138" i="13" s="1"/>
  <c r="J64" i="13" s="1"/>
  <c r="T85" i="14"/>
  <c r="BK112" i="15"/>
  <c r="J112" i="15" s="1"/>
  <c r="J63" i="15" s="1"/>
  <c r="R112" i="15"/>
  <c r="BK2463" i="2"/>
  <c r="J2463" i="2" s="1"/>
  <c r="J91" i="2" s="1"/>
  <c r="BK195" i="8"/>
  <c r="J195" i="8"/>
  <c r="J65" i="8" s="1"/>
  <c r="BK137" i="3"/>
  <c r="J137" i="3"/>
  <c r="J69" i="3" s="1"/>
  <c r="BK190" i="9"/>
  <c r="J190" i="9"/>
  <c r="J71" i="9"/>
  <c r="BK131" i="10"/>
  <c r="J131" i="10" s="1"/>
  <c r="J71" i="10" s="1"/>
  <c r="BK158" i="13"/>
  <c r="J158" i="13" s="1"/>
  <c r="J67" i="13" s="1"/>
  <c r="BK157" i="13"/>
  <c r="J157" i="13" s="1"/>
  <c r="J66" i="13" s="1"/>
  <c r="BK154" i="13"/>
  <c r="J154" i="13" s="1"/>
  <c r="J65" i="13" s="1"/>
  <c r="BK128" i="10"/>
  <c r="J128" i="10"/>
  <c r="J70" i="10" s="1"/>
  <c r="BK134" i="10"/>
  <c r="J134" i="10"/>
  <c r="J72" i="10"/>
  <c r="BK116" i="11"/>
  <c r="J116" i="11" s="1"/>
  <c r="J68" i="11" s="1"/>
  <c r="BK157" i="12"/>
  <c r="J157" i="12" s="1"/>
  <c r="J63" i="12" s="1"/>
  <c r="BK4055" i="2"/>
  <c r="J4055" i="2"/>
  <c r="J113" i="2" s="1"/>
  <c r="BK134" i="3"/>
  <c r="J134" i="3"/>
  <c r="J68" i="3"/>
  <c r="BK489" i="3"/>
  <c r="J489" i="3" s="1"/>
  <c r="J78" i="3" s="1"/>
  <c r="BK178" i="7"/>
  <c r="J178" i="7" s="1"/>
  <c r="J75" i="7" s="1"/>
  <c r="BK98" i="10"/>
  <c r="J98" i="10"/>
  <c r="J64" i="10" s="1"/>
  <c r="BK169" i="10"/>
  <c r="J169" i="10"/>
  <c r="J75" i="10"/>
  <c r="BK486" i="3"/>
  <c r="J486" i="3" s="1"/>
  <c r="J77" i="3" s="1"/>
  <c r="BK101" i="15"/>
  <c r="J101" i="15" s="1"/>
  <c r="J62" i="15" s="1"/>
  <c r="BK89" i="13"/>
  <c r="BK88" i="13"/>
  <c r="J88" i="13" s="1"/>
  <c r="J60" i="13" s="1"/>
  <c r="E74" i="15"/>
  <c r="BE94" i="15"/>
  <c r="BE143" i="15"/>
  <c r="BK81" i="14"/>
  <c r="J81" i="14" s="1"/>
  <c r="J59" i="14" s="1"/>
  <c r="BE125" i="15"/>
  <c r="BE144" i="15"/>
  <c r="BE147" i="15"/>
  <c r="J52" i="15"/>
  <c r="BE149" i="15"/>
  <c r="BE87" i="15"/>
  <c r="BE92" i="15"/>
  <c r="BE99" i="15"/>
  <c r="F55" i="15"/>
  <c r="BE145" i="15"/>
  <c r="F80" i="15"/>
  <c r="BE137" i="15"/>
  <c r="BE90" i="15"/>
  <c r="BE102" i="15"/>
  <c r="BE113" i="15"/>
  <c r="BE83" i="14"/>
  <c r="BE89" i="14"/>
  <c r="F77" i="14"/>
  <c r="BE88" i="14"/>
  <c r="BE95" i="14"/>
  <c r="BE101" i="14"/>
  <c r="J55" i="14"/>
  <c r="F78" i="14"/>
  <c r="BE96" i="14"/>
  <c r="J52" i="14"/>
  <c r="BE84" i="14"/>
  <c r="BE87" i="14"/>
  <c r="BE98" i="14"/>
  <c r="BE100" i="14"/>
  <c r="E48" i="14"/>
  <c r="BE90" i="14"/>
  <c r="BE91" i="14"/>
  <c r="BE93" i="14"/>
  <c r="BE94" i="14"/>
  <c r="BE97" i="14"/>
  <c r="J89" i="13"/>
  <c r="J61" i="13" s="1"/>
  <c r="BE86" i="14"/>
  <c r="BE102" i="14"/>
  <c r="BE92" i="14"/>
  <c r="BE99" i="14"/>
  <c r="F54" i="13"/>
  <c r="BE90" i="13"/>
  <c r="BE106" i="13"/>
  <c r="BE134" i="13"/>
  <c r="BE137" i="13"/>
  <c r="J52" i="13"/>
  <c r="F84" i="13"/>
  <c r="BE110" i="13"/>
  <c r="J85" i="12"/>
  <c r="J61" i="12"/>
  <c r="E77" i="13"/>
  <c r="BE114" i="13"/>
  <c r="BE124" i="13"/>
  <c r="BE135" i="13"/>
  <c r="BE159" i="13"/>
  <c r="BE102" i="13"/>
  <c r="BE116" i="13"/>
  <c r="BE144" i="13"/>
  <c r="BE139" i="13"/>
  <c r="J84" i="13"/>
  <c r="BE152" i="13"/>
  <c r="BE122" i="13"/>
  <c r="BE129" i="13"/>
  <c r="BE146" i="13"/>
  <c r="BE94" i="13"/>
  <c r="BE128" i="13"/>
  <c r="BE136" i="13"/>
  <c r="BE148" i="13"/>
  <c r="BE155" i="13"/>
  <c r="J52" i="12"/>
  <c r="BE98" i="12"/>
  <c r="BE150" i="12"/>
  <c r="E48" i="12"/>
  <c r="BE126" i="12"/>
  <c r="BE153" i="12"/>
  <c r="BE140" i="12"/>
  <c r="J94" i="11"/>
  <c r="J64" i="11"/>
  <c r="F54" i="12"/>
  <c r="F80" i="12"/>
  <c r="BE143" i="12"/>
  <c r="BE86" i="12"/>
  <c r="BE134" i="12"/>
  <c r="BE118" i="12"/>
  <c r="BE147" i="12"/>
  <c r="J55" i="12"/>
  <c r="BE154" i="12"/>
  <c r="BE111" i="12"/>
  <c r="BE149" i="12"/>
  <c r="BE158" i="12"/>
  <c r="F90" i="11"/>
  <c r="E81" i="11"/>
  <c r="BE95" i="11"/>
  <c r="BE105" i="11"/>
  <c r="BE129" i="11"/>
  <c r="J87" i="11"/>
  <c r="BE137" i="11"/>
  <c r="BK97" i="10"/>
  <c r="J97" i="10"/>
  <c r="J63" i="10"/>
  <c r="BE124" i="11"/>
  <c r="BE156" i="11"/>
  <c r="BE117" i="11"/>
  <c r="BE160" i="11"/>
  <c r="F58" i="11"/>
  <c r="BE114" i="11"/>
  <c r="BE148" i="11"/>
  <c r="J59" i="11"/>
  <c r="BE158" i="11"/>
  <c r="BE150" i="11"/>
  <c r="BE112" i="11"/>
  <c r="BE120" i="11"/>
  <c r="BE133" i="11"/>
  <c r="BE144" i="11"/>
  <c r="BE152" i="11"/>
  <c r="BE97" i="11"/>
  <c r="BE102" i="11"/>
  <c r="BE110" i="11"/>
  <c r="BE146" i="11"/>
  <c r="BE131" i="11"/>
  <c r="BE135" i="11"/>
  <c r="BE140" i="11"/>
  <c r="BE154" i="11"/>
  <c r="BE100" i="11"/>
  <c r="BE107" i="11"/>
  <c r="BE122" i="11"/>
  <c r="BE126" i="11"/>
  <c r="BE142" i="11"/>
  <c r="E50" i="10"/>
  <c r="BE104" i="10"/>
  <c r="BE147" i="10"/>
  <c r="BE155" i="10"/>
  <c r="BK104" i="9"/>
  <c r="J104" i="9" s="1"/>
  <c r="J63" i="9" s="1"/>
  <c r="BK157" i="9"/>
  <c r="J157" i="9" s="1"/>
  <c r="J68" i="9" s="1"/>
  <c r="F58" i="10"/>
  <c r="BE107" i="10"/>
  <c r="F94" i="10"/>
  <c r="BE122" i="10"/>
  <c r="BE117" i="10"/>
  <c r="BE165" i="10"/>
  <c r="BE112" i="10"/>
  <c r="BE129" i="10"/>
  <c r="BE151" i="10"/>
  <c r="BE167" i="10"/>
  <c r="BE170" i="10"/>
  <c r="J56" i="10"/>
  <c r="BE99" i="10"/>
  <c r="BE135" i="10"/>
  <c r="BE157" i="10"/>
  <c r="BE163" i="10"/>
  <c r="BE140" i="10"/>
  <c r="BE149" i="10"/>
  <c r="J59" i="10"/>
  <c r="BE109" i="10"/>
  <c r="BE114" i="10"/>
  <c r="BE119" i="10"/>
  <c r="BE132" i="10"/>
  <c r="BE102" i="10"/>
  <c r="BE124" i="10"/>
  <c r="BE144" i="10"/>
  <c r="BE153" i="10"/>
  <c r="BE159" i="10"/>
  <c r="BE126" i="10"/>
  <c r="BE138" i="10"/>
  <c r="BE142" i="10"/>
  <c r="BE161" i="10"/>
  <c r="BE100" i="9"/>
  <c r="BE148" i="9"/>
  <c r="BE154" i="9"/>
  <c r="BE173" i="9"/>
  <c r="F55" i="9"/>
  <c r="BE124" i="9"/>
  <c r="BE149" i="9"/>
  <c r="BE169" i="9"/>
  <c r="BE177" i="9"/>
  <c r="BE186" i="9"/>
  <c r="J86" i="8"/>
  <c r="J60" i="8" s="1"/>
  <c r="E48" i="9"/>
  <c r="BE99" i="9"/>
  <c r="BE103" i="9"/>
  <c r="BE118" i="9"/>
  <c r="BE95" i="9"/>
  <c r="BE101" i="9"/>
  <c r="BE110" i="9"/>
  <c r="BE137" i="9"/>
  <c r="BE141" i="9"/>
  <c r="BE191" i="9"/>
  <c r="F54" i="9"/>
  <c r="BE107" i="9"/>
  <c r="BE123" i="9"/>
  <c r="BE144" i="9"/>
  <c r="BE175" i="9"/>
  <c r="BE96" i="9"/>
  <c r="BE111" i="9"/>
  <c r="BE126" i="9"/>
  <c r="BE133" i="9"/>
  <c r="J52" i="9"/>
  <c r="BE94" i="9"/>
  <c r="BE146" i="9"/>
  <c r="BE159" i="9"/>
  <c r="BE116" i="9"/>
  <c r="BE131" i="9"/>
  <c r="BE132" i="9"/>
  <c r="BE135" i="9"/>
  <c r="BE136" i="9"/>
  <c r="BE143" i="9"/>
  <c r="BE152" i="9"/>
  <c r="BE156" i="9"/>
  <c r="BE162" i="9"/>
  <c r="BE179" i="9"/>
  <c r="BE184" i="9"/>
  <c r="BE188" i="9"/>
  <c r="BE189" i="9"/>
  <c r="J88" i="9"/>
  <c r="BE105" i="9"/>
  <c r="BE122" i="9"/>
  <c r="BE128" i="9"/>
  <c r="BE134" i="9"/>
  <c r="BE139" i="9"/>
  <c r="BE150" i="9"/>
  <c r="BE181" i="9"/>
  <c r="BE102" i="9"/>
  <c r="BE155" i="9"/>
  <c r="BE168" i="9"/>
  <c r="BE98" i="9"/>
  <c r="BE115" i="9"/>
  <c r="BE108" i="9"/>
  <c r="BE113" i="9"/>
  <c r="BE120" i="9"/>
  <c r="BE165" i="9"/>
  <c r="BE171" i="9"/>
  <c r="F55" i="8"/>
  <c r="BE110" i="8"/>
  <c r="BE127" i="8"/>
  <c r="BE148" i="8"/>
  <c r="BE165" i="8"/>
  <c r="BE184" i="8"/>
  <c r="E48" i="8"/>
  <c r="BE163" i="8"/>
  <c r="BE101" i="8"/>
  <c r="BE131" i="8"/>
  <c r="BE146" i="8"/>
  <c r="BE167" i="8"/>
  <c r="BE171" i="8"/>
  <c r="BE177" i="8"/>
  <c r="BE189" i="8"/>
  <c r="BK102" i="7"/>
  <c r="F81" i="8"/>
  <c r="BE89" i="8"/>
  <c r="BE136" i="8"/>
  <c r="BE140" i="8"/>
  <c r="BE158" i="8"/>
  <c r="BE169" i="8"/>
  <c r="J79" i="8"/>
  <c r="BE95" i="8"/>
  <c r="BE99" i="8"/>
  <c r="BE118" i="8"/>
  <c r="BE125" i="8"/>
  <c r="BE156" i="8"/>
  <c r="BE179" i="8"/>
  <c r="BE188" i="8"/>
  <c r="BE193" i="8"/>
  <c r="BE196" i="8"/>
  <c r="BE97" i="8"/>
  <c r="BE114" i="8"/>
  <c r="BE121" i="8"/>
  <c r="BE150" i="8"/>
  <c r="BE182" i="8"/>
  <c r="J82" i="8"/>
  <c r="BE133" i="8"/>
  <c r="BE142" i="8"/>
  <c r="BE186" i="8"/>
  <c r="BE191" i="8"/>
  <c r="BE129" i="8"/>
  <c r="BE160" i="8"/>
  <c r="BE173" i="8"/>
  <c r="BE138" i="8"/>
  <c r="BE154" i="8"/>
  <c r="BE91" i="8"/>
  <c r="BE108" i="8"/>
  <c r="BE144" i="8"/>
  <c r="BE190" i="8"/>
  <c r="BE93" i="8"/>
  <c r="BE103" i="8"/>
  <c r="BE112" i="8"/>
  <c r="BE175" i="8"/>
  <c r="BE87" i="8"/>
  <c r="BE105" i="8"/>
  <c r="BE116" i="8"/>
  <c r="BE123" i="8"/>
  <c r="BE152" i="8"/>
  <c r="BE162" i="7"/>
  <c r="BE113" i="7"/>
  <c r="BE121" i="7"/>
  <c r="BE125" i="7"/>
  <c r="BE131" i="7"/>
  <c r="BE147" i="7"/>
  <c r="BE163" i="7"/>
  <c r="BE174" i="7"/>
  <c r="BE188" i="7"/>
  <c r="BE194" i="7"/>
  <c r="J95" i="7"/>
  <c r="BE109" i="7"/>
  <c r="BE132" i="7"/>
  <c r="BE139" i="7"/>
  <c r="BE143" i="7"/>
  <c r="BE146" i="7"/>
  <c r="BE164" i="7"/>
  <c r="BE166" i="7"/>
  <c r="BE176" i="7"/>
  <c r="F59" i="7"/>
  <c r="BE114" i="7"/>
  <c r="BE120" i="7"/>
  <c r="BE122" i="7"/>
  <c r="BE128" i="7"/>
  <c r="BE157" i="7"/>
  <c r="BE181" i="7"/>
  <c r="BE200" i="7"/>
  <c r="BE205" i="7"/>
  <c r="BE210" i="7"/>
  <c r="F58" i="7"/>
  <c r="BE110" i="7"/>
  <c r="BE123" i="7"/>
  <c r="BE144" i="7"/>
  <c r="BE177" i="7"/>
  <c r="BE185" i="7"/>
  <c r="BE197" i="7"/>
  <c r="BE216" i="7"/>
  <c r="J59" i="7"/>
  <c r="BE116" i="7"/>
  <c r="BE140" i="7"/>
  <c r="BE148" i="7"/>
  <c r="BE154" i="7"/>
  <c r="BE161" i="7"/>
  <c r="BE169" i="7"/>
  <c r="BE186" i="7"/>
  <c r="BE198" i="7"/>
  <c r="BE206" i="7"/>
  <c r="BE127" i="7"/>
  <c r="BE134" i="7"/>
  <c r="BE150" i="7"/>
  <c r="BE160" i="7"/>
  <c r="BE172" i="7"/>
  <c r="BE191" i="7"/>
  <c r="BE203" i="7"/>
  <c r="BE211" i="7"/>
  <c r="BE107" i="7"/>
  <c r="BE126" i="7"/>
  <c r="BE142" i="7"/>
  <c r="BE168" i="7"/>
  <c r="BE179" i="7"/>
  <c r="BE184" i="7"/>
  <c r="BE195" i="7"/>
  <c r="BE212" i="7"/>
  <c r="E50" i="7"/>
  <c r="BE105" i="7"/>
  <c r="BE108" i="7"/>
  <c r="BE124" i="7"/>
  <c r="BE136" i="7"/>
  <c r="BE138" i="7"/>
  <c r="BE151" i="7"/>
  <c r="BE158" i="7"/>
  <c r="BE193" i="7"/>
  <c r="BE115" i="7"/>
  <c r="BE135" i="7"/>
  <c r="BE145" i="7"/>
  <c r="BE152" i="7"/>
  <c r="BE155" i="7"/>
  <c r="BE170" i="7"/>
  <c r="BE175" i="7"/>
  <c r="BE201" i="7"/>
  <c r="BE207" i="7"/>
  <c r="BE214" i="7"/>
  <c r="BE133" i="7"/>
  <c r="BE137" i="7"/>
  <c r="BE149" i="7"/>
  <c r="BE167" i="7"/>
  <c r="BE189" i="7"/>
  <c r="BE196" i="7"/>
  <c r="BE204" i="7"/>
  <c r="BE104" i="7"/>
  <c r="BE106" i="7"/>
  <c r="BE112" i="7"/>
  <c r="BE119" i="7"/>
  <c r="BE129" i="7"/>
  <c r="BE165" i="7"/>
  <c r="BE171" i="7"/>
  <c r="BE187" i="7"/>
  <c r="BE192" i="7"/>
  <c r="BE199" i="7"/>
  <c r="BE208" i="7"/>
  <c r="BE213" i="7"/>
  <c r="BE215" i="7"/>
  <c r="BE121" i="6"/>
  <c r="BE177" i="6"/>
  <c r="BE182" i="6"/>
  <c r="BE188" i="6"/>
  <c r="BE197" i="6"/>
  <c r="BE100" i="6"/>
  <c r="BE107" i="6"/>
  <c r="BE110" i="6"/>
  <c r="BE123" i="6"/>
  <c r="BE138" i="6"/>
  <c r="BE144" i="6"/>
  <c r="BE157" i="6"/>
  <c r="BE159" i="6"/>
  <c r="BE173" i="6"/>
  <c r="BE178" i="6"/>
  <c r="BE195" i="6"/>
  <c r="BE204" i="6"/>
  <c r="J59" i="6"/>
  <c r="BE91" i="6"/>
  <c r="BE96" i="6"/>
  <c r="BE114" i="6"/>
  <c r="BE120" i="6"/>
  <c r="BE124" i="6"/>
  <c r="BE130" i="6"/>
  <c r="BE150" i="6"/>
  <c r="BE151" i="6"/>
  <c r="BE156" i="6"/>
  <c r="BE158" i="6"/>
  <c r="BE166" i="6"/>
  <c r="BE172" i="6"/>
  <c r="BE181" i="6"/>
  <c r="E50" i="6"/>
  <c r="J82" i="6"/>
  <c r="BE93" i="6"/>
  <c r="BE99" i="6"/>
  <c r="BE104" i="6"/>
  <c r="BE122" i="6"/>
  <c r="BE125" i="6"/>
  <c r="BE131" i="6"/>
  <c r="BE132" i="6"/>
  <c r="BE134" i="6"/>
  <c r="BE137" i="6"/>
  <c r="BE141" i="6"/>
  <c r="BE152" i="6"/>
  <c r="BE179" i="6"/>
  <c r="BE187" i="6"/>
  <c r="BE196" i="6"/>
  <c r="BE200" i="6"/>
  <c r="BE207" i="6"/>
  <c r="BE95" i="6"/>
  <c r="BE103" i="6"/>
  <c r="BE115" i="6"/>
  <c r="BE129" i="6"/>
  <c r="BE171" i="6"/>
  <c r="BE185" i="6"/>
  <c r="BE190" i="6"/>
  <c r="BE194" i="6"/>
  <c r="BE201" i="6"/>
  <c r="BE208" i="6"/>
  <c r="BE108" i="6"/>
  <c r="BE155" i="6"/>
  <c r="BE164" i="6"/>
  <c r="BE175" i="6"/>
  <c r="BE180" i="6"/>
  <c r="F58" i="6"/>
  <c r="BE94" i="6"/>
  <c r="BE101" i="6"/>
  <c r="BE102" i="6"/>
  <c r="BE111" i="6"/>
  <c r="BE126" i="6"/>
  <c r="BE145" i="6"/>
  <c r="BE154" i="6"/>
  <c r="BE169" i="6"/>
  <c r="BE189" i="6"/>
  <c r="BE206" i="6"/>
  <c r="BE90" i="6"/>
  <c r="BE109" i="6"/>
  <c r="BE139" i="6"/>
  <c r="BE142" i="6"/>
  <c r="BE153" i="6"/>
  <c r="BE176" i="6"/>
  <c r="BE205" i="6"/>
  <c r="BE112" i="6"/>
  <c r="BE117" i="6"/>
  <c r="BE128" i="6"/>
  <c r="BE133" i="6"/>
  <c r="BE140" i="6"/>
  <c r="BE147" i="6"/>
  <c r="BE149" i="6"/>
  <c r="BE160" i="6"/>
  <c r="BE163" i="6"/>
  <c r="BE167" i="6"/>
  <c r="BE170" i="6"/>
  <c r="BE174" i="6"/>
  <c r="BE184" i="6"/>
  <c r="F59" i="6"/>
  <c r="BE119" i="6"/>
  <c r="BE127" i="6"/>
  <c r="BE136" i="6"/>
  <c r="BE143" i="6"/>
  <c r="BE161" i="6"/>
  <c r="BE165" i="6"/>
  <c r="BE183" i="6"/>
  <c r="BE192" i="6"/>
  <c r="BE202" i="6"/>
  <c r="BE97" i="6"/>
  <c r="BE106" i="6"/>
  <c r="BE113" i="6"/>
  <c r="BE118" i="6"/>
  <c r="BE135" i="6"/>
  <c r="BE148" i="6"/>
  <c r="BE162" i="6"/>
  <c r="BE168" i="6"/>
  <c r="BE186" i="6"/>
  <c r="BE193" i="6"/>
  <c r="BE199" i="6"/>
  <c r="BE92" i="6"/>
  <c r="BE98" i="6"/>
  <c r="BE105" i="6"/>
  <c r="BE116" i="6"/>
  <c r="BE191" i="6"/>
  <c r="BE198" i="6"/>
  <c r="J56" i="5"/>
  <c r="BE95" i="5"/>
  <c r="BE102" i="5"/>
  <c r="BE106" i="5"/>
  <c r="BE115" i="5"/>
  <c r="BE141" i="5"/>
  <c r="BE198" i="5"/>
  <c r="BE212" i="5"/>
  <c r="BE227" i="5"/>
  <c r="F58" i="5"/>
  <c r="BE96" i="5"/>
  <c r="BE105" i="5"/>
  <c r="BE124" i="5"/>
  <c r="BE158" i="5"/>
  <c r="BE163" i="5"/>
  <c r="BE185" i="5"/>
  <c r="BE190" i="5"/>
  <c r="BE202" i="5"/>
  <c r="BE204" i="5"/>
  <c r="BE206" i="5"/>
  <c r="BE214" i="5"/>
  <c r="BE228" i="5"/>
  <c r="BE231" i="5"/>
  <c r="BE235" i="5"/>
  <c r="BE94" i="5"/>
  <c r="BE123" i="5"/>
  <c r="BE126" i="5"/>
  <c r="BE132" i="5"/>
  <c r="BE136" i="5"/>
  <c r="BE162" i="5"/>
  <c r="BE167" i="5"/>
  <c r="BE171" i="5"/>
  <c r="BE179" i="5"/>
  <c r="BE182" i="5"/>
  <c r="BE200" i="5"/>
  <c r="BE208" i="5"/>
  <c r="BE211" i="5"/>
  <c r="BE229" i="5"/>
  <c r="BE236" i="5"/>
  <c r="BE99" i="5"/>
  <c r="BE103" i="5"/>
  <c r="BE109" i="5"/>
  <c r="BE114" i="5"/>
  <c r="BE116" i="5"/>
  <c r="BE134" i="5"/>
  <c r="BE148" i="5"/>
  <c r="J59" i="5"/>
  <c r="BE110" i="5"/>
  <c r="BE131" i="5"/>
  <c r="BE135" i="5"/>
  <c r="BE137" i="5"/>
  <c r="BE172" i="5"/>
  <c r="BE175" i="5"/>
  <c r="BE197" i="5"/>
  <c r="BE218" i="5"/>
  <c r="BE221" i="5"/>
  <c r="BE224" i="5"/>
  <c r="BE230" i="5"/>
  <c r="BE232" i="5"/>
  <c r="BE233" i="5"/>
  <c r="BE234" i="5"/>
  <c r="BE237" i="5"/>
  <c r="BE97" i="5"/>
  <c r="BE125" i="5"/>
  <c r="BE127" i="5"/>
  <c r="BE140" i="5"/>
  <c r="BE186" i="5"/>
  <c r="BE201" i="5"/>
  <c r="BE213" i="5"/>
  <c r="BE220" i="5"/>
  <c r="BE225" i="5"/>
  <c r="F59" i="5"/>
  <c r="BE101" i="5"/>
  <c r="BE108" i="5"/>
  <c r="BE128" i="5"/>
  <c r="BE156" i="5"/>
  <c r="BE166" i="5"/>
  <c r="BE170" i="5"/>
  <c r="BE178" i="5"/>
  <c r="BE207" i="5"/>
  <c r="BE216" i="5"/>
  <c r="BE98" i="5"/>
  <c r="BE112" i="5"/>
  <c r="BE121" i="5"/>
  <c r="BE139" i="5"/>
  <c r="BE144" i="5"/>
  <c r="BE149" i="5"/>
  <c r="BE152" i="5"/>
  <c r="BE169" i="5"/>
  <c r="BE180" i="5"/>
  <c r="BE196" i="5"/>
  <c r="BE203" i="5"/>
  <c r="BE120" i="5"/>
  <c r="BE130" i="5"/>
  <c r="BE146" i="5"/>
  <c r="BE154" i="5"/>
  <c r="BE183" i="5"/>
  <c r="BE189" i="5"/>
  <c r="BE192" i="5"/>
  <c r="BE209" i="5"/>
  <c r="BE217" i="5"/>
  <c r="BE111" i="5"/>
  <c r="BE129" i="5"/>
  <c r="BE133" i="5"/>
  <c r="BE143" i="5"/>
  <c r="BE145" i="5"/>
  <c r="BE150" i="5"/>
  <c r="BE160" i="5"/>
  <c r="BE173" i="5"/>
  <c r="BE176" i="5"/>
  <c r="BE181" i="5"/>
  <c r="BE187" i="5"/>
  <c r="BE191" i="5"/>
  <c r="BE195" i="5"/>
  <c r="BE205" i="5"/>
  <c r="BE226" i="5"/>
  <c r="E50" i="5"/>
  <c r="BE100" i="5"/>
  <c r="BE104" i="5"/>
  <c r="BE147" i="5"/>
  <c r="BE177" i="5"/>
  <c r="BE193" i="5"/>
  <c r="BE222" i="5"/>
  <c r="BE118" i="5"/>
  <c r="BE161" i="5"/>
  <c r="BE164" i="5"/>
  <c r="BE168" i="5"/>
  <c r="BE174" i="5"/>
  <c r="BE184" i="5"/>
  <c r="BE188" i="5"/>
  <c r="BE199" i="5"/>
  <c r="BE210" i="5"/>
  <c r="BE215" i="5"/>
  <c r="BE98" i="4"/>
  <c r="BE112" i="4"/>
  <c r="BE120" i="4"/>
  <c r="BE139" i="4"/>
  <c r="BE149" i="4"/>
  <c r="BE151" i="4"/>
  <c r="BE161" i="4"/>
  <c r="BE168" i="4"/>
  <c r="BE180" i="4"/>
  <c r="BE182" i="4"/>
  <c r="BE187" i="4"/>
  <c r="BE193" i="4"/>
  <c r="BE203" i="4"/>
  <c r="J102" i="3"/>
  <c r="J64" i="3" s="1"/>
  <c r="E50" i="4"/>
  <c r="F59" i="4"/>
  <c r="BE97" i="4"/>
  <c r="BE107" i="4"/>
  <c r="BE130" i="4"/>
  <c r="BE142" i="4"/>
  <c r="BE165" i="4"/>
  <c r="BE167" i="4"/>
  <c r="BE184" i="4"/>
  <c r="BE205" i="4"/>
  <c r="J56" i="4"/>
  <c r="BE92" i="4"/>
  <c r="BE103" i="4"/>
  <c r="BE122" i="4"/>
  <c r="BE126" i="4"/>
  <c r="BE133" i="4"/>
  <c r="BE145" i="4"/>
  <c r="BE173" i="4"/>
  <c r="BE174" i="4"/>
  <c r="BE176" i="4"/>
  <c r="BE188" i="4"/>
  <c r="BE191" i="4"/>
  <c r="BE204" i="4"/>
  <c r="BE96" i="4"/>
  <c r="BE117" i="4"/>
  <c r="BE127" i="4"/>
  <c r="BE160" i="4"/>
  <c r="BE170" i="4"/>
  <c r="BE178" i="4"/>
  <c r="BE190" i="4"/>
  <c r="BE195" i="4"/>
  <c r="BE115" i="4"/>
  <c r="BE119" i="4"/>
  <c r="BE125" i="4"/>
  <c r="BE148" i="4"/>
  <c r="BE157" i="4"/>
  <c r="BE172" i="4"/>
  <c r="BE179" i="4"/>
  <c r="BE183" i="4"/>
  <c r="BE196" i="4"/>
  <c r="BE206" i="4"/>
  <c r="J85" i="4"/>
  <c r="BE94" i="4"/>
  <c r="BE102" i="4"/>
  <c r="BE105" i="4"/>
  <c r="BE146" i="4"/>
  <c r="BE177" i="4"/>
  <c r="BE199" i="4"/>
  <c r="BE90" i="4"/>
  <c r="BE101" i="4"/>
  <c r="BE110" i="4"/>
  <c r="BE123" i="4"/>
  <c r="BE132" i="4"/>
  <c r="BE137" i="4"/>
  <c r="BE141" i="4"/>
  <c r="BE152" i="4"/>
  <c r="BE106" i="4"/>
  <c r="BE111" i="4"/>
  <c r="BE114" i="4"/>
  <c r="BE121" i="4"/>
  <c r="BE124" i="4"/>
  <c r="BE136" i="4"/>
  <c r="BE138" i="4"/>
  <c r="BE153" i="4"/>
  <c r="BE159" i="4"/>
  <c r="BE169" i="4"/>
  <c r="BE197" i="4"/>
  <c r="BE91" i="4"/>
  <c r="BE93" i="4"/>
  <c r="BE99" i="4"/>
  <c r="BE108" i="4"/>
  <c r="BE135" i="4"/>
  <c r="BE140" i="4"/>
  <c r="BE144" i="4"/>
  <c r="BE147" i="4"/>
  <c r="BE156" i="4"/>
  <c r="BE158" i="4"/>
  <c r="BE163" i="4"/>
  <c r="BE186" i="4"/>
  <c r="BE189" i="4"/>
  <c r="F58" i="4"/>
  <c r="BE154" i="4"/>
  <c r="BE166" i="4"/>
  <c r="BE175" i="4"/>
  <c r="BE192" i="4"/>
  <c r="BE194" i="4"/>
  <c r="BE198" i="4"/>
  <c r="BE100" i="4"/>
  <c r="BE104" i="4"/>
  <c r="BE113" i="4"/>
  <c r="BE116" i="4"/>
  <c r="BE128" i="4"/>
  <c r="BE131" i="4"/>
  <c r="BE150" i="4"/>
  <c r="BE155" i="4"/>
  <c r="BE164" i="4"/>
  <c r="BE181" i="4"/>
  <c r="BE185" i="4"/>
  <c r="BE202" i="4"/>
  <c r="BE109" i="4"/>
  <c r="BE118" i="4"/>
  <c r="BE129" i="4"/>
  <c r="BE134" i="4"/>
  <c r="BE143" i="4"/>
  <c r="BE162" i="4"/>
  <c r="BE171" i="4"/>
  <c r="BE201" i="4"/>
  <c r="BE260" i="3"/>
  <c r="BE266" i="3"/>
  <c r="BE320" i="3"/>
  <c r="BE338" i="3"/>
  <c r="BE350" i="3"/>
  <c r="BE380" i="3"/>
  <c r="BE394" i="3"/>
  <c r="BE410" i="3"/>
  <c r="BE428" i="3"/>
  <c r="BE436" i="3"/>
  <c r="BE450" i="3"/>
  <c r="BE452" i="3"/>
  <c r="F59" i="3"/>
  <c r="BE103" i="3"/>
  <c r="BE111" i="3"/>
  <c r="BE116" i="3"/>
  <c r="BE121" i="3"/>
  <c r="BE130" i="3"/>
  <c r="BE158" i="3"/>
  <c r="BE188" i="3"/>
  <c r="BE212" i="3"/>
  <c r="BE216" i="3"/>
  <c r="BE224" i="3"/>
  <c r="BE236" i="3"/>
  <c r="BE284" i="3"/>
  <c r="BE288" i="3"/>
  <c r="BE306" i="3"/>
  <c r="BE332" i="3"/>
  <c r="BE378" i="3"/>
  <c r="BE465" i="3"/>
  <c r="BE467" i="3"/>
  <c r="BE480" i="3"/>
  <c r="BE482" i="3"/>
  <c r="BE492" i="3"/>
  <c r="BE109" i="3"/>
  <c r="BE128" i="3"/>
  <c r="BE132" i="3"/>
  <c r="BE147" i="3"/>
  <c r="BE156" i="3"/>
  <c r="BE198" i="3"/>
  <c r="BE222" i="3"/>
  <c r="BE246" i="3"/>
  <c r="BE384" i="3"/>
  <c r="BE461" i="3"/>
  <c r="BE463" i="3"/>
  <c r="BE475" i="3"/>
  <c r="BE478" i="3"/>
  <c r="BE496" i="3"/>
  <c r="J138" i="2"/>
  <c r="J65" i="2"/>
  <c r="F97" i="3"/>
  <c r="BE123" i="3"/>
  <c r="BE126" i="3"/>
  <c r="BE151" i="3"/>
  <c r="BE192" i="3"/>
  <c r="BE214" i="3"/>
  <c r="BE250" i="3"/>
  <c r="BE258" i="3"/>
  <c r="BE296" i="3"/>
  <c r="BE314" i="3"/>
  <c r="BE352" i="3"/>
  <c r="BE364" i="3"/>
  <c r="BE390" i="3"/>
  <c r="BE396" i="3"/>
  <c r="BE420" i="3"/>
  <c r="BE426" i="3"/>
  <c r="BE454" i="3"/>
  <c r="BE457" i="3"/>
  <c r="BE459" i="3"/>
  <c r="BE469" i="3"/>
  <c r="BE484" i="3"/>
  <c r="BE494" i="3"/>
  <c r="E89" i="3"/>
  <c r="BE153" i="3"/>
  <c r="BE172" i="3"/>
  <c r="BE184" i="3"/>
  <c r="BE210" i="3"/>
  <c r="BE232" i="3"/>
  <c r="BE252" i="3"/>
  <c r="BE300" i="3"/>
  <c r="BE312" i="3"/>
  <c r="BE358" i="3"/>
  <c r="BE418" i="3"/>
  <c r="BE448" i="3"/>
  <c r="BE471" i="3"/>
  <c r="BE473" i="3"/>
  <c r="BE487" i="3"/>
  <c r="BE490" i="3"/>
  <c r="J56" i="3"/>
  <c r="BE194" i="3"/>
  <c r="BE206" i="3"/>
  <c r="BE218" i="3"/>
  <c r="BE234" i="3"/>
  <c r="BE238" i="3"/>
  <c r="BE248" i="3"/>
  <c r="BE262" i="3"/>
  <c r="BE270" i="3"/>
  <c r="BE278" i="3"/>
  <c r="BE330" i="3"/>
  <c r="BE360" i="3"/>
  <c r="BE402" i="3"/>
  <c r="BE408" i="3"/>
  <c r="BE422" i="3"/>
  <c r="BE434" i="3"/>
  <c r="BE440" i="3"/>
  <c r="J59" i="3"/>
  <c r="BE141" i="3"/>
  <c r="BE174" i="3"/>
  <c r="BE226" i="3"/>
  <c r="BE268" i="3"/>
  <c r="BE274" i="3"/>
  <c r="BE282" i="3"/>
  <c r="BE294" i="3"/>
  <c r="BE392" i="3"/>
  <c r="BE107" i="3"/>
  <c r="BE118" i="3"/>
  <c r="BE143" i="3"/>
  <c r="BE168" i="3"/>
  <c r="BE186" i="3"/>
  <c r="BE196" i="3"/>
  <c r="BE228" i="3"/>
  <c r="BE240" i="3"/>
  <c r="BE256" i="3"/>
  <c r="BE344" i="3"/>
  <c r="BE370" i="3"/>
  <c r="BE388" i="3"/>
  <c r="BE398" i="3"/>
  <c r="BE406" i="3"/>
  <c r="BE412" i="3"/>
  <c r="BE424" i="3"/>
  <c r="BE438" i="3"/>
  <c r="BE442" i="3"/>
  <c r="BE113" i="3"/>
  <c r="BE135" i="3"/>
  <c r="BE182" i="3"/>
  <c r="BE190" i="3"/>
  <c r="BE208" i="3"/>
  <c r="BE264" i="3"/>
  <c r="BE276" i="3"/>
  <c r="BE292" i="3"/>
  <c r="BE298" i="3"/>
  <c r="BE310" i="3"/>
  <c r="BE322" i="3"/>
  <c r="BE356" i="3"/>
  <c r="BE362" i="3"/>
  <c r="BE376" i="3"/>
  <c r="BE386" i="3"/>
  <c r="BE416" i="3"/>
  <c r="BE444" i="3"/>
  <c r="BE105" i="3"/>
  <c r="BE138" i="3"/>
  <c r="BE149" i="3"/>
  <c r="BE160" i="3"/>
  <c r="BE164" i="3"/>
  <c r="BE170" i="3"/>
  <c r="BE176" i="3"/>
  <c r="BE180" i="3"/>
  <c r="BE202" i="3"/>
  <c r="BE220" i="3"/>
  <c r="BE286" i="3"/>
  <c r="BE304" i="3"/>
  <c r="BE308" i="3"/>
  <c r="BE316" i="3"/>
  <c r="BE324" i="3"/>
  <c r="BE336" i="3"/>
  <c r="BE340" i="3"/>
  <c r="BE348" i="3"/>
  <c r="BE366" i="3"/>
  <c r="BE372" i="3"/>
  <c r="BE382" i="3"/>
  <c r="BE404" i="3"/>
  <c r="BE414" i="3"/>
  <c r="BE446" i="3"/>
  <c r="BE166" i="3"/>
  <c r="BE178" i="3"/>
  <c r="BE230" i="3"/>
  <c r="BE242" i="3"/>
  <c r="BE254" i="3"/>
  <c r="BE302" i="3"/>
  <c r="BE326" i="3"/>
  <c r="BE346" i="3"/>
  <c r="BE374" i="3"/>
  <c r="BE400" i="3"/>
  <c r="BE432" i="3"/>
  <c r="BE145" i="3"/>
  <c r="BE162" i="3"/>
  <c r="BE200" i="3"/>
  <c r="BE204" i="3"/>
  <c r="BE244" i="3"/>
  <c r="BE272" i="3"/>
  <c r="BE280" i="3"/>
  <c r="BE290" i="3"/>
  <c r="BE318" i="3"/>
  <c r="BE328" i="3"/>
  <c r="BE334" i="3"/>
  <c r="BE342" i="3"/>
  <c r="BE354" i="3"/>
  <c r="BE368" i="3"/>
  <c r="BE430" i="3"/>
  <c r="J56" i="2"/>
  <c r="BE274" i="2"/>
  <c r="BE693" i="2"/>
  <c r="BE733" i="2"/>
  <c r="BE802" i="2"/>
  <c r="BE955" i="2"/>
  <c r="BE1274" i="2"/>
  <c r="BE1347" i="2"/>
  <c r="BE1415" i="2"/>
  <c r="BE1478" i="2"/>
  <c r="BE1684" i="2"/>
  <c r="BE1693" i="2"/>
  <c r="BE1708" i="2"/>
  <c r="BE1770" i="2"/>
  <c r="BE2024" i="2"/>
  <c r="BE2183" i="2"/>
  <c r="BE2200" i="2"/>
  <c r="BE2215" i="2"/>
  <c r="BE2302" i="2"/>
  <c r="BE2416" i="2"/>
  <c r="BE2428" i="2"/>
  <c r="BE2446" i="2"/>
  <c r="BE2450" i="2"/>
  <c r="BE2456" i="2"/>
  <c r="BE2462" i="2"/>
  <c r="BE2491" i="2"/>
  <c r="BE2546" i="2"/>
  <c r="BE2570" i="2"/>
  <c r="BE2578" i="2"/>
  <c r="BE2591" i="2"/>
  <c r="BE2632" i="2"/>
  <c r="BE2644" i="2"/>
  <c r="BE2668" i="2"/>
  <c r="BE2686" i="2"/>
  <c r="BE2753" i="2"/>
  <c r="BE2764" i="2"/>
  <c r="BE2797" i="2"/>
  <c r="BE2817" i="2"/>
  <c r="BE2824" i="2"/>
  <c r="BE2825" i="2"/>
  <c r="BE2832" i="2"/>
  <c r="BE2836" i="2"/>
  <c r="BE2840" i="2"/>
  <c r="BE2861" i="2"/>
  <c r="BE2900" i="2"/>
  <c r="BE2909" i="2"/>
  <c r="BE2950" i="2"/>
  <c r="BE3092" i="2"/>
  <c r="BE3100" i="2"/>
  <c r="BE3117" i="2"/>
  <c r="BE3142" i="2"/>
  <c r="BE3195" i="2"/>
  <c r="BE3281" i="2"/>
  <c r="BE3295" i="2"/>
  <c r="BE3320" i="2"/>
  <c r="BE3348" i="2"/>
  <c r="BE3352" i="2"/>
  <c r="BE3359" i="2"/>
  <c r="BE3362" i="2"/>
  <c r="BE3370" i="2"/>
  <c r="BE3373" i="2"/>
  <c r="BE3377" i="2"/>
  <c r="BE3379" i="2"/>
  <c r="BE3384" i="2"/>
  <c r="BE3410" i="2"/>
  <c r="BE3418" i="2"/>
  <c r="BE3434" i="2"/>
  <c r="BE3436" i="2"/>
  <c r="BE3459" i="2"/>
  <c r="BE3470" i="2"/>
  <c r="BE3481" i="2"/>
  <c r="BE3490" i="2"/>
  <c r="BE3494" i="2"/>
  <c r="BE3638" i="2"/>
  <c r="BE3652" i="2"/>
  <c r="BE3758" i="2"/>
  <c r="BE3769" i="2"/>
  <c r="E124" i="2"/>
  <c r="BE150" i="2"/>
  <c r="BE217" i="2"/>
  <c r="BE247" i="2"/>
  <c r="BE514" i="2"/>
  <c r="BE779" i="2"/>
  <c r="BE1406" i="2"/>
  <c r="BE1463" i="2"/>
  <c r="BE1706" i="2"/>
  <c r="BE1971" i="2"/>
  <c r="BE1996" i="2"/>
  <c r="BE2104" i="2"/>
  <c r="BE2158" i="2"/>
  <c r="BE2195" i="2"/>
  <c r="BE2371" i="2"/>
  <c r="BE2397" i="2"/>
  <c r="BE2448" i="2"/>
  <c r="BE2452" i="2"/>
  <c r="BE2458" i="2"/>
  <c r="BE2464" i="2"/>
  <c r="BE2472" i="2"/>
  <c r="BE2540" i="2"/>
  <c r="BE2572" i="2"/>
  <c r="BE2604" i="2"/>
  <c r="BE2606" i="2"/>
  <c r="BE2660" i="2"/>
  <c r="BE2711" i="2"/>
  <c r="BE2744" i="2"/>
  <c r="BE2807" i="2"/>
  <c r="BE2822" i="2"/>
  <c r="BE2829" i="2"/>
  <c r="BE2831" i="2"/>
  <c r="BE2842" i="2"/>
  <c r="BE2903" i="2"/>
  <c r="BE2924" i="2"/>
  <c r="BE2944" i="2"/>
  <c r="BE2975" i="2"/>
  <c r="BE3000" i="2"/>
  <c r="BE3072" i="2"/>
  <c r="BE3089" i="2"/>
  <c r="BE3098" i="2"/>
  <c r="BE3112" i="2"/>
  <c r="BE3273" i="2"/>
  <c r="BE3287" i="2"/>
  <c r="BE3327" i="2"/>
  <c r="BE3343" i="2"/>
  <c r="BE3351" i="2"/>
  <c r="BE3354" i="2"/>
  <c r="BE3360" i="2"/>
  <c r="BE3364" i="2"/>
  <c r="BE3371" i="2"/>
  <c r="BE3378" i="2"/>
  <c r="BE3381" i="2"/>
  <c r="BE3390" i="2"/>
  <c r="BE3393" i="2"/>
  <c r="BE3394" i="2"/>
  <c r="BE3412" i="2"/>
  <c r="BE3414" i="2"/>
  <c r="BE3447" i="2"/>
  <c r="BE3472" i="2"/>
  <c r="BE3476" i="2"/>
  <c r="BE3479" i="2"/>
  <c r="BE3488" i="2"/>
  <c r="BE3577" i="2"/>
  <c r="BE3663" i="2"/>
  <c r="BE3816" i="2"/>
  <c r="BE3962" i="2"/>
  <c r="BE4066" i="2"/>
  <c r="F132" i="2"/>
  <c r="BE289" i="2"/>
  <c r="BE298" i="2"/>
  <c r="BE341" i="2"/>
  <c r="BE410" i="2"/>
  <c r="BE1226" i="2"/>
  <c r="BE1492" i="2"/>
  <c r="BE1510" i="2"/>
  <c r="BE1532" i="2"/>
  <c r="BE1776" i="2"/>
  <c r="BE1973" i="2"/>
  <c r="BE1987" i="2"/>
  <c r="BE2135" i="2"/>
  <c r="BE2178" i="2"/>
  <c r="BE2228" i="2"/>
  <c r="BE2378" i="2"/>
  <c r="BE2419" i="2"/>
  <c r="BE2434" i="2"/>
  <c r="BE2444" i="2"/>
  <c r="BE2460" i="2"/>
  <c r="BE2470" i="2"/>
  <c r="BE2489" i="2"/>
  <c r="BE2573" i="2"/>
  <c r="BE2576" i="2"/>
  <c r="BE2593" i="2"/>
  <c r="BE2621" i="2"/>
  <c r="BE2624" i="2"/>
  <c r="BE2634" i="2"/>
  <c r="BE2767" i="2"/>
  <c r="BE2777" i="2"/>
  <c r="BE2835" i="2"/>
  <c r="BE2837" i="2"/>
  <c r="BE2838" i="2"/>
  <c r="BE2850" i="2"/>
  <c r="BE2879" i="2"/>
  <c r="BE2892" i="2"/>
  <c r="BE3029" i="2"/>
  <c r="BE3057" i="2"/>
  <c r="BE3109" i="2"/>
  <c r="BE3144" i="2"/>
  <c r="BE3232" i="2"/>
  <c r="BE3292" i="2"/>
  <c r="BE3312" i="2"/>
  <c r="BE3336" i="2"/>
  <c r="BE3355" i="2"/>
  <c r="BE3357" i="2"/>
  <c r="BE3363" i="2"/>
  <c r="BE3366" i="2"/>
  <c r="BE3376" i="2"/>
  <c r="BE3389" i="2"/>
  <c r="BE3391" i="2"/>
  <c r="BE3399" i="2"/>
  <c r="BE3406" i="2"/>
  <c r="BE3431" i="2"/>
  <c r="BE3457" i="2"/>
  <c r="BE3460" i="2"/>
  <c r="BE3467" i="2"/>
  <c r="BE3474" i="2"/>
  <c r="BE3475" i="2"/>
  <c r="BE3477" i="2"/>
  <c r="BE3480" i="2"/>
  <c r="BE3485" i="2"/>
  <c r="BE3492" i="2"/>
  <c r="BE3507" i="2"/>
  <c r="BE3513" i="2"/>
  <c r="BE3658" i="2"/>
  <c r="BE3687" i="2"/>
  <c r="BE3755" i="2"/>
  <c r="BE3774" i="2"/>
  <c r="BE3796" i="2"/>
  <c r="BE3819" i="2"/>
  <c r="BE4033" i="2"/>
  <c r="BE4074" i="2"/>
  <c r="F59" i="2"/>
  <c r="BE194" i="2"/>
  <c r="BE309" i="2"/>
  <c r="BE405" i="2"/>
  <c r="BE758" i="2"/>
  <c r="BE1403" i="2"/>
  <c r="BE1457" i="2"/>
  <c r="BE1495" i="2"/>
  <c r="BE1604" i="2"/>
  <c r="BE1650" i="2"/>
  <c r="BE1714" i="2"/>
  <c r="BE1723" i="2"/>
  <c r="BE1831" i="2"/>
  <c r="BE1895" i="2"/>
  <c r="BE2035" i="2"/>
  <c r="BE2144" i="2"/>
  <c r="BE2224" i="2"/>
  <c r="BE2294" i="2"/>
  <c r="BE2377" i="2"/>
  <c r="BE2441" i="2"/>
  <c r="BE2457" i="2"/>
  <c r="BE2459" i="2"/>
  <c r="BE2461" i="2"/>
  <c r="BE2580" i="2"/>
  <c r="BE2617" i="2"/>
  <c r="BE2642" i="2"/>
  <c r="BE2655" i="2"/>
  <c r="BE2697" i="2"/>
  <c r="BE2742" i="2"/>
  <c r="BE2819" i="2"/>
  <c r="BE2821" i="2"/>
  <c r="BE2826" i="2"/>
  <c r="BE2830" i="2"/>
  <c r="BE2833" i="2"/>
  <c r="BE2834" i="2"/>
  <c r="BE2839" i="2"/>
  <c r="BE2863" i="2"/>
  <c r="BE2937" i="2"/>
  <c r="BE3075" i="2"/>
  <c r="BE3086" i="2"/>
  <c r="BE3096" i="2"/>
  <c r="BE3104" i="2"/>
  <c r="BE3113" i="2"/>
  <c r="BE3122" i="2"/>
  <c r="BE3260" i="2"/>
  <c r="BE3305" i="2"/>
  <c r="BE3353" i="2"/>
  <c r="BE3358" i="2"/>
  <c r="BE3361" i="2"/>
  <c r="BE3367" i="2"/>
  <c r="BE3374" i="2"/>
  <c r="BE3388" i="2"/>
  <c r="BE3400" i="2"/>
  <c r="BE3482" i="2"/>
  <c r="BE3486" i="2"/>
  <c r="BE3489" i="2"/>
  <c r="BE3491" i="2"/>
  <c r="BE3511" i="2"/>
  <c r="BE3613" i="2"/>
  <c r="BE3668" i="2"/>
  <c r="BE3675" i="2"/>
  <c r="BE3720" i="2"/>
  <c r="BE3737" i="2"/>
  <c r="BE3750" i="2"/>
  <c r="BE3767" i="2"/>
  <c r="BE3772" i="2"/>
  <c r="BE3792" i="2"/>
  <c r="BE3798" i="2"/>
  <c r="BE3855" i="2"/>
  <c r="BE3857" i="2"/>
  <c r="BE3907" i="2"/>
  <c r="BE3915" i="2"/>
  <c r="BE3927" i="2"/>
  <c r="BE3943" i="2"/>
  <c r="BE3983" i="2"/>
  <c r="BE3996" i="2"/>
  <c r="BE4002" i="2"/>
  <c r="BE4056" i="2"/>
  <c r="BE4076" i="2"/>
  <c r="BE4127" i="2"/>
  <c r="BE324" i="2"/>
  <c r="BE445" i="2"/>
  <c r="BE535" i="2"/>
  <c r="BE565" i="2"/>
  <c r="BE609" i="2"/>
  <c r="BE668" i="2"/>
  <c r="BE715" i="2"/>
  <c r="BE744" i="2"/>
  <c r="BE762" i="2"/>
  <c r="BE1258" i="2"/>
  <c r="BE1439" i="2"/>
  <c r="BE1477" i="2"/>
  <c r="BE1487" i="2"/>
  <c r="BE1590" i="2"/>
  <c r="BE1647" i="2"/>
  <c r="BE1716" i="2"/>
  <c r="BE1833" i="2"/>
  <c r="BE2153" i="2"/>
  <c r="BE2193" i="2"/>
  <c r="BE2413" i="2"/>
  <c r="BE2435" i="2"/>
  <c r="BE2437" i="2"/>
  <c r="BE2438" i="2"/>
  <c r="BE2443" i="2"/>
  <c r="BE2454" i="2"/>
  <c r="BE2468" i="2"/>
  <c r="BE2516" i="2"/>
  <c r="BE2548" i="2"/>
  <c r="BE2619" i="2"/>
  <c r="BE2657" i="2"/>
  <c r="BE2678" i="2"/>
  <c r="BE2722" i="2"/>
  <c r="BE2755" i="2"/>
  <c r="BE2787" i="2"/>
  <c r="BE2818" i="2"/>
  <c r="BE2820" i="2"/>
  <c r="BE2823" i="2"/>
  <c r="BE2966" i="2"/>
  <c r="BE2980" i="2"/>
  <c r="BE3018" i="2"/>
  <c r="BE3043" i="2"/>
  <c r="BE3082" i="2"/>
  <c r="BE3119" i="2"/>
  <c r="BE3210" i="2"/>
  <c r="BE3253" i="2"/>
  <c r="BE3275" i="2"/>
  <c r="BE3356" i="2"/>
  <c r="BE3365" i="2"/>
  <c r="BE3368" i="2"/>
  <c r="BE3372" i="2"/>
  <c r="BE3375" i="2"/>
  <c r="BE3380" i="2"/>
  <c r="BE3382" i="2"/>
  <c r="BE3392" i="2"/>
  <c r="BE3395" i="2"/>
  <c r="BE3437" i="2"/>
  <c r="BE3484" i="2"/>
  <c r="BE3487" i="2"/>
  <c r="BE3509" i="2"/>
  <c r="BE3640" i="2"/>
  <c r="BE3646" i="2"/>
  <c r="BE3673" i="2"/>
  <c r="BE3681" i="2"/>
  <c r="BE3746" i="2"/>
  <c r="BE3765" i="2"/>
  <c r="BE3822" i="2"/>
  <c r="BE3838" i="2"/>
  <c r="BE3863" i="2"/>
  <c r="BE4053" i="2"/>
  <c r="BE4062" i="2"/>
  <c r="BE4068" i="2"/>
  <c r="BE4072" i="2"/>
  <c r="BE232" i="2"/>
  <c r="BE299" i="2"/>
  <c r="BE315" i="2"/>
  <c r="BE375" i="2"/>
  <c r="BE403" i="2"/>
  <c r="BE832" i="2"/>
  <c r="BE858" i="2"/>
  <c r="BE932" i="2"/>
  <c r="BE1191" i="2"/>
  <c r="BE1228" i="2"/>
  <c r="BE1712" i="2"/>
  <c r="BE1918" i="2"/>
  <c r="BE2008" i="2"/>
  <c r="BE2102" i="2"/>
  <c r="BE2126" i="2"/>
  <c r="BE2191" i="2"/>
  <c r="BE2234" i="2"/>
  <c r="BE2375" i="2"/>
  <c r="BE161" i="2"/>
  <c r="BE392" i="2"/>
  <c r="BE414" i="2"/>
  <c r="BE546" i="2"/>
  <c r="BE613" i="2"/>
  <c r="BE835" i="2"/>
  <c r="BE1206" i="2"/>
  <c r="BE1250" i="2"/>
  <c r="BE1428" i="2"/>
  <c r="BE1482" i="2"/>
  <c r="BE1502" i="2"/>
  <c r="BE1525" i="2"/>
  <c r="BE1687" i="2"/>
  <c r="BE1721" i="2"/>
  <c r="BE1889" i="2"/>
  <c r="BE1937" i="2"/>
  <c r="BE1985" i="2"/>
  <c r="BE2027" i="2"/>
  <c r="BE2132" i="2"/>
  <c r="BE2171" i="2"/>
  <c r="BE2198" i="2"/>
  <c r="BE2202" i="2"/>
  <c r="BE2275" i="2"/>
  <c r="BE2369" i="2"/>
  <c r="BE2383" i="2"/>
  <c r="BE2386" i="2"/>
  <c r="BE2408" i="2"/>
  <c r="BE196" i="2"/>
  <c r="BE242" i="2"/>
  <c r="BE439" i="2"/>
  <c r="BE646" i="2"/>
  <c r="BE735" i="2"/>
  <c r="BE1257" i="2"/>
  <c r="BE1437" i="2"/>
  <c r="BE1444" i="2"/>
  <c r="BE1451" i="2"/>
  <c r="BE1486" i="2"/>
  <c r="BE1588" i="2"/>
  <c r="BE1772" i="2"/>
  <c r="BE1829" i="2"/>
  <c r="BE1946" i="2"/>
  <c r="BE2030" i="2"/>
  <c r="BE2122" i="2"/>
  <c r="BE2140" i="2"/>
  <c r="BE223" i="2"/>
  <c r="BE260" i="2"/>
  <c r="BE296" i="2"/>
  <c r="BE370" i="2"/>
  <c r="BE422" i="2"/>
  <c r="BE502" i="2"/>
  <c r="BE766" i="2"/>
  <c r="BE1321" i="2"/>
  <c r="BE1388" i="2"/>
  <c r="BE1534" i="2"/>
  <c r="BE1707" i="2"/>
  <c r="BE1907" i="2"/>
  <c r="BE1968" i="2"/>
  <c r="BE1982" i="2"/>
  <c r="BE1993" i="2"/>
  <c r="BE2085" i="2"/>
  <c r="BE2176" i="2"/>
  <c r="BE2218" i="2"/>
  <c r="BE2256" i="2"/>
  <c r="BE2379" i="2"/>
  <c r="BE2411" i="2"/>
  <c r="BE2440" i="2"/>
  <c r="BE139" i="2"/>
  <c r="BE180" i="2"/>
  <c r="BE345" i="2"/>
  <c r="BE433" i="2"/>
  <c r="BE474" i="2"/>
  <c r="BE575" i="2"/>
  <c r="BE661" i="2"/>
  <c r="BE884" i="2"/>
  <c r="BE1189" i="2"/>
  <c r="BE1426" i="2"/>
  <c r="BE1445" i="2"/>
  <c r="BE1488" i="2"/>
  <c r="BE1519" i="2"/>
  <c r="BE1690" i="2"/>
  <c r="BE1813" i="2"/>
  <c r="BE1912" i="2"/>
  <c r="BE1956" i="2"/>
  <c r="BE2032" i="2"/>
  <c r="BE2148" i="2"/>
  <c r="BE2155" i="2"/>
  <c r="BE2180" i="2"/>
  <c r="BE2205" i="2"/>
  <c r="BE2422" i="2"/>
  <c r="BE2439" i="2"/>
  <c r="BE204" i="2"/>
  <c r="BE220" i="2"/>
  <c r="BE244" i="2"/>
  <c r="BE270" i="2"/>
  <c r="BE367" i="2"/>
  <c r="BE377" i="2"/>
  <c r="BE394" i="2"/>
  <c r="BE427" i="2"/>
  <c r="BE464" i="2"/>
  <c r="BE487" i="2"/>
  <c r="BE697" i="2"/>
  <c r="BE978" i="2"/>
  <c r="BE1204" i="2"/>
  <c r="BE1248" i="2"/>
  <c r="BE1508" i="2"/>
  <c r="BE1523" i="2"/>
  <c r="BE1585" i="2"/>
  <c r="BE1602" i="2"/>
  <c r="BE1900" i="2"/>
  <c r="BE2151" i="2"/>
  <c r="BE2362" i="2"/>
  <c r="BE2374" i="2"/>
  <c r="BE2376" i="2"/>
  <c r="BE2382" i="2"/>
  <c r="BE2384" i="2"/>
  <c r="BE2433" i="2"/>
  <c r="BE2442" i="2"/>
  <c r="BE251" i="2"/>
  <c r="BE334" i="2"/>
  <c r="BE586" i="2"/>
  <c r="BE625" i="2"/>
  <c r="BE770" i="2"/>
  <c r="BE829" i="2"/>
  <c r="BE1078" i="2"/>
  <c r="BE1339" i="2"/>
  <c r="BE1395" i="2"/>
  <c r="BE1774" i="2"/>
  <c r="BE1863" i="2"/>
  <c r="BE1991" i="2"/>
  <c r="BE2100" i="2"/>
  <c r="BE2123" i="2"/>
  <c r="BE2168" i="2"/>
  <c r="BE2173" i="2"/>
  <c r="BE2254" i="2"/>
  <c r="BE2436" i="2"/>
  <c r="F34" i="14"/>
  <c r="BA69" i="1"/>
  <c r="F38" i="3"/>
  <c r="BC57" i="1" s="1"/>
  <c r="F36" i="14"/>
  <c r="BC69" i="1"/>
  <c r="F35" i="8"/>
  <c r="BB62" i="1" s="1"/>
  <c r="F37" i="6"/>
  <c r="BB60" i="1"/>
  <c r="F37" i="12"/>
  <c r="BD67" i="1"/>
  <c r="J36" i="3"/>
  <c r="AW57" i="1"/>
  <c r="F36" i="2"/>
  <c r="BA56" i="1" s="1"/>
  <c r="F39" i="3"/>
  <c r="BD57" i="1" s="1"/>
  <c r="F37" i="13"/>
  <c r="BD68" i="1" s="1"/>
  <c r="F37" i="14"/>
  <c r="BD69" i="1"/>
  <c r="F36" i="8"/>
  <c r="BC62" i="1"/>
  <c r="F38" i="4"/>
  <c r="BC58" i="1" s="1"/>
  <c r="J34" i="8"/>
  <c r="AW62" i="1"/>
  <c r="F34" i="12"/>
  <c r="BA67" i="1"/>
  <c r="J36" i="2"/>
  <c r="AW56" i="1" s="1"/>
  <c r="J36" i="5"/>
  <c r="AW59" i="1"/>
  <c r="AS54" i="1"/>
  <c r="F39" i="4"/>
  <c r="BD58" i="1" s="1"/>
  <c r="F37" i="7"/>
  <c r="BB61" i="1" s="1"/>
  <c r="F36" i="7"/>
  <c r="BA61" i="1" s="1"/>
  <c r="F37" i="9"/>
  <c r="BD63" i="1" s="1"/>
  <c r="F38" i="6"/>
  <c r="BC60" i="1"/>
  <c r="F35" i="9"/>
  <c r="BB63" i="1"/>
  <c r="F39" i="7"/>
  <c r="BD61" i="1"/>
  <c r="J34" i="12"/>
  <c r="AW67" i="1" s="1"/>
  <c r="J36" i="4"/>
  <c r="AW58" i="1" s="1"/>
  <c r="F37" i="8"/>
  <c r="BD62" i="1" s="1"/>
  <c r="F37" i="10"/>
  <c r="BB65" i="1"/>
  <c r="F36" i="15"/>
  <c r="BC70" i="1"/>
  <c r="F39" i="11"/>
  <c r="BD66" i="1"/>
  <c r="F36" i="5"/>
  <c r="BA59" i="1"/>
  <c r="J34" i="9"/>
  <c r="AW63" i="1"/>
  <c r="F38" i="10"/>
  <c r="BC65" i="1" s="1"/>
  <c r="J34" i="14"/>
  <c r="AW69" i="1"/>
  <c r="J36" i="7"/>
  <c r="AW61" i="1"/>
  <c r="F38" i="11"/>
  <c r="BC66" i="1"/>
  <c r="F36" i="12"/>
  <c r="BC67" i="1"/>
  <c r="F38" i="7"/>
  <c r="BC61" i="1"/>
  <c r="F37" i="4"/>
  <c r="BB58" i="1" s="1"/>
  <c r="J36" i="11"/>
  <c r="AW66" i="1"/>
  <c r="F34" i="13"/>
  <c r="BA68" i="1"/>
  <c r="F39" i="5"/>
  <c r="BD59" i="1"/>
  <c r="J34" i="13"/>
  <c r="AW68" i="1"/>
  <c r="F35" i="14"/>
  <c r="BB69" i="1"/>
  <c r="F36" i="4"/>
  <c r="BA58" i="1" s="1"/>
  <c r="F34" i="8"/>
  <c r="BA62" i="1"/>
  <c r="F37" i="5"/>
  <c r="BB59" i="1"/>
  <c r="F36" i="9"/>
  <c r="BC63" i="1"/>
  <c r="F36" i="10"/>
  <c r="BA65" i="1" s="1"/>
  <c r="F36" i="11"/>
  <c r="BA66" i="1"/>
  <c r="F39" i="6"/>
  <c r="BD60" i="1" s="1"/>
  <c r="F39" i="10"/>
  <c r="BD65" i="1"/>
  <c r="F35" i="15"/>
  <c r="BB70" i="1"/>
  <c r="F37" i="11"/>
  <c r="BB66" i="1"/>
  <c r="F36" i="3"/>
  <c r="BA57" i="1" s="1"/>
  <c r="J36" i="6"/>
  <c r="AW60" i="1"/>
  <c r="F38" i="2"/>
  <c r="BC56" i="1" s="1"/>
  <c r="J34" i="15"/>
  <c r="AW70" i="1"/>
  <c r="F36" i="6"/>
  <c r="BA60" i="1"/>
  <c r="F35" i="13"/>
  <c r="BB68" i="1"/>
  <c r="F38" i="5"/>
  <c r="BC59" i="1" s="1"/>
  <c r="F35" i="12"/>
  <c r="BB67" i="1"/>
  <c r="F37" i="3"/>
  <c r="BB57" i="1" s="1"/>
  <c r="F37" i="15"/>
  <c r="BD70" i="1"/>
  <c r="F36" i="13"/>
  <c r="BC68" i="1"/>
  <c r="J36" i="10"/>
  <c r="AW65" i="1"/>
  <c r="F34" i="9"/>
  <c r="BA63" i="1" s="1"/>
  <c r="F34" i="15"/>
  <c r="BA70" i="1"/>
  <c r="F39" i="2"/>
  <c r="BD56" i="1" s="1"/>
  <c r="F37" i="2"/>
  <c r="BB56" i="1" s="1"/>
  <c r="BK88" i="4" l="1"/>
  <c r="J88" i="4" s="1"/>
  <c r="J63" i="4" s="1"/>
  <c r="R88" i="4"/>
  <c r="BK92" i="5"/>
  <c r="J92" i="5" s="1"/>
  <c r="J63" i="5" s="1"/>
  <c r="BK88" i="6"/>
  <c r="J88" i="6" s="1"/>
  <c r="J32" i="6" s="1"/>
  <c r="BK92" i="9"/>
  <c r="J92" i="9" s="1"/>
  <c r="J60" i="9" s="1"/>
  <c r="BK87" i="13"/>
  <c r="J87" i="13" s="1"/>
  <c r="J30" i="13" s="1"/>
  <c r="J2143" i="2"/>
  <c r="J82" i="2" s="1"/>
  <c r="J2623" i="2"/>
  <c r="J95" i="2" s="1"/>
  <c r="T178" i="7"/>
  <c r="T88" i="13"/>
  <c r="T87" i="13"/>
  <c r="R97" i="10"/>
  <c r="T81" i="14"/>
  <c r="R2466" i="2"/>
  <c r="P92" i="9"/>
  <c r="P88" i="4"/>
  <c r="AU58" i="1"/>
  <c r="P84" i="12"/>
  <c r="P83" i="12" s="1"/>
  <c r="AU67" i="1" s="1"/>
  <c r="P97" i="10"/>
  <c r="AU65" i="1" s="1"/>
  <c r="R92" i="9"/>
  <c r="P102" i="7"/>
  <c r="P101" i="7"/>
  <c r="AU61" i="1"/>
  <c r="R81" i="14"/>
  <c r="P93" i="11"/>
  <c r="AU66" i="1"/>
  <c r="BK93" i="11"/>
  <c r="J93" i="11" s="1"/>
  <c r="J32" i="11" s="1"/>
  <c r="AG66" i="1" s="1"/>
  <c r="R117" i="7"/>
  <c r="P101" i="3"/>
  <c r="AU57" i="1" s="1"/>
  <c r="BK84" i="12"/>
  <c r="BK83" i="12"/>
  <c r="J83" i="12"/>
  <c r="BK101" i="3"/>
  <c r="J101" i="3" s="1"/>
  <c r="J32" i="3" s="1"/>
  <c r="AG57" i="1" s="1"/>
  <c r="P2124" i="2"/>
  <c r="P137" i="2"/>
  <c r="R2124" i="2"/>
  <c r="T85" i="15"/>
  <c r="T84" i="15"/>
  <c r="P104" i="9"/>
  <c r="T117" i="7"/>
  <c r="R101" i="3"/>
  <c r="T157" i="9"/>
  <c r="BK85" i="8"/>
  <c r="J85" i="8"/>
  <c r="J59" i="8" s="1"/>
  <c r="P85" i="15"/>
  <c r="P84" i="15"/>
  <c r="AU70" i="1"/>
  <c r="R88" i="13"/>
  <c r="R87" i="13" s="1"/>
  <c r="R137" i="2"/>
  <c r="R136" i="2" s="1"/>
  <c r="T2124" i="2"/>
  <c r="P92" i="5"/>
  <c r="AU59" i="1"/>
  <c r="T137" i="2"/>
  <c r="T88" i="6"/>
  <c r="T92" i="5"/>
  <c r="R104" i="9"/>
  <c r="R91" i="9"/>
  <c r="T2466" i="2"/>
  <c r="T88" i="4"/>
  <c r="T85" i="8"/>
  <c r="P85" i="8"/>
  <c r="AU62" i="1"/>
  <c r="T97" i="10"/>
  <c r="T104" i="9"/>
  <c r="T91" i="9"/>
  <c r="R85" i="15"/>
  <c r="R84" i="15"/>
  <c r="R88" i="6"/>
  <c r="BK117" i="7"/>
  <c r="J117" i="7"/>
  <c r="J67" i="7" s="1"/>
  <c r="P2466" i="2"/>
  <c r="R93" i="11"/>
  <c r="T93" i="11"/>
  <c r="T101" i="3"/>
  <c r="T102" i="7"/>
  <c r="T101" i="7"/>
  <c r="P88" i="13"/>
  <c r="P87" i="13"/>
  <c r="AU68" i="1"/>
  <c r="R102" i="7"/>
  <c r="R101" i="7"/>
  <c r="P157" i="9"/>
  <c r="J59" i="13"/>
  <c r="AG68" i="1"/>
  <c r="BK85" i="15"/>
  <c r="J85" i="15"/>
  <c r="J60" i="15"/>
  <c r="BK91" i="9"/>
  <c r="J91" i="9" s="1"/>
  <c r="J30" i="9" s="1"/>
  <c r="AG63" i="1" s="1"/>
  <c r="J102" i="7"/>
  <c r="J64" i="7"/>
  <c r="AG60" i="1"/>
  <c r="J63" i="6"/>
  <c r="BK137" i="2"/>
  <c r="BK136" i="2"/>
  <c r="J136" i="2" s="1"/>
  <c r="J63" i="2" s="1"/>
  <c r="J33" i="12"/>
  <c r="AV67" i="1"/>
  <c r="AT67" i="1"/>
  <c r="F35" i="11"/>
  <c r="AZ66" i="1"/>
  <c r="J33" i="9"/>
  <c r="AV63" i="1" s="1"/>
  <c r="AT63" i="1" s="1"/>
  <c r="F33" i="9"/>
  <c r="AZ63" i="1" s="1"/>
  <c r="BB55" i="1"/>
  <c r="J35" i="7"/>
  <c r="AV61" i="1"/>
  <c r="AT61" i="1" s="1"/>
  <c r="F33" i="12"/>
  <c r="AZ67" i="1"/>
  <c r="F35" i="5"/>
  <c r="AZ59" i="1"/>
  <c r="J33" i="13"/>
  <c r="AV68" i="1"/>
  <c r="AT68" i="1" s="1"/>
  <c r="AN68" i="1" s="1"/>
  <c r="F35" i="10"/>
  <c r="AZ65" i="1"/>
  <c r="BB64" i="1"/>
  <c r="AX64" i="1" s="1"/>
  <c r="J35" i="3"/>
  <c r="AV57" i="1" s="1"/>
  <c r="AT57" i="1" s="1"/>
  <c r="J32" i="10"/>
  <c r="AG65" i="1" s="1"/>
  <c r="J35" i="11"/>
  <c r="AV66" i="1" s="1"/>
  <c r="AT66" i="1" s="1"/>
  <c r="F33" i="14"/>
  <c r="AZ69" i="1" s="1"/>
  <c r="J35" i="6"/>
  <c r="AV60" i="1" s="1"/>
  <c r="AT60" i="1" s="1"/>
  <c r="AN60" i="1" s="1"/>
  <c r="J35" i="4"/>
  <c r="AV58" i="1" s="1"/>
  <c r="AT58" i="1" s="1"/>
  <c r="F33" i="15"/>
  <c r="AZ70" i="1"/>
  <c r="F35" i="6"/>
  <c r="AZ60" i="1"/>
  <c r="F35" i="4"/>
  <c r="AZ58" i="1" s="1"/>
  <c r="J30" i="14"/>
  <c r="AG69" i="1" s="1"/>
  <c r="J35" i="2"/>
  <c r="AV56" i="1" s="1"/>
  <c r="AT56" i="1" s="1"/>
  <c r="BC55" i="1"/>
  <c r="AY55" i="1" s="1"/>
  <c r="J35" i="5"/>
  <c r="AV59" i="1" s="1"/>
  <c r="AT59" i="1" s="1"/>
  <c r="BD55" i="1"/>
  <c r="F33" i="13"/>
  <c r="AZ68" i="1"/>
  <c r="BC64" i="1"/>
  <c r="AY64" i="1"/>
  <c r="J33" i="15"/>
  <c r="AV70" i="1"/>
  <c r="AT70" i="1"/>
  <c r="J33" i="14"/>
  <c r="AV69" i="1"/>
  <c r="AT69" i="1" s="1"/>
  <c r="J32" i="5"/>
  <c r="AG59" i="1" s="1"/>
  <c r="F33" i="8"/>
  <c r="AZ62" i="1"/>
  <c r="BA55" i="1"/>
  <c r="AW55" i="1" s="1"/>
  <c r="J30" i="12"/>
  <c r="AG67" i="1"/>
  <c r="F35" i="2"/>
  <c r="AZ56" i="1" s="1"/>
  <c r="BD64" i="1"/>
  <c r="J35" i="10"/>
  <c r="AV65" i="1"/>
  <c r="AT65" i="1"/>
  <c r="BA64" i="1"/>
  <c r="AW64" i="1"/>
  <c r="F35" i="7"/>
  <c r="AZ61" i="1" s="1"/>
  <c r="J33" i="8"/>
  <c r="AV62" i="1" s="1"/>
  <c r="AT62" i="1" s="1"/>
  <c r="F35" i="3"/>
  <c r="AZ57" i="1"/>
  <c r="J32" i="4" l="1"/>
  <c r="AG58" i="1" s="1"/>
  <c r="AN58" i="1" s="1"/>
  <c r="P136" i="2"/>
  <c r="AU56" i="1"/>
  <c r="T136" i="2"/>
  <c r="P91" i="9"/>
  <c r="AU63" i="1"/>
  <c r="J59" i="12"/>
  <c r="J63" i="11"/>
  <c r="BK101" i="7"/>
  <c r="J101" i="7" s="1"/>
  <c r="J63" i="7" s="1"/>
  <c r="J63" i="3"/>
  <c r="BK84" i="15"/>
  <c r="J84" i="15" s="1"/>
  <c r="J59" i="15" s="1"/>
  <c r="J84" i="12"/>
  <c r="J60" i="12"/>
  <c r="AN69" i="1"/>
  <c r="J39" i="14"/>
  <c r="J39" i="13"/>
  <c r="J39" i="12"/>
  <c r="AN65" i="1"/>
  <c r="J41" i="11"/>
  <c r="AN63" i="1"/>
  <c r="J59" i="9"/>
  <c r="J41" i="10"/>
  <c r="J39" i="9"/>
  <c r="AN59" i="1"/>
  <c r="J41" i="6"/>
  <c r="J41" i="5"/>
  <c r="J137" i="2"/>
  <c r="J64" i="2"/>
  <c r="J41" i="3"/>
  <c r="AN66" i="1"/>
  <c r="AN67" i="1"/>
  <c r="AN57" i="1"/>
  <c r="J32" i="2"/>
  <c r="AG56" i="1"/>
  <c r="BA54" i="1"/>
  <c r="W30" i="1" s="1"/>
  <c r="AU64" i="1"/>
  <c r="AU55" i="1"/>
  <c r="AU54" i="1" s="1"/>
  <c r="AX55" i="1"/>
  <c r="J30" i="8"/>
  <c r="AG62" i="1"/>
  <c r="BC54" i="1"/>
  <c r="AY54" i="1" s="1"/>
  <c r="AG64" i="1"/>
  <c r="BD54" i="1"/>
  <c r="W33" i="1" s="1"/>
  <c r="BB54" i="1"/>
  <c r="AX54" i="1" s="1"/>
  <c r="AZ55" i="1"/>
  <c r="AZ64" i="1"/>
  <c r="AV64" i="1"/>
  <c r="AT64" i="1"/>
  <c r="AN64" i="1"/>
  <c r="J41" i="4" l="1"/>
  <c r="J39" i="8"/>
  <c r="J41" i="2"/>
  <c r="AN56" i="1"/>
  <c r="AN62" i="1"/>
  <c r="AV55" i="1"/>
  <c r="AT55" i="1" s="1"/>
  <c r="W31" i="1"/>
  <c r="AW54" i="1"/>
  <c r="AK30" i="1" s="1"/>
  <c r="J32" i="7"/>
  <c r="AG61" i="1"/>
  <c r="AN61" i="1" s="1"/>
  <c r="J30" i="15"/>
  <c r="AG70" i="1"/>
  <c r="W32" i="1"/>
  <c r="AZ54" i="1"/>
  <c r="AV54" i="1" s="1"/>
  <c r="AK29" i="1" s="1"/>
  <c r="J41" i="7" l="1"/>
  <c r="J39" i="15"/>
  <c r="AN70" i="1"/>
  <c r="AT54" i="1"/>
  <c r="W29" i="1"/>
  <c r="AG55" i="1"/>
  <c r="AG54" i="1" s="1"/>
  <c r="AK26" i="1" s="1"/>
  <c r="AK35" i="1" s="1"/>
  <c r="AN54" i="1" l="1"/>
  <c r="AN55" i="1"/>
</calcChain>
</file>

<file path=xl/sharedStrings.xml><?xml version="1.0" encoding="utf-8"?>
<sst xmlns="http://schemas.openxmlformats.org/spreadsheetml/2006/main" count="58913" uniqueCount="6719">
  <si>
    <t>VZ</t>
  </si>
  <si>
    <t>2.0</t>
  </si>
  <si>
    <t/>
  </si>
  <si>
    <t>False</t>
  </si>
  <si>
    <t>{3fb321c5-ebdb-4f78-9023-03dc030439c3}</t>
  </si>
  <si>
    <t>&gt;&gt;  skryté sloupce  &lt;&lt;</t>
  </si>
  <si>
    <t>0,01</t>
  </si>
  <si>
    <t>21</t>
  </si>
  <si>
    <t>15</t>
  </si>
  <si>
    <t>REKAPITULACE STAVBY</t>
  </si>
  <si>
    <t>v ---  níže se nacházejí doplnkové a pomocné údaje k sestavám  --- v</t>
  </si>
  <si>
    <t>Návod na vyplnění</t>
  </si>
  <si>
    <t>0,001</t>
  </si>
  <si>
    <t>Kód:</t>
  </si>
  <si>
    <t>202307bm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</si>
  <si>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</si>
  <si>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</si>
  <si>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Výstavba nové výjezdové základny ZZS PAK ve Svitavách - bez mobiliáře</t>
  </si>
  <si>
    <t>KSO:</t>
  </si>
  <si>
    <t>CC-CZ:</t>
  </si>
  <si>
    <t>Místo:</t>
  </si>
  <si>
    <t xml:space="preserve"> </t>
  </si>
  <si>
    <t>Datum:</t>
  </si>
  <si>
    <t>9. 5. 2023</t>
  </si>
  <si>
    <t>Zadavatel:</t>
  </si>
  <si>
    <t>IČ:</t>
  </si>
  <si>
    <t>DIČ:</t>
  </si>
  <si>
    <t>Uchazeč:</t>
  </si>
  <si>
    <t>Vyplň údaj</t>
  </si>
  <si>
    <t>Projektant:</t>
  </si>
  <si>
    <t>27492851</t>
  </si>
  <si>
    <t>APOLO CZ s.r.o.</t>
  </si>
  <si>
    <t>True</t>
  </si>
  <si>
    <t>Zpracovatel:</t>
  </si>
  <si>
    <t>Ing.Jiří Pitra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</si>
  <si>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</si>
  <si>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Nejméně 70 % (hmotnostních) stavebního a demoličního odpadu neklasifikovaného jako nebezpečný (s výjimkou v přírodě se vyskytujících materiálů uvedených v kategorii 17 05 04 v Evropském seznamu odpadů stanoveném rozhodnutím 2000/532/ES) vzniklého na staveništi musí být připraveno k opětovnému použití, recyklaci a k jiným druhům materiálového využití, včetně zásypů, při nichž jsou jiné materiály nahrazeny odpadem, v souladu s hierarchií způsobů nakládání s odpady a protokolem EU pro nakládání se stavebním a demoličním odpadem. Dodavatel stavby prokazatelně doloží předání min. 70% hmotnosti stavebního a demoličního odpadu k opětovnému použití._x000D_
POLOŽKY ROZPOČTU, KDE NENÍ UVEDENA CENOVÁ SOUSTAVA, MAJÍ CENU STANOVENOU INDIVIDUÁLNĚ VLASTNÍ KALKULACÍ CENY!!!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</si>
  <si>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</si>
  <si>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</si>
  <si>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</si>
  <si>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</si>
  <si>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</si>
  <si>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</si>
  <si>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</si>
  <si>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</si>
  <si>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</si>
  <si>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</si>
  <si>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</si>
  <si>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</si>
  <si>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</si>
  <si>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</si>
  <si>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</si>
  <si>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</si>
  <si>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</si>
  <si>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</si>
  <si>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</si>
  <si>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</si>
  <si>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</si>
  <si>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</si>
  <si>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</si>
  <si>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</si>
  <si>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</si>
  <si>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</si>
  <si>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</si>
  <si>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</si>
  <si>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</si>
  <si>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</si>
  <si>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</si>
  <si>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</si>
  <si>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</si>
  <si>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</si>
  <si>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</si>
  <si>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</si>
  <si>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</si>
  <si>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</si>
  <si>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D1-01</t>
  </si>
  <si>
    <t>Výjezdová základna</t>
  </si>
  <si>
    <t>STA</t>
  </si>
  <si>
    <t>1</t>
  </si>
  <si>
    <t>{77d013ba-b0b7-41e6-8e04-0267fa9164a0}</t>
  </si>
  <si>
    <t>2</t>
  </si>
  <si>
    <t>/</t>
  </si>
  <si>
    <t>1,2,3</t>
  </si>
  <si>
    <t>Architektonicko-stavební, stavebně kční část a PBŘ</t>
  </si>
  <si>
    <t>Soupis</t>
  </si>
  <si>
    <t>{6e94849d-d644-450a-91c0-0f4ea19a353e}</t>
  </si>
  <si>
    <t>4</t>
  </si>
  <si>
    <t>ZTI</t>
  </si>
  <si>
    <t>{a1fc8fea-672f-4cee-9ad0-e92bb754566f}</t>
  </si>
  <si>
    <t>5</t>
  </si>
  <si>
    <t>Elektroinstalace a slaboproud</t>
  </si>
  <si>
    <t>{b037222b-38f1-4a98-b6ba-71d0d3623f5a}</t>
  </si>
  <si>
    <t>6</t>
  </si>
  <si>
    <t>UT</t>
  </si>
  <si>
    <t>{2d5d2cdb-06c4-480c-87ed-e3fef0f2dfad}</t>
  </si>
  <si>
    <t>7</t>
  </si>
  <si>
    <t>VZT</t>
  </si>
  <si>
    <t>{ccff0620-3d6a-4bf3-920c-e6a8b7064945}</t>
  </si>
  <si>
    <t>8</t>
  </si>
  <si>
    <t>MAR</t>
  </si>
  <si>
    <t>{2f051da3-8bb3-49ea-b591-cfb16094ea33}</t>
  </si>
  <si>
    <t>D1-02</t>
  </si>
  <si>
    <t>Komunikace a zpevněné plochy</t>
  </si>
  <si>
    <t>{ac22cc06-6ded-40c8-b383-447a955298c2}</t>
  </si>
  <si>
    <t>D1-03</t>
  </si>
  <si>
    <t>Sadové úpravy</t>
  </si>
  <si>
    <t>{2e7cc861-8392-4c04-9d45-f7cd8876b4ed}</t>
  </si>
  <si>
    <t>D2-01</t>
  </si>
  <si>
    <t>Přípojky vodovodu a kanalizace</t>
  </si>
  <si>
    <t>{cd441c01-30af-4b7a-b016-9d8c31216f3c}</t>
  </si>
  <si>
    <t>01a</t>
  </si>
  <si>
    <t>Přípojka vody</t>
  </si>
  <si>
    <t>{a4c8c2bd-1868-465b-8cff-ab3ea67b64c9}</t>
  </si>
  <si>
    <t>01b</t>
  </si>
  <si>
    <t>Přípojka kanalizace</t>
  </si>
  <si>
    <t>{8f54ac1e-7216-47e6-8103-8320c39c743c}</t>
  </si>
  <si>
    <t>D2-02</t>
  </si>
  <si>
    <t>Požární nádrž</t>
  </si>
  <si>
    <t>{3c90842a-3ec7-401b-b162-afdc70e4750d}</t>
  </si>
  <si>
    <t>D2-03</t>
  </si>
  <si>
    <t>Záložní zdroj</t>
  </si>
  <si>
    <t>{2b2096eb-bb5d-403c-be0d-5878f3e7df97}</t>
  </si>
  <si>
    <t>D2-04</t>
  </si>
  <si>
    <t>Fotovoltaická elektrárna</t>
  </si>
  <si>
    <t>{d8610172-8ac3-43d8-b053-f5961133319b}</t>
  </si>
  <si>
    <t>.</t>
  </si>
  <si>
    <t>VRN</t>
  </si>
  <si>
    <t>{5cf58b60-801e-4abb-9af1-040603420af9}</t>
  </si>
  <si>
    <t>čz</t>
  </si>
  <si>
    <t>čistící zona</t>
  </si>
  <si>
    <t>m2</t>
  </si>
  <si>
    <t>12,031</t>
  </si>
  <si>
    <t>depv</t>
  </si>
  <si>
    <t>výkopek odvezený na staveništní deponii pro případné další použití na stavbě</t>
  </si>
  <si>
    <t>m3</t>
  </si>
  <si>
    <t>205,2</t>
  </si>
  <si>
    <t>KRYCÍ LIST SOUPISU PRACÍ</t>
  </si>
  <si>
    <t>hiv</t>
  </si>
  <si>
    <t>HI vodorovná na zákl.desce</t>
  </si>
  <si>
    <t>864,383</t>
  </si>
  <si>
    <t>hivš</t>
  </si>
  <si>
    <t>HI vodorovná šachta</t>
  </si>
  <si>
    <t>1,43</t>
  </si>
  <si>
    <t>hizb</t>
  </si>
  <si>
    <t>hi na ztracenko</t>
  </si>
  <si>
    <t>6,111</t>
  </si>
  <si>
    <t>kdgr10</t>
  </si>
  <si>
    <t>ker.dlažba garáž R10</t>
  </si>
  <si>
    <t>279,086</t>
  </si>
  <si>
    <t>Objekt:</t>
  </si>
  <si>
    <t>kdgr11</t>
  </si>
  <si>
    <t>ker.dlažba garáž R11</t>
  </si>
  <si>
    <t>63</t>
  </si>
  <si>
    <t>D1-01 - Výjezdová základna</t>
  </si>
  <si>
    <t>kdr10</t>
  </si>
  <si>
    <t>ker.dlažba R10</t>
  </si>
  <si>
    <t>46,551</t>
  </si>
  <si>
    <t>Soupis:</t>
  </si>
  <si>
    <t>kdr10p</t>
  </si>
  <si>
    <t>ker.dl.r10 2np</t>
  </si>
  <si>
    <t>102,051</t>
  </si>
  <si>
    <t>1,2,3 - Architektonicko-stavební, stavebně kční část a PBŘ</t>
  </si>
  <si>
    <t>kdr9</t>
  </si>
  <si>
    <t>ker.dlažba R9</t>
  </si>
  <si>
    <t>183,873</t>
  </si>
  <si>
    <t>kdr9p</t>
  </si>
  <si>
    <t>ker.dl.R9 2np</t>
  </si>
  <si>
    <t>66,016</t>
  </si>
  <si>
    <t>kob</t>
  </si>
  <si>
    <t>ker.obklad bílý</t>
  </si>
  <si>
    <t>617,812</t>
  </si>
  <si>
    <t>koo</t>
  </si>
  <si>
    <t>ker.obklad oranžový</t>
  </si>
  <si>
    <t>6,808</t>
  </si>
  <si>
    <t>koš</t>
  </si>
  <si>
    <t>ker.obklad šedý</t>
  </si>
  <si>
    <t>385,32</t>
  </si>
  <si>
    <t>ksr10</t>
  </si>
  <si>
    <t>ker.sokl r10</t>
  </si>
  <si>
    <t>m</t>
  </si>
  <si>
    <t>18,54</t>
  </si>
  <si>
    <t>ksr10p</t>
  </si>
  <si>
    <t>ker.sokl r10 2np</t>
  </si>
  <si>
    <t>42,84</t>
  </si>
  <si>
    <t>ksr9</t>
  </si>
  <si>
    <t>ker.sokl r9</t>
  </si>
  <si>
    <t>103,646</t>
  </si>
  <si>
    <t>ksr9p</t>
  </si>
  <si>
    <t>ker.sokl r9 2np</t>
  </si>
  <si>
    <t>67,29</t>
  </si>
  <si>
    <t>odk1</t>
  </si>
  <si>
    <t>odkopávky htu sk.1</t>
  </si>
  <si>
    <t>1568</t>
  </si>
  <si>
    <t>odk4</t>
  </si>
  <si>
    <t>odkopávky htu sk.4</t>
  </si>
  <si>
    <t>392</t>
  </si>
  <si>
    <t>pžb</t>
  </si>
  <si>
    <t>základové pasy ŽB</t>
  </si>
  <si>
    <t>62,941</t>
  </si>
  <si>
    <t>r200</t>
  </si>
  <si>
    <t>rýha š.800-2000mm</t>
  </si>
  <si>
    <t>88,244</t>
  </si>
  <si>
    <t>r80</t>
  </si>
  <si>
    <t>rýha do 800mm</t>
  </si>
  <si>
    <t>43,942</t>
  </si>
  <si>
    <t>s1kp</t>
  </si>
  <si>
    <t>střecha s1 krajní pole</t>
  </si>
  <si>
    <t>133,94</t>
  </si>
  <si>
    <t>s1rp</t>
  </si>
  <si>
    <t>střecha s1 rohové pole</t>
  </si>
  <si>
    <t>25,389</t>
  </si>
  <si>
    <t>s1v</t>
  </si>
  <si>
    <t>střecha s1 vytažení na kce</t>
  </si>
  <si>
    <t>88,003</t>
  </si>
  <si>
    <t>s1vp</t>
  </si>
  <si>
    <t>srřecha s1 vnitřní pole</t>
  </si>
  <si>
    <t>206,453</t>
  </si>
  <si>
    <t>s3kp</t>
  </si>
  <si>
    <t>střecha S3 krajní pole</t>
  </si>
  <si>
    <t>56,792</t>
  </si>
  <si>
    <t>s3rp</t>
  </si>
  <si>
    <t>střecha S3 rohové pole</t>
  </si>
  <si>
    <t>s3v</t>
  </si>
  <si>
    <t>střecha s3 vytažení</t>
  </si>
  <si>
    <t>128,159</t>
  </si>
  <si>
    <t>s3vp</t>
  </si>
  <si>
    <t>střecha S3 vnitřní pole</t>
  </si>
  <si>
    <t>117,32</t>
  </si>
  <si>
    <t>vp</t>
  </si>
  <si>
    <t>vinalová podlaha</t>
  </si>
  <si>
    <t>184,03</t>
  </si>
  <si>
    <t>vpp</t>
  </si>
  <si>
    <t>vinyl.podlaha 2np</t>
  </si>
  <si>
    <t>97,862</t>
  </si>
  <si>
    <t>REKAPITULACE ČLENĚNÍ SOUPISU PRACÍ</t>
  </si>
  <si>
    <t>Kód dílu - Popis</t>
  </si>
  <si>
    <t>Cena celkem [CZK]</t>
  </si>
  <si>
    <t>-1</t>
  </si>
  <si>
    <t>HSV - Práce a dodávky HSV</t>
  </si>
  <si>
    <t xml:space="preserve">    1 - Zemní práce</t>
  </si>
  <si>
    <t xml:space="preserve">    19lvd - Likvidace zbylého výkopku ze staveništní deponie</t>
  </si>
  <si>
    <t xml:space="preserve">    2 - Zakládání</t>
  </si>
  <si>
    <t xml:space="preserve">    29š - Základy - šachta</t>
  </si>
  <si>
    <t xml:space="preserve">    3 - Svislé a kompletní konstrukce</t>
  </si>
  <si>
    <t xml:space="preserve">    34 - Stěny a příčky</t>
  </si>
  <si>
    <t xml:space="preserve">    4v - Věnce a pilíře ŽB1,ŽB2</t>
  </si>
  <si>
    <t xml:space="preserve">    4 - Vodorovné konstrukce</t>
  </si>
  <si>
    <t xml:space="preserve">    59 - Kryty pozemních komunikací, letišť a ploch dlážděné</t>
  </si>
  <si>
    <t xml:space="preserve">    61 - Úprava povrchů vnitřních</t>
  </si>
  <si>
    <t xml:space="preserve">    61okd - Vnitřní obklad z kompaktních desek</t>
  </si>
  <si>
    <t xml:space="preserve">    62s - Úprava povrchů vnějších - svislé</t>
  </si>
  <si>
    <t xml:space="preserve">    62sal - Úprava povrchů vnějších - zateplení sokl, atika vnější, logo</t>
  </si>
  <si>
    <t xml:space="preserve">    62šskzs - Úprava povrchů vnějších - šikmá stěna KZS</t>
  </si>
  <si>
    <t xml:space="preserve">    62okd - Úprava povrchů vnějších - obklad z kompaktních desek</t>
  </si>
  <si>
    <t xml:space="preserve">    62v - Úprava povrchů vnějších - vodorovné</t>
  </si>
  <si>
    <t xml:space="preserve">      62vg - Strop 1NP exteriér - vjezd do garáží</t>
  </si>
  <si>
    <t xml:space="preserve">      62vn - Strop 1NP exteriér - nika</t>
  </si>
  <si>
    <t xml:space="preserve">      62vs20 - Strop 1NP exteriér - sklady</t>
  </si>
  <si>
    <t xml:space="preserve">      62vs18 - Strop 2NP exteriér</t>
  </si>
  <si>
    <t xml:space="preserve">      62všs - Strop 1NP a 2NP exteriér - za šikmou stěnou</t>
  </si>
  <si>
    <t xml:space="preserve">    63 - Podlahy a podlahové konstrukce</t>
  </si>
  <si>
    <t xml:space="preserve">    64 - Osazování výplní otvorů</t>
  </si>
  <si>
    <t xml:space="preserve">    94 - Lešení a stavební výtahy</t>
  </si>
  <si>
    <t xml:space="preserve">    95 - Různé dokončovací konstrukce a práce pozemních staveb</t>
  </si>
  <si>
    <t xml:space="preserve">    95vdm - Vybavení dezinfekční místnosti</t>
  </si>
  <si>
    <t xml:space="preserve">    998 - Přesun hmot</t>
  </si>
  <si>
    <t>PSV - Práce a dodávky PSV</t>
  </si>
  <si>
    <t xml:space="preserve">    711 - Izolace proti vodě, vlhkosti a plynům</t>
  </si>
  <si>
    <t xml:space="preserve">    712par - Povlakové krytiny - parotěs S1 a S3</t>
  </si>
  <si>
    <t xml:space="preserve">    712pars2 - Povlakové krytiny - parotěs S2 garáž</t>
  </si>
  <si>
    <t xml:space="preserve">    712vhi - Povlakové krytiny - vrchní HI folie</t>
  </si>
  <si>
    <t xml:space="preserve">    712zzs - Záchytný a zádržný systém na střeše</t>
  </si>
  <si>
    <t xml:space="preserve">    713 - Izolace tepelné</t>
  </si>
  <si>
    <t xml:space="preserve">    713stř - Izolace tepelné - střechy</t>
  </si>
  <si>
    <t xml:space="preserve">    762 - Konstrukce tesařské</t>
  </si>
  <si>
    <t xml:space="preserve">    762logo - Konstrukce pro kotvení nápisu S2.7</t>
  </si>
  <si>
    <t xml:space="preserve">    763 - Konstrukce suché výstavby</t>
  </si>
  <si>
    <t xml:space="preserve">    764 - Konstrukce klempířské</t>
  </si>
  <si>
    <t xml:space="preserve">    766 - Konstrukce truhlářské</t>
  </si>
  <si>
    <t xml:space="preserve">    766klsp - Kuchyňské linky vč.spotřebičů</t>
  </si>
  <si>
    <t xml:space="preserve">    767 - Konstrukce zámečnické</t>
  </si>
  <si>
    <t xml:space="preserve">    767msdt - Montované stěny z děrovaného trapézového plechu</t>
  </si>
  <si>
    <t xml:space="preserve">    767šs - Šikmá stěna - nosná kce s obedněním</t>
  </si>
  <si>
    <t xml:space="preserve">    767alo - AL výplně otvorů a vrata</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</si>
  <si>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</si>
  <si>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</si>
  <si>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</si>
  <si>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</si>
  <si>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</si>
  <si>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</si>
  <si>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</si>
  <si>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</si>
  <si>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</si>
  <si>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</si>
  <si>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</si>
  <si>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</si>
  <si>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</si>
  <si>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</si>
  <si>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</si>
  <si>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</si>
  <si>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</si>
  <si>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</si>
  <si>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</si>
  <si>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</si>
  <si>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</si>
  <si>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</si>
  <si>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</si>
  <si>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122151106</t>
  </si>
  <si>
    <t>Odkopávky a prokopávky nezapažené strojně v hornině třídy těžitelnosti I skupiny 1 a 2 přes 1 000 do 5 000 m3</t>
  </si>
  <si>
    <t>CS ÚRS 2023 01</t>
  </si>
  <si>
    <t>-757780108</t>
  </si>
  <si>
    <t>Online PSC</t>
  </si>
  <si>
    <t>https://podminky.urs.cz/item/CS_URS_2023_01/122151106</t>
  </si>
  <si>
    <t>VV</t>
  </si>
  <si>
    <t>položku ocenit dle technolog.postupu prací zhotovitele (jáma nebo odkopávka)!!!</t>
  </si>
  <si>
    <t>rozpočet uvažuje s odkopávkou (výkop je prováděn nad úrovní vodorovného přemístění výkopku)</t>
  </si>
  <si>
    <t>dle IG průzkumu (do 0,8m sk.1 a 0,8-1,7m sk.4) - rozpočet uvažuje cca 80% výkopu v tř.těž.I skupiny 1 a 20% ve sk.4 (pro odkopávku)</t>
  </si>
  <si>
    <t>čv102</t>
  </si>
  <si>
    <t>HTU dle tab.kubatur</t>
  </si>
  <si>
    <t>"1 na -0,85"1635,00*0,8</t>
  </si>
  <si>
    <t>"2 na -0,6"325,00*0,8</t>
  </si>
  <si>
    <t>Mezisoučet</t>
  </si>
  <si>
    <t>3</t>
  </si>
  <si>
    <t>Součet</t>
  </si>
  <si>
    <t>122351106</t>
  </si>
  <si>
    <t>Odkopávky a prokopávky nezapažené strojně v hornině třídy těžitelnosti II skupiny 4 přes 1 000 do 5 000 m3</t>
  </si>
  <si>
    <t>421590168</t>
  </si>
  <si>
    <t>https://podminky.urs.cz/item/CS_URS_2023_01/122351106</t>
  </si>
  <si>
    <t>dle IG průzkumu (do 0,8m sk.1 a 0,8-1,7m sk.4 od 1,7 sk.5) - rozpočet uvažuje cca 80% výkopu v tř.těž.I skupiny 1 a 20% ve sk.4 (pro odkopávku)</t>
  </si>
  <si>
    <t>"1 na -0,85"1635,00*0,2</t>
  </si>
  <si>
    <t>"2 na -0,6"325,00*0,2</t>
  </si>
  <si>
    <t>132351104</t>
  </si>
  <si>
    <t>Hloubení nezapažených rýh šířky do 800 mm strojně s urovnáním dna do předepsaného profilu a spádu v hornině třídy těžitelnosti II skupiny 4 přes 100 m3</t>
  </si>
  <si>
    <t>-111651534</t>
  </si>
  <si>
    <t>https://podminky.urs.cz/item/CS_URS_2023_01/132351104</t>
  </si>
  <si>
    <t>dle IG průzkumu (do 0,8m sk.1 a 0,8-1,7m sk.4 od 1,7 sk.5)</t>
  </si>
  <si>
    <t xml:space="preserve">převžná část výkopu je ve sk.4 odhadem cca 80%, zbytek odhadnut na cca 15% sk.1 a 5% sk.5 </t>
  </si>
  <si>
    <t>rozpočet uvažuje se zprůměrováním 100% výkopu v tř.těž.I skupiny sk.4 (pro jednoduchost a přehlednost navázaných položek)</t>
  </si>
  <si>
    <t>výkop od -0,85 po -1,35</t>
  </si>
  <si>
    <t>dle tab.kubatur</t>
  </si>
  <si>
    <t>"r4-6"(1,35-0,85)*(4,4*0,5+5,0*0,5+1,6*0,5)</t>
  </si>
  <si>
    <t>"r8-r13"(1,35-0,85)*(6,25*0,5+6,25*0,5+2,0*0,5+2,23*0,6+36,63*0,6+36,63*0,6)</t>
  </si>
  <si>
    <t>"r15-r22"(1,35-0,85)*(1,4*0,6+9,75*0,6+4,05*0,6+1,3*0,6+2,49*0,6+9,75*0,6+4,05*0,6+4,05*0,6)</t>
  </si>
  <si>
    <t>"r23"(1,35-0,85)*4,37*0,6</t>
  </si>
  <si>
    <t>"r24"(1,35-0,85)*0,85*0,6</t>
  </si>
  <si>
    <t>"r25"(1,35-0,85)*2,76*0,5</t>
  </si>
  <si>
    <t>"r26"(1,35-0,85)*0,6*0,5</t>
  </si>
  <si>
    <t>"r27"(1,35-0,85)*1,79*0,5</t>
  </si>
  <si>
    <t>"prohloubení od -1,35 na -1,4 na podklaďák, pas Z3"(1,4-1,35)*33,8*0,6</t>
  </si>
  <si>
    <t>132351256</t>
  </si>
  <si>
    <t>Hloubení nezapažených rýh šířky přes 800 do 2 000 mm strojně s urovnáním dna do předepsaného profilu a spádu v hornině třídy těžitelnosti II skupiny 4 přes 1 000 do 5 000 m3</t>
  </si>
  <si>
    <t>-1229129309</t>
  </si>
  <si>
    <t>https://podminky.urs.cz/item/CS_URS_2023_01/132351256</t>
  </si>
  <si>
    <t>"r1,r2,r3"(1,35-0,85)*(48,33*1,36+6,25*0,85+48,33*0,9)</t>
  </si>
  <si>
    <t>"r7"(1,35-0,85)*1,6*1,25</t>
  </si>
  <si>
    <t>"r14"(1,35-0,85)*36,63*1,36</t>
  </si>
  <si>
    <t>"prohloubení od -1,35 na -1,4 na podklaďák, pas Z1,Z2"(1,4-1,35)*0,9*18,13+(1,4-1,35)*1,36*62,52</t>
  </si>
  <si>
    <t>162tř</t>
  </si>
  <si>
    <t>Třídění výkopku pro získání jeho potřebného druhu, jakosti pro hutněné zásypy a násypy</t>
  </si>
  <si>
    <t>291468646</t>
  </si>
  <si>
    <t>P</t>
  </si>
  <si>
    <t>Poznámka k položce:_x000D_
předběžná položka pro využití části výkopku pro zpětné použití na ohumusování</t>
  </si>
  <si>
    <t>162351103</t>
  </si>
  <si>
    <t>Vodorovné přemístění výkopku nebo sypaniny po suchu na obvyklém dopravním prostředku, bez naložení výkopku, avšak se složením bez rozhrnutí z horniny třídy těžitelnosti I skupiny 1 až 3 na vzdálenost přes 50 do 500 m</t>
  </si>
  <si>
    <t>-1723734593</t>
  </si>
  <si>
    <t>https://podminky.urs.cz/item/CS_URS_2023_01/162351103</t>
  </si>
  <si>
    <t>výkopek předběžně odvezený na deponii stavby pro následné použití pro ohumusování (rozprostření ornice)</t>
  </si>
  <si>
    <t>místo deponie si zajistí zhotovitel</t>
  </si>
  <si>
    <t>"ohumusování - výměra dle Sadových úprav + rezerva 20%"(1140*0,15)*1,2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</si>
  <si>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</si>
  <si>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</si>
  <si>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-1657438494</t>
  </si>
  <si>
    <t>https://podminky.urs.cz/item/CS_URS_2023_01/162751117</t>
  </si>
  <si>
    <t>odpočet výkopku předběžně odvezeného na deponii stavby pro následné použití na stavbě (ohumusování)</t>
  </si>
  <si>
    <t>-depv</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</si>
  <si>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</si>
  <si>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</si>
  <si>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-522467493</t>
  </si>
  <si>
    <t>https://podminky.urs.cz/item/CS_URS_2023_01/162751119</t>
  </si>
  <si>
    <t>1886,986*5 'Přepočtené koeficientem množství</t>
  </si>
  <si>
    <t>9</t>
  </si>
  <si>
    <t>171201231</t>
  </si>
  <si>
    <t>Poplatek za uložení stavebního odpadu na recyklační skládce (skládkovné) zeminy a kamení zatříděného do Katalogu odpadů pod kódem 17 05 04</t>
  </si>
  <si>
    <t>t</t>
  </si>
  <si>
    <t>-1003615544</t>
  </si>
  <si>
    <t>https://podminky.urs.cz/item/CS_URS_2023_01/171201231</t>
  </si>
  <si>
    <t>1886,986*1,8 'Přepočtené koeficientem množství</t>
  </si>
  <si>
    <t>10</t>
  </si>
  <si>
    <t>181951112</t>
  </si>
  <si>
    <t>Úprava pláně vyrovnáním výškových rozdílů strojně v hornině třídy těžitelnosti I, skupiny 1 až 3 se zhutněním</t>
  </si>
  <si>
    <t>-116814869</t>
  </si>
  <si>
    <t>https://podminky.urs.cz/item/CS_URS_2023_01/181951112</t>
  </si>
  <si>
    <t>"1 na -0,85"2140,1</t>
  </si>
  <si>
    <t>"2 na -0,6"479,74</t>
  </si>
  <si>
    <t>19lvd</t>
  </si>
  <si>
    <t>Likvidace zbylého výkopku ze staveništní deponie</t>
  </si>
  <si>
    <t>11</t>
  </si>
  <si>
    <t>167151101</t>
  </si>
  <si>
    <t>Nakládání, skládání a překládání neulehlého výkopku nebo sypaniny strojně nakládání, množství do 100 m3, z horniny třídy těžitelnosti I, skupiny 1 až 3</t>
  </si>
  <si>
    <t>785164232</t>
  </si>
  <si>
    <t>https://podminky.urs.cz/item/CS_URS_2023_01/167151101</t>
  </si>
  <si>
    <t>výkopek předběžně odvezený na deponii stavby pro následné použití do násypů a zásypů</t>
  </si>
  <si>
    <t>výkopek použitý na ohumusování dle rozpočtu sadových úprav</t>
  </si>
  <si>
    <t>-1140*0,15</t>
  </si>
  <si>
    <t>12</t>
  </si>
  <si>
    <t>509745052</t>
  </si>
  <si>
    <t>13</t>
  </si>
  <si>
    <t>1737644711</t>
  </si>
  <si>
    <t>34,2*5 'Přepočtené koeficientem množství</t>
  </si>
  <si>
    <t>14</t>
  </si>
  <si>
    <t>1210735794</t>
  </si>
  <si>
    <t>34,2*1,8 'Přepočtené koeficientem množství</t>
  </si>
  <si>
    <t>Zakládání</t>
  </si>
  <si>
    <t>631311113</t>
  </si>
  <si>
    <t>Mazanina z betonu prostého bez zvýšených nároků na prostředí tl. přes 50 do 80 mm tř. C 12/15</t>
  </si>
  <si>
    <t>-1799307167</t>
  </si>
  <si>
    <t>https://podminky.urs.cz/item/CS_URS_2023_01/631311113</t>
  </si>
  <si>
    <t>podklaďák přímo do výkopu (koef.1,035)</t>
  </si>
  <si>
    <t>pod vyztužené základy tl.50mm (od -1,4 po -1,35)</t>
  </si>
  <si>
    <t>čv102,103,221</t>
  </si>
  <si>
    <t>"podklaďák, pas Z1"(1,4-1,35)*18,13*0,9*1,035</t>
  </si>
  <si>
    <t>"podklaďák, pas Z2"(1,4-1,35)*62,52*1,36*1,035</t>
  </si>
  <si>
    <t>"podklaďák, pas Z3"(1,4-1,35)*33,8*0,6*1,035</t>
  </si>
  <si>
    <t>16</t>
  </si>
  <si>
    <t>274321411</t>
  </si>
  <si>
    <t>Základy z betonu železového (bez výztuže) pasy z betonu bez zvláštních nároků na prostředí tř. C 20/25</t>
  </si>
  <si>
    <t>-443678483</t>
  </si>
  <si>
    <t>https://podminky.urs.cz/item/CS_URS_2023_01/274321411</t>
  </si>
  <si>
    <t>přímo do výkopu (koef.1,035)</t>
  </si>
  <si>
    <t>od -1,35 po -0,85</t>
  </si>
  <si>
    <t>"pas Z1"(1,35-0,85)*18,13*0,9*1,035</t>
  </si>
  <si>
    <t>"pas Z2"(1,35-0,85)*62,52*1,36*1,035</t>
  </si>
  <si>
    <t>"podklaďák, pas Z3"(1,35-0,85)*33,8*0,6*1,035</t>
  </si>
  <si>
    <t>17</t>
  </si>
  <si>
    <t>274361821</t>
  </si>
  <si>
    <t>Výztuž základů pasů z betonářské oceli 10 505 (R) nebo BSt 500</t>
  </si>
  <si>
    <t>712606374</t>
  </si>
  <si>
    <t>https://podminky.urs.cz/item/CS_URS_2023_01/274361821</t>
  </si>
  <si>
    <t>čv221</t>
  </si>
  <si>
    <t>"dle výpisu"3758,2*0,001</t>
  </si>
  <si>
    <t>18</t>
  </si>
  <si>
    <t>274313611</t>
  </si>
  <si>
    <t>Základy z betonu prostého pasy betonu kamenem neprokládaného tř. C 16/20</t>
  </si>
  <si>
    <t>308639970</t>
  </si>
  <si>
    <t>https://podminky.urs.cz/item/CS_URS_2023_01/274313611</t>
  </si>
  <si>
    <t xml:space="preserve">kubatura základů z prostého betonu je převzata kubatury výkopu rýh bez rýhy r7 (šachta), bez kubatury prohl. na podklaďák a bez kubatury žb pasů </t>
  </si>
  <si>
    <t>r80*1,035</t>
  </si>
  <si>
    <t>r200*1,035</t>
  </si>
  <si>
    <t>odpočty</t>
  </si>
  <si>
    <t>"r7"-(1,35-0,85)*1,6*1,25</t>
  </si>
  <si>
    <t>"prohloubení od -1,35 na -1,4 na podklaďák, pas Z1,Z2"-((1,4-1,35)*0,9*18,13+(1,4-1,35)*1,36*62,52)</t>
  </si>
  <si>
    <t>"prohloubení od -1,35 na -1,4 na podklaďák, pas Z3"-(1,4-1,35)*33,8*0,6</t>
  </si>
  <si>
    <t>"žb pasy"-pžb</t>
  </si>
  <si>
    <t>19</t>
  </si>
  <si>
    <t>274351121</t>
  </si>
  <si>
    <t>Bednění základů pasů rovné zřízení</t>
  </si>
  <si>
    <t>-828677659</t>
  </si>
  <si>
    <t>https://podminky.urs.cz/item/CS_URS_2023_01/274351121</t>
  </si>
  <si>
    <t>položka pro přibednění 1.stupně základů</t>
  </si>
  <si>
    <t>"v místě šachty od -1,35 po -0,85"(1,35-0,85)*(1,6+0,5*2)</t>
  </si>
  <si>
    <t>"rezerva na přibednění (sesutí boků výkopu, v místech prostupů atd.) - odsouhlasí TDI"5,0</t>
  </si>
  <si>
    <t>20</t>
  </si>
  <si>
    <t>274351122</t>
  </si>
  <si>
    <t>Bednění základů pasů rovné odstranění</t>
  </si>
  <si>
    <t>-543139449</t>
  </si>
  <si>
    <t>https://podminky.urs.cz/item/CS_URS_2023_01/274351122</t>
  </si>
  <si>
    <t>274jb</t>
  </si>
  <si>
    <t>Příplatek za jednostranné bednění dle zvyklostí a zkušeností zhotovitele</t>
  </si>
  <si>
    <t>-1979402338</t>
  </si>
  <si>
    <t>22</t>
  </si>
  <si>
    <t>279113142</t>
  </si>
  <si>
    <t>Základové zdi z tvárnic ztraceného bednění včetně výplně z betonu bez zvláštních nároků na vliv prostředí třídy C 20/25, tloušťky zdiva přes 150 do 200 mm</t>
  </si>
  <si>
    <t>1676474311</t>
  </si>
  <si>
    <t>https://podminky.urs.cz/item/CS_URS_2023_01/279113142</t>
  </si>
  <si>
    <t>čv103</t>
  </si>
  <si>
    <t>od -0,85 po -0,1</t>
  </si>
  <si>
    <t>(0,85-0,1)*(47,28+34,14+4,95)</t>
  </si>
  <si>
    <t>od -0,85 po -0,35</t>
  </si>
  <si>
    <t>(0,85-0,35)*(0,56+0,55+7,56)</t>
  </si>
  <si>
    <t>23</t>
  </si>
  <si>
    <t>279113143</t>
  </si>
  <si>
    <t>Základové zdi z tvárnic ztraceného bednění včetně výplně z betonu bez zvláštních nároků na vliv prostředí třídy C 20/25, tloušťky zdiva přes 200 do 250 mm</t>
  </si>
  <si>
    <t>-2144715160</t>
  </si>
  <si>
    <t>https://podminky.urs.cz/item/CS_URS_2023_01/279113143</t>
  </si>
  <si>
    <t>(0,85-0,1)*(2,04)</t>
  </si>
  <si>
    <t>24</t>
  </si>
  <si>
    <t>279113144</t>
  </si>
  <si>
    <t>Základové zdi z tvárnic ztraceného bednění včetně výplně z betonu bez zvláštních nároků na vliv prostředí třídy C 20/25, tloušťky zdiva přes 250 do 300 mm</t>
  </si>
  <si>
    <t>-1477764988</t>
  </si>
  <si>
    <t>https://podminky.urs.cz/item/CS_URS_2023_01/279113144</t>
  </si>
  <si>
    <t>(0,85-0,35)*((11,18-0,05+0,11)+2,0+(16,99-1,45)+26,33+(26,33+7,75)+0,56+(18,79-3,7-2,55-0,4)+(4,24+0,75)+1,6+4,39)</t>
  </si>
  <si>
    <t>"od -0,85 po -0,1"0,75*(2,7+1,1+2,25)</t>
  </si>
  <si>
    <t>25</t>
  </si>
  <si>
    <t>279113145</t>
  </si>
  <si>
    <t>Základové zdi z tvárnic ztraceného bednění včetně výplně z betonu bez zvláštních nároků na vliv prostředí třídy C 20/25, tloušťky zdiva přes 300 do 400 mm</t>
  </si>
  <si>
    <t>1837636969</t>
  </si>
  <si>
    <t>https://podminky.urs.cz/item/CS_URS_2023_01/279113145</t>
  </si>
  <si>
    <t>(0,85-0,1)*(2,04+(0,25+1,745+0,4+5,545+0,2)+2,6)</t>
  </si>
  <si>
    <t>(0,85-0,35)*(7,3+(28,44+0,3+3,0+0,3+12,54)+7,0+(0,3+16,69+0,4)+2,0+1,85+3,97+1,85+21,88+(0,4+4,33-0,08)+7,75+10,7+2,74+1,15)</t>
  </si>
  <si>
    <t>26</t>
  </si>
  <si>
    <t>279113146</t>
  </si>
  <si>
    <t>Základové zdi z tvárnic ztraceného bednění včetně výplně z betonu bez zvláštních nároků na vliv prostředí třídy C 20/25, tloušťky zdiva přes 400 do 500 mm</t>
  </si>
  <si>
    <t>1893815124</t>
  </si>
  <si>
    <t>https://podminky.urs.cz/item/CS_URS_2023_01/279113146</t>
  </si>
  <si>
    <t>(0,85-0,1)*(4,0)</t>
  </si>
  <si>
    <t>27</t>
  </si>
  <si>
    <t>279361821</t>
  </si>
  <si>
    <t>Výztuž základových zdí nosných svislých nebo odkloněných od svislice, rovinných nebo oblých, deskových nebo žebrových, včetně výztuže jejich žeber z betonářské oceli 10 505 (R) nebo BSt 500</t>
  </si>
  <si>
    <t>1621202788</t>
  </si>
  <si>
    <t>https://podminky.urs.cz/item/CS_URS_2023_01/279361821</t>
  </si>
  <si>
    <t>Poznámka k položce:_x000D_
orientačně uvažováno 3kg/m2 na kotevní trny</t>
  </si>
  <si>
    <t>211,606*0,003 'Přepočtené koeficientem množství</t>
  </si>
  <si>
    <t>28</t>
  </si>
  <si>
    <t>171151112</t>
  </si>
  <si>
    <t>Uložení sypanin do násypů strojně s rozprostřením sypaniny ve vrstvách a s hrubým urovnáním zhutněných z hornin nesoudržných kamenitých</t>
  </si>
  <si>
    <t>1672536479</t>
  </si>
  <si>
    <t>https://podminky.urs.cz/item/CS_URS_2023_01/171151112</t>
  </si>
  <si>
    <t>násypy pod podkladní základ.desku od -0,85 po -0,35 (štěrk 0/32 alt.dle statiky ŠP 0/63 s utažením lom.výsivkou 0/4)</t>
  </si>
  <si>
    <t>zhut.min.45MPa</t>
  </si>
  <si>
    <t>čv102,103,řezy,skladby</t>
  </si>
  <si>
    <t>(0,85-0,35)*0,15*(0,56+7,0)</t>
  </si>
  <si>
    <t>(0,85-0,35)*(6,6*(12,54+3,6+28,44)-0,3*(4,39+4,24+0,75+1,6)-1,6*1,5)</t>
  </si>
  <si>
    <t>(0,85-0,35)*(16,69*2,0)</t>
  </si>
  <si>
    <t>(0,85-0,35)*(10,02*(26,33+7,75))</t>
  </si>
  <si>
    <t>(0,85-0,35)*(4,33*21,88+2,88*(0,4+3,97+0,08))</t>
  </si>
  <si>
    <t>skl.S16 - násypy pod bet.dlažbu od -0,85 po -0,1 (štěrk 0/32)</t>
  </si>
  <si>
    <t>"130"(0,85-0,1)*(1,0*4,95+1,1*2,25)</t>
  </si>
  <si>
    <t>"129"0,75*(1,1*2,4)</t>
  </si>
  <si>
    <t>0,75*(0,5*(34,14+0,12))</t>
  </si>
  <si>
    <t>0,75*((5,15-0,5)*5,15)</t>
  </si>
  <si>
    <t>0,75*(1,45*3,85)</t>
  </si>
  <si>
    <t>0,75*(2,04*1,745)</t>
  </si>
  <si>
    <t>0,75*(2,04*5,045)</t>
  </si>
  <si>
    <t>0,75*(0,5*(47,28-2,04))</t>
  </si>
  <si>
    <t>29</t>
  </si>
  <si>
    <t>M</t>
  </si>
  <si>
    <t>58344171</t>
  </si>
  <si>
    <t>štěrkodrť frakce 0/32</t>
  </si>
  <si>
    <t>1382576803</t>
  </si>
  <si>
    <t>Poznámka k položce:_x000D_
alt.dle statiky ŠP 0/63 s utažením lom.výsivkou 0/4 (cena za kompletní dodávku)_x000D_
tonáž se nezapočítává do přesunu hmot (uvažován přímý výsyp), případný přesun hmot započítejte do ceny</t>
  </si>
  <si>
    <t>455,942*2 'Přepočtené koeficientem množství</t>
  </si>
  <si>
    <t>30</t>
  </si>
  <si>
    <t>631311135</t>
  </si>
  <si>
    <t>Mazanina z betonu prostého bez zvýšených nároků na prostředí tl. přes 120 do 240 mm tř. C 20/25</t>
  </si>
  <si>
    <t>1585901884</t>
  </si>
  <si>
    <t>https://podminky.urs.cz/item/CS_URS_2023_01/631311135</t>
  </si>
  <si>
    <t>"podkladní základová deska od -0,35 po -0,2"hiv*0,15</t>
  </si>
  <si>
    <t>31</t>
  </si>
  <si>
    <t>631319175</t>
  </si>
  <si>
    <t>Příplatek k cenám mazanin za stržení povrchu spodní vrstvy mazaniny latí před vložením výztuže nebo pletiva pro tl. obou vrstev mazaniny přes 120 do 240 mm</t>
  </si>
  <si>
    <t>35159265</t>
  </si>
  <si>
    <t>https://podminky.urs.cz/item/CS_URS_2023_01/631319175</t>
  </si>
  <si>
    <t>32</t>
  </si>
  <si>
    <t>631351101</t>
  </si>
  <si>
    <t>Bednění v podlahách rýh a hran zřízení</t>
  </si>
  <si>
    <t>-62297788</t>
  </si>
  <si>
    <t>https://podminky.urs.cz/item/CS_URS_2023_01/631351101</t>
  </si>
  <si>
    <t>podkladní základová deska od -0,35 po -0,2</t>
  </si>
  <si>
    <t>0,15*(0,76+0,55+0,76+7,3)</t>
  </si>
  <si>
    <t>0,15*(0,4-0,2+12,54+3,6+28,44+0,4)</t>
  </si>
  <si>
    <t>0,15*(7,3+(18,79-0,05-0,4-2,1+0,1+0,2+0,56+0,2*2))</t>
  </si>
  <si>
    <t>0,15*((0,1+2,0+0,3+26,33+7,75+0,4)+1,45*2+4,65)</t>
  </si>
  <si>
    <t>0,15*(10,7+2,74*2+0,4*2+0,75*2+0,4+(0,1+7,75+26,33)+(0,3+0,19+1,4+0,15)+(0,3+2,0+0,1)+(11,18-0,05+0,11))</t>
  </si>
  <si>
    <t>šachta od -0,35 po -0,2 (řez Z1)</t>
  </si>
  <si>
    <t>0,15*(1,3*2+1,1*2)</t>
  </si>
  <si>
    <t>33</t>
  </si>
  <si>
    <t>631351102</t>
  </si>
  <si>
    <t>Bednění v podlahách rýh a hran odstranění</t>
  </si>
  <si>
    <t>448825884</t>
  </si>
  <si>
    <t>https://podminky.urs.cz/item/CS_URS_2023_01/631351102</t>
  </si>
  <si>
    <t>34</t>
  </si>
  <si>
    <t>631362021</t>
  </si>
  <si>
    <t>Výztuž mazanin ze svařovaných sítí z drátů typu KARI</t>
  </si>
  <si>
    <t>-1095046523</t>
  </si>
  <si>
    <t>https://podminky.urs.cz/item/CS_URS_2023_01/631362021</t>
  </si>
  <si>
    <t>"podkladní základová deska od -0,35 po -0,2, kari 6/150, při horním povrchu"hiv*3,04*1,2*0,001</t>
  </si>
  <si>
    <t>podkladní základová deska od -0,35 po -0,2, kari 6/150, pás 1,5m také pod příčkami při spodním povrchu</t>
  </si>
  <si>
    <t>1,5*(10,02*2+4,35*5+3,15+1,8+2,6+2,9+2,02*2+4,41+16,45+4,81*3+3,55+2,2+6,2+1,85*3+0,95+3,6+3,45+1,5*3+3,0)*3,04*1,2*0,001</t>
  </si>
  <si>
    <t>35</t>
  </si>
  <si>
    <t>279prz</t>
  </si>
  <si>
    <t>Prostupy základovými kcemi dle požadavku jednotlivých instalací - d,m dle zvyklostí zhotovitele</t>
  </si>
  <si>
    <t>kpl</t>
  </si>
  <si>
    <t>-2098491076</t>
  </si>
  <si>
    <t>29š</t>
  </si>
  <si>
    <t>Základy - šachta</t>
  </si>
  <si>
    <t>36</t>
  </si>
  <si>
    <t>631311124</t>
  </si>
  <si>
    <t>Mazanina z betonu prostého bez zvýšených nároků na prostředí tl. přes 80 do 120 mm tř. C 16/20</t>
  </si>
  <si>
    <t>1767073754</t>
  </si>
  <si>
    <t>https://podminky.urs.cz/item/CS_URS_2023_01/631311124</t>
  </si>
  <si>
    <t>cena vč.případného pomocného přibednění dle kvality výkopu</t>
  </si>
  <si>
    <t>čv102,103</t>
  </si>
  <si>
    <t>"dno šachty od -1,35 po -1,25 přímo do výkopu"(1,35-1,25)*1,6*1,25*1,035</t>
  </si>
  <si>
    <t>37</t>
  </si>
  <si>
    <t>1467040142</t>
  </si>
  <si>
    <t>"vnější vana šachty od -0,85 po -0,35"(0,85-0,35)*1,6</t>
  </si>
  <si>
    <t>38</t>
  </si>
  <si>
    <t>279113141</t>
  </si>
  <si>
    <t>Základové zdi z tvárnic ztraceného bednění včetně výplně z betonu bez zvláštních nároků na vliv prostředí třídy C 20/25, tloušťky zdiva 150 mm</t>
  </si>
  <si>
    <t>1367136305</t>
  </si>
  <si>
    <t>https://podminky.urs.cz/item/CS_URS_2023_01/279113141</t>
  </si>
  <si>
    <t>"vnější vana šachty od -1,25 po -0,35"(1,25-0,35)*(1,6+1,1*2)</t>
  </si>
  <si>
    <t>"vnitřní stěna od -1,25 po -0,08"(1,25-0,08)*(1,3*2+0,8*2)</t>
  </si>
  <si>
    <t>39</t>
  </si>
  <si>
    <t>248895263</t>
  </si>
  <si>
    <t>Poznámka k položce:_x000D_
orientačně uvažováno 6kg/m2 na kotevní trny a předběžně i podélnou (tlak zeminy)</t>
  </si>
  <si>
    <t>9,134*0,006 'Přepočtené koeficientem množství</t>
  </si>
  <si>
    <t>Svislé a kompletní konstrukce</t>
  </si>
  <si>
    <t>40</t>
  </si>
  <si>
    <t>311238933</t>
  </si>
  <si>
    <t>Založení zdiva z broušených cihel na zakládací maltu, tlouštky zdiva přes 175 do 200 mm</t>
  </si>
  <si>
    <t>-734459733</t>
  </si>
  <si>
    <t>https://podminky.urs.cz/item/CS_URS_2023_01/311238933</t>
  </si>
  <si>
    <t>čv104,řezy,222</t>
  </si>
  <si>
    <t>"od -0,2 po +3,37"(13,0+3,55)-1,2-0,9-0,8*2</t>
  </si>
  <si>
    <t>"od -0,2 po +2,02"(1,6)</t>
  </si>
  <si>
    <t>41</t>
  </si>
  <si>
    <t>311235121</t>
  </si>
  <si>
    <t>Zdivo jednovrstvé z cihel děrovaných broušených na celoplošnou tenkovrstvou maltu, pevnost cihel do P10, tl. zdiva 200 mm</t>
  </si>
  <si>
    <t>38301259</t>
  </si>
  <si>
    <t>https://podminky.urs.cz/item/CS_URS_2023_01/311235121</t>
  </si>
  <si>
    <t>"od -0,2 po +3,37"3,57*(13,0+3,55)-1,2*2,47-0,9*2,47-0,8*2,47*2</t>
  </si>
  <si>
    <t>"od -0,2 po +2,02"2,22*(1,6)</t>
  </si>
  <si>
    <t>42</t>
  </si>
  <si>
    <t>311238935</t>
  </si>
  <si>
    <t>Založení zdiva z broušených cihel na zakládací maltu, tlouštky zdiva přes 200 do 250 mm</t>
  </si>
  <si>
    <t>915362754</t>
  </si>
  <si>
    <t>https://podminky.urs.cz/item/CS_URS_2023_01/311238935</t>
  </si>
  <si>
    <t>vnitřní nosné zdivo</t>
  </si>
  <si>
    <t>"pod v1.21  od -0,2 po +3,3"(3,6)</t>
  </si>
  <si>
    <t>43</t>
  </si>
  <si>
    <t>-1989344819</t>
  </si>
  <si>
    <t>založení zdiva na věncích a stropech - ocenit dle zvyklostí zhotovitele na základě jeho kvality prací na dodržení rovinnosti HH věnců a stropů</t>
  </si>
  <si>
    <t>pokud zhotovitel dosahuje svou kvalitou prací na stavbách dostatečné rovinnosti podkladu pro provedení zdiva bez založení - bude položka nulová</t>
  </si>
  <si>
    <t>čv104,106,řezy,222</t>
  </si>
  <si>
    <t>atikové zdivo</t>
  </si>
  <si>
    <t>"od +4,32, na 2x I140"36,51</t>
  </si>
  <si>
    <t>"od +4,05 na věnci v1.15"(0,25+13,06+0,3)</t>
  </si>
  <si>
    <t>"od +3,27"(5,39+36,51)</t>
  </si>
  <si>
    <t>čv105,řezy,223</t>
  </si>
  <si>
    <t>"od +3,62 po +6,87"(3,6+1,51)</t>
  </si>
  <si>
    <t>čv105,106,223</t>
  </si>
  <si>
    <t>"od +7,12 po +7,62"(50,03*2+7,5*2)</t>
  </si>
  <si>
    <t>44</t>
  </si>
  <si>
    <t>311235131</t>
  </si>
  <si>
    <t>Zdivo jednovrstvé z cihel děrovaných broušených na celoplošnou tenkovrstvou maltu, pevnost cihel do P10, tl. zdiva 240 mm</t>
  </si>
  <si>
    <t>-1969405081</t>
  </si>
  <si>
    <t>https://podminky.urs.cz/item/CS_URS_2023_01/311235131</t>
  </si>
  <si>
    <t>"pod v1.21  od -0,2 po +3,3"(3,3+0,2)*(3,6)</t>
  </si>
  <si>
    <t>"od +3,62 po +6,87"(6,87-3,62)*(3,6+1,51)</t>
  </si>
  <si>
    <t>45</t>
  </si>
  <si>
    <t>311235145</t>
  </si>
  <si>
    <t>Zdivo jednovrstvé z cihel děrovaných broušených na celoplošnou tenkovrstvou maltu, pevnost cihel přes P10 do P15, tl. zdiva 250 mm</t>
  </si>
  <si>
    <t>543615452</t>
  </si>
  <si>
    <t>https://podminky.urs.cz/item/CS_URS_2023_01/311235145</t>
  </si>
  <si>
    <t>atikové zdivo dle S25</t>
  </si>
  <si>
    <t>po +4,85</t>
  </si>
  <si>
    <t>"od +4,32, na 2x I140"(4,85-4,32)*36,51</t>
  </si>
  <si>
    <t>"od +4,05 na věnci v1.15"(4,85-4,05)*(0,25+13,06+0,3)</t>
  </si>
  <si>
    <t>"od +3,27"(4,85-3,27)*(5,39+36,51)</t>
  </si>
  <si>
    <t>"od +7,12 po +7,62"0,5*(50,03*2+7,5*2)</t>
  </si>
  <si>
    <t>46</t>
  </si>
  <si>
    <t>311238937</t>
  </si>
  <si>
    <t>Založení zdiva z broušených cihel na zakládací maltu, tlouštky zdiva přes 250 do 300 mm</t>
  </si>
  <si>
    <t>-794234350</t>
  </si>
  <si>
    <t>https://podminky.urs.cz/item/CS_URS_2023_01/311238937</t>
  </si>
  <si>
    <t>založení od -0,2 po +0,05</t>
  </si>
  <si>
    <t>(0,7+12,6-0,44)</t>
  </si>
  <si>
    <t>(1,8-0,44+8,05+1,16)</t>
  </si>
  <si>
    <t>(1,9+0,38+1,53+1,44*6)</t>
  </si>
  <si>
    <t>"pod v1.20  od -0,2 po +3,3"(4,41+5,01)</t>
  </si>
  <si>
    <t>"pod v1.7 od -0,2 po +3,77"10,02-1,2-0,9*2</t>
  </si>
  <si>
    <t>"pod v1.13 a v1.8 od -0,2 po +2,8"(21,92+4,43+0,3+2,9)-0,9*7-3,2</t>
  </si>
  <si>
    <t>47</t>
  </si>
  <si>
    <t>-1321470590</t>
  </si>
  <si>
    <t>"od +4,05 po +4,85 na věnci v1.13,v1.14"(36,51)</t>
  </si>
  <si>
    <t>"pod v2.12 od +3,62 po +6,62"5,01</t>
  </si>
  <si>
    <t>48</t>
  </si>
  <si>
    <t>311235151</t>
  </si>
  <si>
    <t>Zdivo jednovrstvé z cihel děrovaných broušených na celoplošnou tenkovrstvou maltu, pevnost cihel do P10, tl. zdiva 300 mm</t>
  </si>
  <si>
    <t>-336055915</t>
  </si>
  <si>
    <t>https://podminky.urs.cz/item/CS_URS_2023_01/311235151</t>
  </si>
  <si>
    <t>"pod v1.20  od -0,2 po +3,3"(3,3+0,2)*(4,41+5,01)</t>
  </si>
  <si>
    <t>"pod v1.7 od -0,2 po +3,77"3,97*10,02-1,2*(2,02+0,2+0,25)-0,9*2,47*2</t>
  </si>
  <si>
    <t>"pod v1.13 a v1.8 od -0,2 po +2,8"3,0*(21,92+4,43+0,3+2,9)-0,9*2,47*7-3,2*2,44</t>
  </si>
  <si>
    <t>"od +3,27 po +3,77"0,5*(36,86)</t>
  </si>
  <si>
    <t>"odpočet plochy žb pilířů pro propojení věnců od +3,27 po +3,77"-0,5*(0,25*4)</t>
  </si>
  <si>
    <t>"odpočet otvoru pro vzt"-0,21*1,269</t>
  </si>
  <si>
    <t>"od +4,05 po +4,85 na věnci v1.13,v1.14"(4,85-4,05)*(36,51)</t>
  </si>
  <si>
    <t>"odpočet přeložky věnce pro vzt"-(4,3-4,05)*(1,269+0,3*2)</t>
  </si>
  <si>
    <t>"pod v2.12 od +3,62 po +6,62"(6,62-3,62)*5,01</t>
  </si>
  <si>
    <t>49</t>
  </si>
  <si>
    <t>311238650</t>
  </si>
  <si>
    <t>Zdivo jednovrstvé tepelně izolační z cihel děrovaných broušených s integrovanou izolací z hydrofobizované minerální vlny na tenkovrstvou maltu, součinitel prostupu tepla U přes 0,18 do 0,22, pevnost cihel P8, tl. zdiva 300 mm</t>
  </si>
  <si>
    <t>1788839378</t>
  </si>
  <si>
    <t>https://podminky.urs.cz/item/CS_URS_2023_01/311238650</t>
  </si>
  <si>
    <t>0,25*(0,7+12,6-0,44)</t>
  </si>
  <si>
    <t>0,25*(1,8-0,44+8,05+1,16)</t>
  </si>
  <si>
    <t>0,25*(1,9+0,38+1,53+1,44*6+0,74+0,38-0,06)</t>
  </si>
  <si>
    <t>"plocha pro kotvení nápisu (zdivo tl.340 neexistuje, proto zvoleno tl.300mm, chybějící tl.40mm se připočte k nosné kci kotvení)"10,25*(0,5-0,07)</t>
  </si>
  <si>
    <t>50</t>
  </si>
  <si>
    <t>311238939</t>
  </si>
  <si>
    <t>Založení zdiva z broušených cihel na zakládací maltu, tlouštky zdiva přes 300 do 380 mm</t>
  </si>
  <si>
    <t>-2104246615</t>
  </si>
  <si>
    <t>https://podminky.urs.cz/item/CS_URS_2023_01/311238939</t>
  </si>
  <si>
    <t>založení od -0,2 po +3,8</t>
  </si>
  <si>
    <t>"nika u vrat"(2,68+0,38+0,77)</t>
  </si>
  <si>
    <t>"nika u vrat"(0,38)</t>
  </si>
  <si>
    <t>(10,02+8,19+(4,65-1,05)+21,92+1,89*2+(3,85-1,05)+2,02+0,38)</t>
  </si>
  <si>
    <t>(7,44+(1,3-0,44)+17,4+1,9+5,0)</t>
  </si>
  <si>
    <t>"pod v1.4a od -0,2 po +3,3"(1,9+0,38+4,6-3,0+4,15+5,91-(0,3+2,9+1,45))-0,9*2</t>
  </si>
  <si>
    <t>"pod v1.4b od -0,2 po +2,8"(0,3+2,9+1,45)</t>
  </si>
  <si>
    <t>51</t>
  </si>
  <si>
    <t>1732175128</t>
  </si>
  <si>
    <t>na +3,62</t>
  </si>
  <si>
    <t>"po +5,47"33,4</t>
  </si>
  <si>
    <t>"po +6,62"(15,04-2,88)</t>
  </si>
  <si>
    <t>52</t>
  </si>
  <si>
    <t>311235181</t>
  </si>
  <si>
    <t>Zdivo jednovrstvé z cihel děrovaných broušených na celoplošnou tenkovrstvou maltu, pevnost cihel do P10, tl. zdiva 380 mm</t>
  </si>
  <si>
    <t>-1990788912</t>
  </si>
  <si>
    <t>https://podminky.urs.cz/item/CS_URS_2023_01/311235181</t>
  </si>
  <si>
    <t>"nika u vrat"(3,8+0,2)*(2,68+0,38+0,77)</t>
  </si>
  <si>
    <t>"pod v1.4a od -0,2 po +3,3"3,5*(1,9+0,38+4,6-3,0+4,15+5,91-(0,3+2,9+1,45))-0,9*2,47*2</t>
  </si>
  <si>
    <t>"pod v1.4b od -0,2 po +2,8"3,0*(0,3+2,9+1,45)</t>
  </si>
  <si>
    <t>53</t>
  </si>
  <si>
    <t>311238652</t>
  </si>
  <si>
    <t>Zdivo jednovrstvé tepelně izolační z cihel děrovaných broušených s integrovanou izolací z hydrofobizované minerální vlny na tenkovrstvou maltu, součinitel prostupu tepla U přes 0,14 do 0,18, pevnost cihel P8, tl. zdiva 380 mm</t>
  </si>
  <si>
    <t>-1803983943</t>
  </si>
  <si>
    <t>https://podminky.urs.cz/item/CS_URS_2023_01/311238652</t>
  </si>
  <si>
    <t>"nika u vrat"(0,05+0,2)*(0,38)</t>
  </si>
  <si>
    <t>0,25*(10,02+8,19+(4,65-1,05)+21,92+1,89*2+(3,85-1,05)+2,02)</t>
  </si>
  <si>
    <t>0,25*(7,44+(1,3-0,44)+17,4+1,9+5,0)</t>
  </si>
  <si>
    <t>od +0,05</t>
  </si>
  <si>
    <t>"po +3,3"(3,3-0,05)*(0,7+12,6-0,44)</t>
  </si>
  <si>
    <t>"po +3,3"3,25*(1,8-0,44+8,05+1,16)-8,05*(3,3-1,0)</t>
  </si>
  <si>
    <t>"odpočet roznášecí věnec dl.500mm pod S6 od +0,75 po +1,0 vč.potěru"-0,25*(0,5*2)</t>
  </si>
  <si>
    <t>"po +3,8"3,75*(1,9+0,38+33,31+1,15)-3,31*(3,55-0,05)*7</t>
  </si>
  <si>
    <t>od +3,62</t>
  </si>
  <si>
    <t>"po +5,72"(5,72-3,62)*33,4</t>
  </si>
  <si>
    <t>"odpočet roznášecí věnec dl.500mm pod S3 od +5,47 po +5,72 vč.potěru"-0,25*(0,5*8)</t>
  </si>
  <si>
    <t>"po +6,62"(6,62-3,62)*(15,04-2,88)</t>
  </si>
  <si>
    <t>54</t>
  </si>
  <si>
    <t>31123p15</t>
  </si>
  <si>
    <t>Zdivo jednovrstvé tepelně izolační z cihel děrovaných broušených s integrovanou izolací z hydrofobizované minerální vlny na tenkovrstvou maltu, součinitel prostupu tepla U přes 0,14 do 0,18, pevnost cihel P15, tl. zdiva 380 mm</t>
  </si>
  <si>
    <t>1981201578</t>
  </si>
  <si>
    <t>"V1.5a od +3,05 po +3,3"0,25*(3,8+0,3*2+8,05+0,3*2)</t>
  </si>
  <si>
    <t>55</t>
  </si>
  <si>
    <t>311238941</t>
  </si>
  <si>
    <t>Založení zdiva z broušených cihel na zakládací maltu, tlouštky zdiva přes 380 do 440 mm</t>
  </si>
  <si>
    <t>838586517</t>
  </si>
  <si>
    <t>https://podminky.urs.cz/item/CS_URS_2023_01/311238941</t>
  </si>
  <si>
    <t>založení od -0,1 po +3,8</t>
  </si>
  <si>
    <t>"mč130"(2,6)</t>
  </si>
  <si>
    <t>"od -0,2 po +0,05 u šikmé stěny 1.řádek bez zateplení"(6,62+0,38)</t>
  </si>
  <si>
    <t>štítová stěna východní</t>
  </si>
  <si>
    <t>založení od -0,1  po +2,65 (sh V1.6)</t>
  </si>
  <si>
    <t>(8,2-0,3*3)</t>
  </si>
  <si>
    <t>56</t>
  </si>
  <si>
    <t>1445938194</t>
  </si>
  <si>
    <t>od +2,95 (hh V1.6)  po +4,45 (sh V1.6)</t>
  </si>
  <si>
    <t>"na +2,95"8,2-0,3*4-1,5*3-0,3</t>
  </si>
  <si>
    <t>od +4,75 (hh V1.6)  po +6,75 (sh v2.7)</t>
  </si>
  <si>
    <t>"na +4,75"8,2-0,3*2-1,5</t>
  </si>
  <si>
    <t>"po +6,62"(7,44+0,86)-1,05</t>
  </si>
  <si>
    <t>"po +4,37"24,0</t>
  </si>
  <si>
    <t>"po +6,62"3,9</t>
  </si>
  <si>
    <t>"po +5,47"16,8</t>
  </si>
  <si>
    <t>"po +6,62"7,44</t>
  </si>
  <si>
    <t>"od +6,37 po +6,62"24,0</t>
  </si>
  <si>
    <t>57</t>
  </si>
  <si>
    <t>311235211</t>
  </si>
  <si>
    <t>Zdivo jednovrstvé z cihel děrovaných broušených na celoplošnou tenkovrstvou maltu, pevnost cihel do P10, tl. zdiva 440 mm</t>
  </si>
  <si>
    <t>-1280545747</t>
  </si>
  <si>
    <t>https://podminky.urs.cz/item/CS_URS_2023_01/311235211</t>
  </si>
  <si>
    <t>"mč130"(3,8+0,1)*(2,6)</t>
  </si>
  <si>
    <t>(0,1+2,65)*(8,2-0,3*3)-0,3*0,5-1,5*1,5</t>
  </si>
  <si>
    <t>(4,45-2,95)*(8,2-0,3*4-1,5*3)-0,3*0,75</t>
  </si>
  <si>
    <t>(6,75-4,75)*(8,2-0,3*2)-1,5*(1,5+0,25)</t>
  </si>
  <si>
    <t>58</t>
  </si>
  <si>
    <t>39przžb</t>
  </si>
  <si>
    <t>Provázání zdiva východní štítové stěny se ŽB pilíři dle zvyklostí a zkušeností zhotovitele odsouhlasené statikem</t>
  </si>
  <si>
    <t>1389957261</t>
  </si>
  <si>
    <t>MJ = výška provazovaného zdiva</t>
  </si>
  <si>
    <t>čv222</t>
  </si>
  <si>
    <t>2,75*3+1,75</t>
  </si>
  <si>
    <t>1,5+0,75</t>
  </si>
  <si>
    <t>2,0*3</t>
  </si>
  <si>
    <t>59</t>
  </si>
  <si>
    <t>311238654</t>
  </si>
  <si>
    <t>Zdivo jednovrstvé tepelně izolační z cihel děrovaných broušených s integrovanou izolací z hydrofobizované minerální vlny na tenkovrstvou maltu, součinitel prostupu tepla U přes 0,14 do 0,18, pevnost cihel P8,tl. zdiva 440 mm</t>
  </si>
  <si>
    <t>-1657662997</t>
  </si>
  <si>
    <t>https://podminky.urs.cz/item/CS_URS_2023_01/311238654</t>
  </si>
  <si>
    <t>"po +3,8"3,75*(10,02)-10,02*(0,65+0,22)</t>
  </si>
  <si>
    <t>"odpočet plochy pro kotvení nápisu"-10,25*(0,5-0,07)</t>
  </si>
  <si>
    <t>"odpočet roznášecí věnec dl.500mm pod S7 od +1,75 po +2,0 vč.potěru"-0,25*(0,5*2)</t>
  </si>
  <si>
    <t>"po +2,8"(2,8-0,05)*(8,19+4,65-1,05+1,4-0,44)</t>
  </si>
  <si>
    <t>"po +2,0"(2,0-0,05)*20,0</t>
  </si>
  <si>
    <t>"odpočet roznášecí věnec dl.500mm pod S4 od +1,75 po +2,0 vč.potěru"-0,25*(0,5*6)</t>
  </si>
  <si>
    <t>"po +2,8"2,75*(0,96+1,89*2+(3,85-1,05)+2,02+0,38)</t>
  </si>
  <si>
    <t>"po +3,3"3,25*(7,44+(1,3-0,44)+17,4+1,9+1,25+(5,0-0,44)+7,44)-1,25*(2,65+0,25-0,05)-1,18*(0,375+0,25)</t>
  </si>
  <si>
    <t>"od -0,2 po +0,05 u šikmé stěny 1.řádek bez zateplení"0,25*(6,62+0,38)</t>
  </si>
  <si>
    <t>"po +6,62"(6,62-3,62)*(7,44+0,86)-1,05*(2,02+0,1+0,25)</t>
  </si>
  <si>
    <t>"po +4,37"(4,37-3,62)*24,0</t>
  </si>
  <si>
    <t>"po +6,62"(6,62-3,62)*3,9</t>
  </si>
  <si>
    <t>"po +5,72"(5,72-3,62)*16,8</t>
  </si>
  <si>
    <t>"odpočet v2.1b od +5,47 po +5,72 pod sloupky vč.potěru, ti100"-0,25*(0,5*4)</t>
  </si>
  <si>
    <t>"po +6,62"(6,62-3,62)*7,44-0,9*(1,4+0,25)</t>
  </si>
  <si>
    <t>"od +6,37 po +6,62"(6,62-6,37)*24,0</t>
  </si>
  <si>
    <t>60</t>
  </si>
  <si>
    <t>311238p15</t>
  </si>
  <si>
    <t>Zdivo jednovrstvé tepelně izolační z cihel děrovaných broušených s integrovanou izolací z hydrofobizované minerální vlny na tenkovrstvou maltu, součinitel prostupu tepla U přes 0,14 do 0,18, pevnost cihel P15,tl. zdiva 440 mm</t>
  </si>
  <si>
    <t>569463340</t>
  </si>
  <si>
    <t>"V1.1 od +3,05 po +3,3"0,25*(4,05+0,3*2+14,6+0,3*2)</t>
  </si>
  <si>
    <t>61</t>
  </si>
  <si>
    <t>317321411</t>
  </si>
  <si>
    <t>Překlady z betonu železového (bez výztuže) tř. C 25/30</t>
  </si>
  <si>
    <t>-817035525</t>
  </si>
  <si>
    <t>https://podminky.urs.cz/item/CS_URS_2023_01/317321411</t>
  </si>
  <si>
    <t>obetonování nosníků stěn (překlady) - ocel.nosníky budou obsaženy v oddíle 4</t>
  </si>
  <si>
    <t>"pod v1.1 ti100"0,34*0,4*(14,6+0,3*2)</t>
  </si>
  <si>
    <t>"pod v1.1 ti100"0,34*0,4*(4,05+0,3*2)</t>
  </si>
  <si>
    <t>"pod v1.5a ti60"0,32*0,4*(8,05+0,3*2)</t>
  </si>
  <si>
    <t>"pod v1.5a ti60"0,32*0,4*(3,8+0,3*2)</t>
  </si>
  <si>
    <t>"mč.102, předběžně uvažováno s obetonováním od +3,07 po +3,37"0,38*0,3*(3,0+0,3*2)</t>
  </si>
  <si>
    <t>"pod v1.16,ti100"0,28*0,22*(3,31+0,3*2)*7</t>
  </si>
  <si>
    <t>"pod v1.15,ti100"0,28*0,22*(10,02+0,3*2)</t>
  </si>
  <si>
    <t>"mč.120/116, od +2,02 po +2,3"0,1*0,28*(3,2+0,3*2)+0,2*0,28*(1,6+1,6+0,3*2)</t>
  </si>
  <si>
    <t>"pod v2.1a od +6,02 po +6,37 ti100"0,34*0,35*(24,0+0,3*2)</t>
  </si>
  <si>
    <t>"pod v2.4 od +6,47 po +6,62"0,34*(6,62-6,47)*(33,4+0,3*2)</t>
  </si>
  <si>
    <t>62</t>
  </si>
  <si>
    <t>317351107</t>
  </si>
  <si>
    <t>Bednění klenbových pásů, říms nebo překladů překladů neproměnného nebo proměnného průřezu nebo při tvaru zalomeném půdorysně nebo nárysně včetně podpěrné konstrukce do výše 4 m zřízení</t>
  </si>
  <si>
    <t>-1698323605</t>
  </si>
  <si>
    <t>https://podminky.urs.cz/item/CS_URS_2023_01/317351107</t>
  </si>
  <si>
    <t>obetonování nosníků stěn (překlady)</t>
  </si>
  <si>
    <t>"pod v1.1 ti100"(0,34+0,1)*14,6+0,4*2*(14,6+0,3*2)</t>
  </si>
  <si>
    <t>"pod v1.1 ti100"(0,34+0,1)*4,05+0,4*2*(4,05+0,3*2)</t>
  </si>
  <si>
    <t>"pod v1.5a ti60"(0,32+0,06)*8,05+0,4*2*(8,05+0,3*2)</t>
  </si>
  <si>
    <t>"pod v1.5a ti60"(0,32+0,06)*3,8+0,4*2*(3,8+0,3*2)</t>
  </si>
  <si>
    <t>"mč.102, předběžně uvažováno s obetonováním od +3,07 po +3,37"0,38*3,0+0,3*2*(3,0+0,3*2)</t>
  </si>
  <si>
    <t>"pod v1.16,ti100"(0,28+0,1)*3,31*7+0,22*2*(3,31+0,3*2)*7</t>
  </si>
  <si>
    <t>"pod v1.15,ti100"(0,28+0,1)*10,02+0,22*2*(10,02+0,3*2)</t>
  </si>
  <si>
    <t>"mč.120/116, od +2,02 po +2,3"0,1*3,2+0,28*(3,2+0,3*2)+0,2*1,6+0,28*(3,2+0,3*2)</t>
  </si>
  <si>
    <t>"pod v2.1a od +6,02 po +6,37 ti100"(0,34+0,1)*24,0+0,35*2*(24,0+0,3*2)</t>
  </si>
  <si>
    <t>"pod v2.4 od +6,47 po +6,62"0,34*33,4+(6,62-6,47)*2*(33,4+0,3*2)</t>
  </si>
  <si>
    <t>317351108</t>
  </si>
  <si>
    <t>Bednění klenbových pásů, říms nebo překladů překladů neproměnného nebo proměnného průřezu nebo při tvaru zalomeném půdorysně nebo nárysně včetně podpěrné konstrukce do výše 4 m odstranění</t>
  </si>
  <si>
    <t>1820646024</t>
  </si>
  <si>
    <t>https://podminky.urs.cz/item/CS_URS_2023_01/317351108</t>
  </si>
  <si>
    <t>64</t>
  </si>
  <si>
    <t>317998122</t>
  </si>
  <si>
    <t>Izolace tepelná mezi překlady z pěnového polystyrenu jakékoliv výšky, tloušťky přes 50 do 70 mm</t>
  </si>
  <si>
    <t>-1102243060</t>
  </si>
  <si>
    <t>https://podminky.urs.cz/item/CS_URS_2023_01/317998122</t>
  </si>
  <si>
    <t>položka pro vložení tep.izolace do bednění před obetonováním nosníků stěn (překlady)</t>
  </si>
  <si>
    <t>"pod v1.5a ti60"0,4*(8,05+0,3*2)</t>
  </si>
  <si>
    <t>"pod v1.5a ti60"0,4*(3,8+0,3*2)</t>
  </si>
  <si>
    <t>65</t>
  </si>
  <si>
    <t>317998125</t>
  </si>
  <si>
    <t>Izolace tepelná mezi překlady z pěnového polystyrenu jakékoliv výšky, tloušťky 100 mm</t>
  </si>
  <si>
    <t>119902102</t>
  </si>
  <si>
    <t>https://podminky.urs.cz/item/CS_URS_2023_01/317998125</t>
  </si>
  <si>
    <t>"pod v1.1 ti100"0,4*(14,6+0,3*2)</t>
  </si>
  <si>
    <t>"pod v1.1 ti100"0,4*(4,05+0,3*2)</t>
  </si>
  <si>
    <t>"pod v1.16,ti100"0,22*(3,31+0,3*2)*7</t>
  </si>
  <si>
    <t>"pod v1.15,ti100"0,22*(10,02+0,3*2)</t>
  </si>
  <si>
    <t>"pod v2.1a od +6,02 po +6,37 ti100"0,35*(24,0+0,3*2)</t>
  </si>
  <si>
    <t>66</t>
  </si>
  <si>
    <t>317168052</t>
  </si>
  <si>
    <t>Překlady keramické vysoké osazené do maltového lože, šířky překladu 70 mm výšky 238 mm, délky 1250 mm</t>
  </si>
  <si>
    <t>kus</t>
  </si>
  <si>
    <t>1525820855</t>
  </si>
  <si>
    <t>https://podminky.urs.cz/item/CS_URS_2023_01/317168052</t>
  </si>
  <si>
    <t>"dle výpisu čv104 - P3"50+5</t>
  </si>
  <si>
    <t>67</t>
  </si>
  <si>
    <t>317168053</t>
  </si>
  <si>
    <t>Překlady keramické vysoké osazené do maltového lože, šířky překladu 70 mm výšky 238 mm, délky 1500 mm</t>
  </si>
  <si>
    <t>1462958775</t>
  </si>
  <si>
    <t>https://podminky.urs.cz/item/CS_URS_2023_01/317168053</t>
  </si>
  <si>
    <t>"dle výpisu čv104 - P4"25+5</t>
  </si>
  <si>
    <t>68</t>
  </si>
  <si>
    <t>317168055</t>
  </si>
  <si>
    <t>Překlady keramické vysoké osazené do maltového lože, šířky překladu 70 mm výšky 238 mm, délky 2000 mm</t>
  </si>
  <si>
    <t>925424532</t>
  </si>
  <si>
    <t>https://podminky.urs.cz/item/CS_URS_2023_01/317168055</t>
  </si>
  <si>
    <t>"dle výpisu čv104 - P5"5</t>
  </si>
  <si>
    <t>69</t>
  </si>
  <si>
    <t>317998115</t>
  </si>
  <si>
    <t>Izolace tepelná mezi překlady z pěnového polystyrenu výšky 24 cm, tloušťky 100 mm</t>
  </si>
  <si>
    <t>118605080</t>
  </si>
  <si>
    <t>https://podminky.urs.cz/item/CS_URS_2023_01/317998115</t>
  </si>
  <si>
    <t>čv104</t>
  </si>
  <si>
    <t>"P4"1,5*3</t>
  </si>
  <si>
    <t>čv105</t>
  </si>
  <si>
    <t>"P3"1,25</t>
  </si>
  <si>
    <t>"P4"1,5</t>
  </si>
  <si>
    <t>Stěny a příčky</t>
  </si>
  <si>
    <t>70</t>
  </si>
  <si>
    <t>342244201</t>
  </si>
  <si>
    <t>Příčky jednoduché z cihel děrovaných broušených, na tenkovrstvou maltu, pevnost cihel do P15, tl. příčky 80 mm</t>
  </si>
  <si>
    <t>-702438574</t>
  </si>
  <si>
    <t>https://podminky.urs.cz/item/CS_URS_2023_01/342244201</t>
  </si>
  <si>
    <t>od -0,2 po +3,37</t>
  </si>
  <si>
    <t>3,57*(3,45+1,5*2)-0,8*2,02*3</t>
  </si>
  <si>
    <t>3,57*(2,2+1,85*3+0,95)-0,8*2,02*2</t>
  </si>
  <si>
    <t>od -0,2 po +4,05</t>
  </si>
  <si>
    <t>4,25*(2,02)</t>
  </si>
  <si>
    <t>od -0,2 po +3,02</t>
  </si>
  <si>
    <t>3,22*(2,6+1,8)-0,9*2,02-0,8*2,02</t>
  </si>
  <si>
    <t>od +3,62 po +6,87</t>
  </si>
  <si>
    <t>3,25*(3,45+1,5*2)-0,8*2,02*3</t>
  </si>
  <si>
    <t>3,25*(2,2*3+2,11+2,15*7)-0,8*2,02*7</t>
  </si>
  <si>
    <t>čv104,105,107</t>
  </si>
  <si>
    <t>"zrcadlo schodiště od -0,2 po +3,05"3,55*3,0</t>
  </si>
  <si>
    <t>"zrcadlo schodiště od +3,05 po +4,72"(4,72-3,05)/2*2,85</t>
  </si>
  <si>
    <t>71</t>
  </si>
  <si>
    <t>342244221</t>
  </si>
  <si>
    <t>Příčky jednoduché z cihel děrovaných broušených, na tenkovrstvou maltu, pevnost cihel do P15, tl. příčky 140 mm</t>
  </si>
  <si>
    <t>153541829</t>
  </si>
  <si>
    <t>https://podminky.urs.cz/item/CS_URS_2023_01/342244221</t>
  </si>
  <si>
    <t>3,57*(4,26+0,8+0,6)</t>
  </si>
  <si>
    <t>3,57*(3,45+1,5+3,05)-0,8*2,02*2</t>
  </si>
  <si>
    <t>3,57*(4,81*3+6,2+1,65)-1,0*2,02-0,9*2,02</t>
  </si>
  <si>
    <t>od -0,2 po +3,8 (sh v1.17)</t>
  </si>
  <si>
    <t>4,0*(10,02*2)-1,0*2,02*2</t>
  </si>
  <si>
    <t>3,22*(2,9+4,35*5+3,15+1,8)+0,35*0,65*5</t>
  </si>
  <si>
    <t>od -0,1 po +3,02</t>
  </si>
  <si>
    <t>"mč 129/130"3,12*(2,6+1,1+2,31)</t>
  </si>
  <si>
    <t>3,25*(6,75+1,61+6,62+6,9+4,86)-0,9*2,02*4+0,35*(6,87-5,72)*3+0,35*0,75</t>
  </si>
  <si>
    <t>3,25*(28,46+1,5+3,1+2,61*3+4,86*3)-0,8*2,02*2-0,9*2,02*7+0,35*1,4*6</t>
  </si>
  <si>
    <t>"schodiště od +3,62 po +4,72"(4,72-3,62)*1,54</t>
  </si>
  <si>
    <t>72</t>
  </si>
  <si>
    <t>317168012</t>
  </si>
  <si>
    <t>Překlady keramické ploché osazené do maltového lože, výšky překladu 71 mm šířky 115 mm, délky 1250 mm</t>
  </si>
  <si>
    <t>1965621961</t>
  </si>
  <si>
    <t>https://podminky.urs.cz/item/CS_URS_2023_01/317168012</t>
  </si>
  <si>
    <t>"dle výpisu čv104 - P1"7+10</t>
  </si>
  <si>
    <t>73</t>
  </si>
  <si>
    <t>317168022</t>
  </si>
  <si>
    <t>Překlady keramické ploché osazené do maltového lože, výšky překladu 71 mm šířky 145 mm, délky 1250 mm</t>
  </si>
  <si>
    <t>1201203476</t>
  </si>
  <si>
    <t>https://podminky.urs.cz/item/CS_URS_2023_01/317168022</t>
  </si>
  <si>
    <t>"dle výpisu čv104 - P2"6+13</t>
  </si>
  <si>
    <t>74</t>
  </si>
  <si>
    <t>342291111</t>
  </si>
  <si>
    <t>Ukotvení příček polyuretanovou pěnou, tl. příčky do 100 mm</t>
  </si>
  <si>
    <t>1332768804</t>
  </si>
  <si>
    <t>https://podminky.urs.cz/item/CS_URS_2023_01/342291111</t>
  </si>
  <si>
    <t>v některých místech bude místo pur použita miner.vata (upřesní TDI) - zohledněte případný cenový rozdíl v ceně položky!</t>
  </si>
  <si>
    <t>tl.80mm</t>
  </si>
  <si>
    <t>(3,45+1,5*2)</t>
  </si>
  <si>
    <t>(2,2+1,85*3+0,95)</t>
  </si>
  <si>
    <t>"předběžně vykázáno pro jiný způsob ukotvení na OK střechy"(2,02)</t>
  </si>
  <si>
    <t>(2,6+1,8)</t>
  </si>
  <si>
    <t>tl.80</t>
  </si>
  <si>
    <t>(2,2*3+2,11+2,15*7)</t>
  </si>
  <si>
    <t>75</t>
  </si>
  <si>
    <t>342291112</t>
  </si>
  <si>
    <t>Ukotvení příček polyuretanovou pěnou, tl. příčky přes 100 mm</t>
  </si>
  <si>
    <t>-746566026</t>
  </si>
  <si>
    <t>https://podminky.urs.cz/item/CS_URS_2023_01/342291112</t>
  </si>
  <si>
    <t>tl.140mm</t>
  </si>
  <si>
    <t>(4,26+0,8+0,6)</t>
  </si>
  <si>
    <t>(3,45+1,5+3,05)</t>
  </si>
  <si>
    <t>(4,81*3+6,2+1,65)</t>
  </si>
  <si>
    <t>(2,02)</t>
  </si>
  <si>
    <t>(2,9+4,35*5+3,15+1,8)</t>
  </si>
  <si>
    <t>"mč 129/130"(2,6+1,1+2,31)</t>
  </si>
  <si>
    <t>tl.140</t>
  </si>
  <si>
    <t>(6,75+1,61+6,62+6,9+4,86)+0,35*3+0,35</t>
  </si>
  <si>
    <t>(28,46+1,5+3,1+2,61*3+4,86*3)+0,35*6</t>
  </si>
  <si>
    <t>76</t>
  </si>
  <si>
    <t>342291121</t>
  </si>
  <si>
    <t>Ukotvení příček plochými kotvami, do konstrukce cihelné</t>
  </si>
  <si>
    <t>-1336448625</t>
  </si>
  <si>
    <t>https://podminky.urs.cz/item/CS_URS_2023_01/342291121</t>
  </si>
  <si>
    <t>v ceně zohledněte i případné ukotvení do žb kce např.překladů</t>
  </si>
  <si>
    <t>tl.115mm</t>
  </si>
  <si>
    <t>dle TZ je příčkovka tl.115mm</t>
  </si>
  <si>
    <t>3,57*4</t>
  </si>
  <si>
    <t>3,57*9</t>
  </si>
  <si>
    <t>4,25*2</t>
  </si>
  <si>
    <t>3,22*4</t>
  </si>
  <si>
    <t>3,57*2</t>
  </si>
  <si>
    <t>3,57*7</t>
  </si>
  <si>
    <t>4,0*4</t>
  </si>
  <si>
    <t>3,22*13</t>
  </si>
  <si>
    <t>"mč 129/130"3,12*2</t>
  </si>
  <si>
    <t>tl.115</t>
  </si>
  <si>
    <t>3,25*4</t>
  </si>
  <si>
    <t>3,25*8</t>
  </si>
  <si>
    <t>3,25*5</t>
  </si>
  <si>
    <t>3,25*13</t>
  </si>
  <si>
    <t>4v</t>
  </si>
  <si>
    <t>Věnce a pilíře ŽB1,ŽB2</t>
  </si>
  <si>
    <t>77</t>
  </si>
  <si>
    <t>417321313</t>
  </si>
  <si>
    <t>Ztužující pásy a věnce z betonu železového (bez výztuže) tř. C 16/20</t>
  </si>
  <si>
    <t>1816436042</t>
  </si>
  <si>
    <t>https://podminky.urs.cz/item/CS_URS_2023_01/417321313</t>
  </si>
  <si>
    <t>věnce nosného zdiva</t>
  </si>
  <si>
    <t>"v1.1 podbetonávka ti100"0,34*0,07*19,95</t>
  </si>
  <si>
    <t>"v1.2 podbetonávka ti100"0,34*0,07*15,57</t>
  </si>
  <si>
    <t>"v1.3 podbetonávka ti100"0,34*0,07*6,58</t>
  </si>
  <si>
    <t>"v1.4a podbetonávka"0,38*0,07*13,54</t>
  </si>
  <si>
    <t>"v1.4b podbetonávka bez kari od +3,27 po +3,37"0,38*0,1*4,76</t>
  </si>
  <si>
    <t>"v1.5a podbetonávka"0,32*0,07*11,2</t>
  </si>
  <si>
    <t>"v1.5b podbetonávka"0,32*0,07*12,6</t>
  </si>
  <si>
    <t>"v1.18 podbetonávka"0,17*0,07*2,37+0,17*0,2*2,37</t>
  </si>
  <si>
    <t>"v1.19 podbetonávka"0,34*0,07*5,07</t>
  </si>
  <si>
    <t>"v1.20 podbetonávka"0,3*0,07*((6,62-2,21)+(6,76-1,61))</t>
  </si>
  <si>
    <t>"v1.21 podbetonávka"0,25*0,07*3,6</t>
  </si>
  <si>
    <t>podbetonávka pod strop D1</t>
  </si>
  <si>
    <t>"od +3,3 po +3,37"0,07*(0,44-0,1)*3,4+0,07*(0,38-0,06)*3,4+0,07*0,44*6,62</t>
  </si>
  <si>
    <t>"v2.7 podbetonávka od +6,75 po +6,87"0,34*0,12*8,2</t>
  </si>
  <si>
    <t>78</t>
  </si>
  <si>
    <t>417362021</t>
  </si>
  <si>
    <t>Výztuž ztužujících pásů a věnců ze svařovaných sítí z drátů typu KARI</t>
  </si>
  <si>
    <t>1598244292</t>
  </si>
  <si>
    <t>https://podminky.urs.cz/item/CS_URS_2023_01/417362021</t>
  </si>
  <si>
    <t>kari 6/150</t>
  </si>
  <si>
    <t>"v1.1 podbetonávka ti100"0,34*19,95*3,04*0,001</t>
  </si>
  <si>
    <t>"v1.2 podbetonávka ti100"0,34*15,57*3,04*0,001</t>
  </si>
  <si>
    <t>"v1.3 podbetonávka ti100"0,34*6,58*3,04*0,001</t>
  </si>
  <si>
    <t>"v1.4a podbetonávka"0,38*13,54*3,04*0,001</t>
  </si>
  <si>
    <t>"v1.5a podbetonávka"0,32*11,2*3,04*0,001</t>
  </si>
  <si>
    <t>"v1.5b podbetonávka"0,32*12,6*3,04*0,001</t>
  </si>
  <si>
    <t>"v1.18 podbetonávka"0,17*2,37*3,04*0,001+0,17*2,37*3,04*0,001</t>
  </si>
  <si>
    <t>"v1.19 podbetonávka"0,34*5,07*3,04*0,001</t>
  </si>
  <si>
    <t>"v1.20 podbetonávka"0,3*((6,62-2,21)+(6,76-1,61))*3,04*0,001</t>
  </si>
  <si>
    <t>"v1.21 podbetonávka"0,25*3,6*3,04*0,001</t>
  </si>
  <si>
    <t>"od +3,3 po +3,37"((0,44-0,1)*3,4+(0,38-0,06)*3,4+0,44*6,62)*3,04*0,001</t>
  </si>
  <si>
    <t>"v2.7 podbetonávka od +6,75 po +6,87"0,34*8,2*3,04*0,001</t>
  </si>
  <si>
    <t>79</t>
  </si>
  <si>
    <t>417321414</t>
  </si>
  <si>
    <t>Ztužující pásy a věnce z betonu železového (bez výztuže) tř. C 20/25</t>
  </si>
  <si>
    <t>-694429180</t>
  </si>
  <si>
    <t>https://podminky.urs.cz/item/CS_URS_2023_01/417321414</t>
  </si>
  <si>
    <t>délky věnců převzaty z čv222,223 (průniky věnců v rozích jsou ponechány na různé dobetonávky a propojování úrovní věnců)</t>
  </si>
  <si>
    <t>"v1.1 obručový ti100"0,23*0,25*19,95</t>
  </si>
  <si>
    <t>"v1.2 obručový ti100"0,23*0,25*15,57</t>
  </si>
  <si>
    <t>"v1.3 ti100"0,34*0,25*6,58</t>
  </si>
  <si>
    <t>"v1.4a obručový"0,25*0,25*13,54</t>
  </si>
  <si>
    <t>"v1.4b od +2,8 po +3,02"0,38*0,22*4,76</t>
  </si>
  <si>
    <t>"v1.4b obručový od +3,02 po +3,27"0,38*0,25*4,76</t>
  </si>
  <si>
    <t>"v1.4b obručový od +3,37 po +3,62"0,25*0,25*4,76</t>
  </si>
  <si>
    <t>"v1.5a obručový"0,2*0,25*11,2</t>
  </si>
  <si>
    <t>"v1.5a roznášecí věnec dl.500mm pod S6 od +0,75 po +1,0 vč.potěru"0,32*0,25*(0,5*2)</t>
  </si>
  <si>
    <t>"v1.5b obručový"0,2*0,25*12,6</t>
  </si>
  <si>
    <t>"v1.18 obručový"0,17*0,25*2,37</t>
  </si>
  <si>
    <t>"v1.18 dobetonávka"0,17*0,1*2,37+0,17*0,22*2,37</t>
  </si>
  <si>
    <t>"v1.19 obručový"0,34*0,25*5,07</t>
  </si>
  <si>
    <t>"v1.6 od +2,65 po +2,95"0,44*0,3*8,2</t>
  </si>
  <si>
    <t>"v1.6 od +4,45 po +4,75"0,44*0,3*8,2</t>
  </si>
  <si>
    <t>"v1.7 od +3,77 po +4,05, v délce 1,9m+0,3m ti 80mm"0,3*0,28*12,3</t>
  </si>
  <si>
    <t>"v1.8 od +2,8 po +3,02"0,3*0,22*3,2</t>
  </si>
  <si>
    <t>"v1.8 od +3,02 po +3,27 mezi panely"0,3*0,25*3,2</t>
  </si>
  <si>
    <t>"v1.9 od +2,8 po +3,02"0,34*0,22*5,09</t>
  </si>
  <si>
    <t>"v1.9 od +3,02 po +3,27 mezi panely"0,45*0,25*5,09</t>
  </si>
  <si>
    <t>"v1.10 od +2,8 po +3,02"0,34*0,22*5,26</t>
  </si>
  <si>
    <t>"v1.11 od +2,8 po +3,02"0,34*0,22*3,85</t>
  </si>
  <si>
    <t>"v1.11 od +3,02 po +3,27 mezi panely"0,33*0,25*3,85</t>
  </si>
  <si>
    <t>"v1.12 roznášecí věnec dl.500mm pod S4 od +1,75 po +2,0 vč.potěru"0,34*0,25*(0,5*6)</t>
  </si>
  <si>
    <t>"v1.13 od +2,8 po +3,02"0,3*0,22*28,67</t>
  </si>
  <si>
    <t>"v1.13 řez F od +2,55 po +2,8"0,3*0,25*1,409</t>
  </si>
  <si>
    <t>"v1.13 obručový od +3,02 po +3,27"0,23*0,25*28,67</t>
  </si>
  <si>
    <t>"v1.13 od +3,77 po +4,05"0,3*0,28*(28,64-1,269)</t>
  </si>
  <si>
    <t>"v1.13 řez F od +4,08 po +4,3"0,3*0,22*(1,269)</t>
  </si>
  <si>
    <t>"v1.13 řez F od +4,05 po +4,3"0,3*0,25*(0,3*2)</t>
  </si>
  <si>
    <t>"v1.14 od +2,8 po +3,02"0,34*0,22*8,19</t>
  </si>
  <si>
    <t>"v1.14 obručový od +3,02 po +3,27"0,23*0,25*8,19</t>
  </si>
  <si>
    <t>"v1.14 od +3,77 po +4,05"0,3*0,28*8,19</t>
  </si>
  <si>
    <t>"v1.15 od +3,8 po +4,05"0,28*0,25*13,9</t>
  </si>
  <si>
    <t>"v1.15b od +3,8 po 4,05"0,28*0,25*0,75</t>
  </si>
  <si>
    <t>"v1.15 roznášecí věnec dl.500mm pod S7 od +1,75 po +2,0 vč.potěru"0,34*0,25*(0,5*2)</t>
  </si>
  <si>
    <t>"v1.16 od +3,8 po +4,05"0,28*0,25*34,06</t>
  </si>
  <si>
    <t>"v1.17 od +3,8 po +4,05"0,15*0,25*20,04</t>
  </si>
  <si>
    <t>"v1.20 obručový od +3,37 po +3,62"0,3*0,25*((6,62-2,289)+(6,76-2,289-0,14))</t>
  </si>
  <si>
    <t>"v1.20 mezi panely od +3,37 po +3,62"0,3*0,25*2,289</t>
  </si>
  <si>
    <t>"v1.20 mezi panely od +3,37 po +3,62"0,36*0,25*(2,289+0,14)</t>
  </si>
  <si>
    <t>"v1.21 obručový od +3,37 po +3,62"0,125*0,25*3,6</t>
  </si>
  <si>
    <t>"v1.22 mezi panely od +3,37 po +3,62"0,23*0,25*6,76</t>
  </si>
  <si>
    <t>"v1.23 mezi panely od +3,02 po +3,27"0,25*0,25*(5,39*2)</t>
  </si>
  <si>
    <t>"v1.23 mezi panely od +3,02 po +3,27"0,33*0,25*5,39</t>
  </si>
  <si>
    <t>"v1.24 mezi panely od +3,02 po +3,27"0,23*0,25*(1,89*2)</t>
  </si>
  <si>
    <t>"v1.24 s hea160 od +2,8 po +3,02"0,34*0,22*(1,89*2)</t>
  </si>
  <si>
    <t>"v1.25 obručový od +3,02 po +3,27"0,27*0,25*2,6</t>
  </si>
  <si>
    <t>"v1.25 od +2,8 po +3,02"0,34*0,22*2,6</t>
  </si>
  <si>
    <t>"v1.26 dutina"0,2*0,2*4,91</t>
  </si>
  <si>
    <t>"propojení věnců žb pilíři od +3,27 po +3,77"0,25*0,3*0,5*4</t>
  </si>
  <si>
    <t>"věnce pro stabilizaci sloupu do příček od +2,55 po +2,8"0,15*0,25*(1,6*5)</t>
  </si>
  <si>
    <t>"věnce pro stabilizaci sloupu do příček od +2,3 po +2,55"0,15*0,25*(1,6)</t>
  </si>
  <si>
    <t>atikové věnce</t>
  </si>
  <si>
    <t>od +4,85 po +4,9</t>
  </si>
  <si>
    <t>"na zdivo od +4,32, na 2x I140"0,25*36,51*0,05</t>
  </si>
  <si>
    <t>"na zdivo od +4,05 na věnci v1.15"0,25*(0,25+13,06+0,3)*0,05</t>
  </si>
  <si>
    <t>"na zdivo od +4,05 po +4,85 na věnci v1.13,v1.14"0,3*(36,51)*0,05</t>
  </si>
  <si>
    <t>"na zdivo od +3,27"0,25*(5,39+36,51)*0,05</t>
  </si>
  <si>
    <t>"v2.1a od +4,37 po +4,62 vč.potěru, ti100"0,34*0,25*24,0</t>
  </si>
  <si>
    <t>"v2.1a od +6,62 po +6,87, ti100"0,34*0,25*24,0</t>
  </si>
  <si>
    <t>"v2.1b od +5,47 po +5,72 pod sloupky vč.potěru, ti100"0,34*0,25*(0,5*4)</t>
  </si>
  <si>
    <t>"v2.2 od +6,62 po +6,87 ti100"0,34*0,25*(3,97+0,86)</t>
  </si>
  <si>
    <t>"v2.3 od +6,62 po +6,87 ti100"0,34*0,25*7,4</t>
  </si>
  <si>
    <t>"v2.4 od +5,47 po +5,72 pod sloupky vč.potěru ti60"0,32*0,25*(0,5*8)</t>
  </si>
  <si>
    <t>"v2.4 od +6,62 po +6,87 nad žb překlad z 2xI180"0,34*0,25*33,84</t>
  </si>
  <si>
    <t>"v2.4 obručový od +6,87 po +7,12"0,2*0,25*(33,84-2,39)</t>
  </si>
  <si>
    <t>"v2.5 od +6,62 po +6,87"0,34*0,25*12,6</t>
  </si>
  <si>
    <t>"v2.5 obručový od +6,87 po +7,12"0,2*0,25*12,6</t>
  </si>
  <si>
    <t>"v2.6 obručový od +6,87 po +7,12"0,2*0,25*2,44</t>
  </si>
  <si>
    <t xml:space="preserve">"v2.7 obručový od +6,87 po +7,12"0,2*0,25*8,2 </t>
  </si>
  <si>
    <t>"v2.8 obručový od +6,87 po +7,12"0,2*0,25*2,88</t>
  </si>
  <si>
    <t>"v2.9 mezi panely od +6,87 po +7,12"0,15*0,25*7,81</t>
  </si>
  <si>
    <t>"v2.10 mezi panely od +6,87 po +7,12"0,3*0,25*7,81*3</t>
  </si>
  <si>
    <t>"v2.10 mezi panely od +6,87 po +7,12"0,23*0,25*7,81</t>
  </si>
  <si>
    <t>"v2.10 mezi panely od +6,87 po +7,12"0,43*0,25*7,81</t>
  </si>
  <si>
    <t>"v2.10 mezi panely od +6,87 po +7,12"0,47*0,25*1,75</t>
  </si>
  <si>
    <t>"v2.11 od +6,62 po +6,87"0,44*0,25*7,63</t>
  </si>
  <si>
    <t>"v2.11 mezi panely od +6,87 po +7,12"0,29*0,25*7,63</t>
  </si>
  <si>
    <t>"v2.12 od  +6,62 po +6,87"0,3*0,25*5,45</t>
  </si>
  <si>
    <t>"v2.12 mezi panely od +6,87 po +7,12"0,47*0,25*5,45</t>
  </si>
  <si>
    <t>"věnce pro stabilizaci sloupu do příček od +6,37 po +6,62"0,15*0,25*(1,6*3)</t>
  </si>
  <si>
    <t>"věnce pro stabilizaci sloupu do příček od +5,87 po +6,12"0,15*0,25*(1,6*6)</t>
  </si>
  <si>
    <t>atikové věnce od +7,62 po +7,67</t>
  </si>
  <si>
    <t>"zdivo od +7,12 po +7,62"0,25*(50,03*2+7,5*2)*0,05</t>
  </si>
  <si>
    <t>80</t>
  </si>
  <si>
    <t>417351115</t>
  </si>
  <si>
    <t>Bednění bočnic ztužujících pásů a věnců včetně vzpěr zřízení</t>
  </si>
  <si>
    <t>-883092030</t>
  </si>
  <si>
    <t>https://podminky.urs.cz/item/CS_URS_2023_01/417351115</t>
  </si>
  <si>
    <t>"v1.1 obručový ti100"0,25*19,95</t>
  </si>
  <si>
    <t>"v1.1 podbetonávka ti100"2*0,07*19,95</t>
  </si>
  <si>
    <t>"v1.2 obručový ti100"0,25*15,57</t>
  </si>
  <si>
    <t>"v1.2 podbetonávka ti100"2*0,07*15,57</t>
  </si>
  <si>
    <t>"v1.3 ti100"2*0,25*6,58</t>
  </si>
  <si>
    <t>"v1.3 podbetonávka ti100"2*0,07*6,58</t>
  </si>
  <si>
    <t>"v1.4a obručový"0,25*13,54</t>
  </si>
  <si>
    <t>"v1.4a podbetonávka"2*0,07*13,54</t>
  </si>
  <si>
    <t>"v1.4b od +2,8 po +3,02"2*0,22*4,76</t>
  </si>
  <si>
    <t>"v1.4b obručový od +3,02 po +3,27"0,25*4,76</t>
  </si>
  <si>
    <t>"v1.4b podbetonávka bez kari od +3,27 po +3,37"2*0,1*4,76</t>
  </si>
  <si>
    <t>"v1.4b obručový od +3,37 po +3,62"0,25*4,76</t>
  </si>
  <si>
    <t>"v1.5a obručový"0,25*11,2</t>
  </si>
  <si>
    <t>"v1.5a podbetonávka"2*0,07*11,2</t>
  </si>
  <si>
    <t>"v1.5a roznášecí věnec dl.500mm pod S6 od +0,75 po +1,0 vč.potěru"2*0,25*(0,5*2)</t>
  </si>
  <si>
    <t>"v1.5b obručový"0,25*12,6</t>
  </si>
  <si>
    <t>"v1.5b podbetonávka"2*0,07*12,6</t>
  </si>
  <si>
    <t>"v1.18 obručový"0,25*2,37</t>
  </si>
  <si>
    <t>"v1.18 podbetonávka"2*0,07*2,37+0,2*2,37</t>
  </si>
  <si>
    <t>"v1.18 dobetonávka"2*0,1*2,37+0,22*2,37</t>
  </si>
  <si>
    <t>"v1.19 obručový"0,25*5,07</t>
  </si>
  <si>
    <t>"v1.19 podbetonávka"2*0,07*5,07</t>
  </si>
  <si>
    <t>"v1.6 od +2,65 po +2,95"2*0,3*8,2</t>
  </si>
  <si>
    <t>"v1.6 od +4,45 po +4,75"2*0,3*8,2</t>
  </si>
  <si>
    <t>"v1.7 od +3,77 po +4,05, v délce 1,9m+0,3m ti 80mm"2*0,28*12,3</t>
  </si>
  <si>
    <t>"v1.8 od +2,8 po +3,02"2*0,22*3,2</t>
  </si>
  <si>
    <t>"v1.8 od +3,02 po +3,27 mezi panely"0,0</t>
  </si>
  <si>
    <t>"v1.9 od +2,8 po +3,02"2*0,22*5,09</t>
  </si>
  <si>
    <t>"v1.9 od +3,02 po +3,27 mezi panely"0,0</t>
  </si>
  <si>
    <t>"v1.10 od +2,8 po +3,02"2*0,22*5,26</t>
  </si>
  <si>
    <t>"v1.11 od +2,8 po +3,02"2*0,22*3,85</t>
  </si>
  <si>
    <t>"v1.11 od +3,02 po +3,27 mezi panely"0,0</t>
  </si>
  <si>
    <t>"v1.12 roznášecí věnec dl.500mm pod S4 od +1,75 po +2,0 vč.potěru"2*0,25*(0,5*6)</t>
  </si>
  <si>
    <t>"v1.13 od +2,8 po +3,02"2*0,22*28,67</t>
  </si>
  <si>
    <t>"v1.13 řez F od +2,55 po +2,8"2*0,25*1,409</t>
  </si>
  <si>
    <t>"v1.13 obručový od +3,02 po +3,27"0,25*28,67</t>
  </si>
  <si>
    <t>"v1.13 od +3,77 po +4,05"2*0,28*(28,64-1,269)</t>
  </si>
  <si>
    <t>"v1.13 řez F od +4,08 po +4,3"2*0,22*(1,269)</t>
  </si>
  <si>
    <t>"v1.13 řez F od +4,05 po +4,3"2*0,25*(0,3*2)</t>
  </si>
  <si>
    <t>"v1.14 od +2,8 po +3,02"2*0,22*8,19</t>
  </si>
  <si>
    <t>"v1.14 obručový od +3,02 po +3,27"0,25*8,19</t>
  </si>
  <si>
    <t>"v1.14 od +3,77 po +4,05"2*0,28*8,19</t>
  </si>
  <si>
    <t>"v1.15 od +3,8 po +4,05"2*0,25*13,9</t>
  </si>
  <si>
    <t>"v1.15b od +3,8 po 4,05"2*0,25*0,75</t>
  </si>
  <si>
    <t>"v1.15 roznášecí věnec dl.500mm pod S7 od +1,75 po +2,0 vč.potěru"2*0,25*(0,5*2)</t>
  </si>
  <si>
    <t>"v1.16 od +3,8 po +4,05"2*0,25*34,06</t>
  </si>
  <si>
    <t>"v1.17 od +3,8 po +4,05"2*0,25*20,04</t>
  </si>
  <si>
    <t>"v1.20 obručový od +3,37 po +3,62"0,25*((6,62-2,289)+(6,76-2,289-0,14))</t>
  </si>
  <si>
    <t>"v1.20 mezi panely od +3,37 po +3,62"0,0</t>
  </si>
  <si>
    <t>"v1.20 podbetonávka"2*0,07*((6,62-2,21)+(6,76-1,61))</t>
  </si>
  <si>
    <t>"v1.21 obručový od +3,37 po +3,62"0,25*3,6</t>
  </si>
  <si>
    <t>"v1.21 podbetonávka"2*0,07*3,6</t>
  </si>
  <si>
    <t>"v1.22 mezi panely od +3,37 po +3,62"0,0</t>
  </si>
  <si>
    <t>"v1.23 mezi panely od +3,02 po +3,27"0,0</t>
  </si>
  <si>
    <t>"v1.24 mezi panely od +3,02 po +3,27"0,0</t>
  </si>
  <si>
    <t>"v1.24 s hea160 od +2,8 po +3,02"2*0,22*(1,89*2)</t>
  </si>
  <si>
    <t>"v1.25 obručový od +3,02 po +3,27"0,25*2,6</t>
  </si>
  <si>
    <t>"v1.25 od +2,8 po +3,02"2*0,22*2,6</t>
  </si>
  <si>
    <t>"v1.26 dutina"0,0</t>
  </si>
  <si>
    <t>"propojení věnců žb pilíři od +3,27 po +3,77"2*0,25*0,5*4</t>
  </si>
  <si>
    <t>"od +3,3 po +3,37"0,07*2*3,4+0,07*2*3,4+0,07*2*6,62</t>
  </si>
  <si>
    <t>"věnce pro stabilizaci sloupu do příček od +2,55 po +2,8"2*0,25*(1,6*5)</t>
  </si>
  <si>
    <t>"věnce pro stabilizaci sloupu do příček od +2,3 po +2,55"2*0,25*(1,6)</t>
  </si>
  <si>
    <t>"na zdivo od +4,32, na 2x I140"2*36,51*0,05</t>
  </si>
  <si>
    <t>"na zdivo od +4,05 na věnci v1.15"2*(0,25+13,06+0,3)*0,05</t>
  </si>
  <si>
    <t>"na zdivo od +4,05 po +4,85 na věnci v1.13,v1.14"2*(36,51)*0,05</t>
  </si>
  <si>
    <t>"na zdivo od +3,27"2*(5,39+36,51)*0,05</t>
  </si>
  <si>
    <t>"v2.1a od +4,37 po +4,62 vč.potěru, ti100"2*0,25*24,0</t>
  </si>
  <si>
    <t>"v2.1a od +6,62 po +6,87, ti100"2*0,25*24,0</t>
  </si>
  <si>
    <t>"v2.1b od +5,47 po +5,72 pod sloupky vč.potěru, ti100"2*0,25*(0,5*4)</t>
  </si>
  <si>
    <t>"v2.2 od +6,62 po +6,87 ti100"2*0,25*(3,97+0,86)</t>
  </si>
  <si>
    <t>"v2.3 od +6,62 po +6,87 ti100"2*0,25*7,4</t>
  </si>
  <si>
    <t>"v2.4 od +5,47 po +5,72 pod sloupky vč.potěru ti60"2*0,25*(0,5*8)</t>
  </si>
  <si>
    <t>"v2.4 od +6,62 po +6,87 nad žb překlad z 2xI180"2*0,25*33,84</t>
  </si>
  <si>
    <t>"v2.4 obručový od +6,87 po +7,12"0,25*(33,84-2,39)</t>
  </si>
  <si>
    <t>"v2.5 od +6,62 po +6,87"2*0,25*12,6</t>
  </si>
  <si>
    <t>"v2.5 obručový od +6,87 po +7,12"0,25*12,6</t>
  </si>
  <si>
    <t>"v2.6 obručový od +6,87 po +7,12"0,25*2,44</t>
  </si>
  <si>
    <t xml:space="preserve">"v2.7 obručový od +6,87 po +7,12"0,25*8,2 </t>
  </si>
  <si>
    <t>"v2.7 podbetonávka od +6,75 po +6,87"2*0,12*8,2</t>
  </si>
  <si>
    <t>"v2.8 obručový od +6,87 po +7,12"0,25*2,88</t>
  </si>
  <si>
    <t>"v2.9 mezi panely od +6,87 po +7,12"0,0</t>
  </si>
  <si>
    <t>"v2.10 mezi panely od +6,87 po +7,12"0,0</t>
  </si>
  <si>
    <t>"v2.11 od +6,62 po +6,87"2*0,25*7,63</t>
  </si>
  <si>
    <t>"v2.11 mezi panely od +6,87 po +7,12"0,0</t>
  </si>
  <si>
    <t>"v2.12 od  +6,62 po +6,87"2*0,25*5,45</t>
  </si>
  <si>
    <t>"v2.12 mezi panely od +6,87 po +7,12"0,0+0,25*0,55</t>
  </si>
  <si>
    <t>"věnce pro stabilizaci sloupu do příček od +6,37 po +6,62"2*0,25*(1,6*3)</t>
  </si>
  <si>
    <t>"věnce pro stabilizaci sloupu do příček od +5,87 po +6,12"2*0,25*(1,6*6)</t>
  </si>
  <si>
    <t>"zdivo od +7,12 po +7,62"2*(50,03*2+7,5*2)*0,05</t>
  </si>
  <si>
    <t>81</t>
  </si>
  <si>
    <t>417351116</t>
  </si>
  <si>
    <t>Bednění bočnic ztužujících pásů a věnců včetně vzpěr odstranění</t>
  </si>
  <si>
    <t>-1848885706</t>
  </si>
  <si>
    <t>https://podminky.urs.cz/item/CS_URS_2023_01/417351116</t>
  </si>
  <si>
    <t>82</t>
  </si>
  <si>
    <t>-138285914</t>
  </si>
  <si>
    <t>věnec tvoří překlad nad otvorem, bednění nadpraží</t>
  </si>
  <si>
    <t>"v1.6 od +2,65 po +2,95"0,44*1,5</t>
  </si>
  <si>
    <t>"v1.6 od +4,45 po +4,75"0,44*1,5*3</t>
  </si>
  <si>
    <t>"v1.13 od +2,8 po +3,02"0,3*2,02</t>
  </si>
  <si>
    <t>"v1.13 řez F od +2,55 po +2,8, truhlík"0,3*(0,2*4)*2</t>
  </si>
  <si>
    <t>"v1.13 řez F od +4,08 po +4,3"0,3*(1,269+0,31*2)</t>
  </si>
  <si>
    <t>"v1.13 řez F od +4,05 po +4,3"0,3*0,25*2</t>
  </si>
  <si>
    <t>83</t>
  </si>
  <si>
    <t>860916281</t>
  </si>
  <si>
    <t>84</t>
  </si>
  <si>
    <t>411351011</t>
  </si>
  <si>
    <t>Bednění stropních konstrukcí - bez podpěrné konstrukce desek tloušťky stropní desky přes 5 do 25 cm zřízení</t>
  </si>
  <si>
    <t>-666960577</t>
  </si>
  <si>
    <t>https://podminky.urs.cz/item/CS_URS_2023_01/411351011</t>
  </si>
  <si>
    <t>"v1.22 mezi panely od +3,37 po +3,62"0,23*6,76+0,25*1,51</t>
  </si>
  <si>
    <t>"v1.23 mezi panely od +3,02 po +3,27"0,25*(5,39*2)</t>
  </si>
  <si>
    <t>"v1.23 mezi panely od +3,02 po +3,27"0,33*5,39</t>
  </si>
  <si>
    <t>sh stropu na +6,87</t>
  </si>
  <si>
    <t>"v2.6 obručový od +6,87 po +7,12"0,2*(2,44-0,44)</t>
  </si>
  <si>
    <t>"v2.8 obručový od +6,87 po +7,12"0,2*(2,88-0,44)</t>
  </si>
  <si>
    <t>"v2.9 mezi panely od +6,87 po +7,12"0,15*7,81</t>
  </si>
  <si>
    <t>"v2.10 mezi panely od +6,87 po +7,12"0,3*7,81*3</t>
  </si>
  <si>
    <t>"v2.10 mezi panely od +6,87 po +7,12"0,23*7,81</t>
  </si>
  <si>
    <t>"v2.10 mezi panely od +6,87 po +7,12"0,43*7,81</t>
  </si>
  <si>
    <t>"v2.10 mezi panely od +6,87 po +7,12"0,47*1,75</t>
  </si>
  <si>
    <t>"v2.12 mezi panely od +6,87 po +7,12"(0,07+0,1)*5,45</t>
  </si>
  <si>
    <t>85</t>
  </si>
  <si>
    <t>411351012</t>
  </si>
  <si>
    <t>Bednění stropních konstrukcí - bez podpěrné konstrukce desek tloušťky stropní desky přes 5 do 25 cm odstranění</t>
  </si>
  <si>
    <t>-1723367530</t>
  </si>
  <si>
    <t>https://podminky.urs.cz/item/CS_URS_2023_01/411351012</t>
  </si>
  <si>
    <t>86</t>
  </si>
  <si>
    <t>411354313</t>
  </si>
  <si>
    <t>Podpěrná konstrukce stropů - desek, kleneb a skořepin výška podepření do 4 m tloušťka stropu přes 15 do 25 cm zřízení</t>
  </si>
  <si>
    <t>682450879</t>
  </si>
  <si>
    <t>https://podminky.urs.cz/item/CS_URS_2023_01/411354313</t>
  </si>
  <si>
    <t>"v1.22 mezi panely od +3,37 po +3,62"0,23*6,76</t>
  </si>
  <si>
    <t>87</t>
  </si>
  <si>
    <t>411354314</t>
  </si>
  <si>
    <t>Podpěrná konstrukce stropů - desek, kleneb a skořepin výška podepření do 4 m tloušťka stropu přes 15 do 25 cm odstranění</t>
  </si>
  <si>
    <t>-290763336</t>
  </si>
  <si>
    <t>https://podminky.urs.cz/item/CS_URS_2023_01/411354314</t>
  </si>
  <si>
    <t>88</t>
  </si>
  <si>
    <t>417361821</t>
  </si>
  <si>
    <t>Výztuž ztužujících pásů a věnců z betonářské oceli 10 505 (R) nebo BSt 500</t>
  </si>
  <si>
    <t>597207624</t>
  </si>
  <si>
    <t>https://podminky.urs.cz/item/CS_URS_2023_01/417361821</t>
  </si>
  <si>
    <t>hm.výztuže věnců je převažující v celkové hmotnosti prutové výztuže uvedené ve výkazech, proto je veškerá prutová výztuž uvedena v této položce</t>
  </si>
  <si>
    <t>cena vč.případného přivaření výztuží dle statiky</t>
  </si>
  <si>
    <t>"čv222"2352,4*0,001</t>
  </si>
  <si>
    <t>"čv223"1438,8*0,001</t>
  </si>
  <si>
    <t>89</t>
  </si>
  <si>
    <t>411kvv</t>
  </si>
  <si>
    <t>Konstrukční výztuž pro prutovou výztuž čv222,223 (distančníky, spojky, had, atd.) - d,m dle zvyklostí zhotovitele</t>
  </si>
  <si>
    <t>571787569</t>
  </si>
  <si>
    <t>90</t>
  </si>
  <si>
    <t>938872294</t>
  </si>
  <si>
    <t>kari 6/100 dle detailu atiky</t>
  </si>
  <si>
    <t>"na zdivo od +4,32, na 2x I140"0,25*36,51*4,335*0,001</t>
  </si>
  <si>
    <t>"na zdivo od +4,05 na věnci v1.15"0,25*(0,25+13,06+0,3)*4,335*0,001</t>
  </si>
  <si>
    <t>"na zdivo od +4,05 po +4,85 na věnci v1.13,v1.14"0,3*(36,51)*4,335*0,001</t>
  </si>
  <si>
    <t>"na zdivo od +3,27"0,25*(5,39+36,51)*4,335*0,001</t>
  </si>
  <si>
    <t>"zdivo od +7,12 po +7,62"0,25*(50,03*2+7,5*2)*4,335*0,001</t>
  </si>
  <si>
    <t>91</t>
  </si>
  <si>
    <t>713131151</t>
  </si>
  <si>
    <t>Montáž tepelné izolace stěn rohožemi, pásy, deskami, dílci, bloky (izolační materiál ve specifikaci) vložením jednovrstvě</t>
  </si>
  <si>
    <t>-71366628</t>
  </si>
  <si>
    <t>https://podminky.urs.cz/item/CS_URS_2023_01/713131151</t>
  </si>
  <si>
    <t>"v1.1 podbetonávka ti100"0,07*19,95</t>
  </si>
  <si>
    <t>"v1.2 podbetonávka ti100"0,07*15,57</t>
  </si>
  <si>
    <t>"v1.3 ti100"0,25*6,58</t>
  </si>
  <si>
    <t>"v1.3 podbetonávka ti100"0,07*6,58</t>
  </si>
  <si>
    <t>"v1.5a obručový ti60"0,25*11,2</t>
  </si>
  <si>
    <t>"v1.5a podbetonávka ti60"0,07*11,2</t>
  </si>
  <si>
    <t>"v1.5a roznášecí věnec dl.500mm pod S6 od +0,75 po +1,0 vč.potěru ti60"0,25*(0,5*2)</t>
  </si>
  <si>
    <t>"v1.5b obručový ti60"0,25*12,6</t>
  </si>
  <si>
    <t>"v1.5b podbetonávka ti60"0,07*12,6</t>
  </si>
  <si>
    <t>"v1.18 obručový ti100"0,25*2,37</t>
  </si>
  <si>
    <t>"v1.18 podbetonávka ti100"0,07*2,37</t>
  </si>
  <si>
    <t>"v1.18 dobetonávka ti100"0,1*2,37</t>
  </si>
  <si>
    <t>"v1.19 obručový ti100"0,25*5,07</t>
  </si>
  <si>
    <t>"v1.19 podbetonávka ti100"0,07*5,07</t>
  </si>
  <si>
    <t>"v1.7 od +3,77 po +4,05, v délce 1,9m+0,3m ti 80mm"0,28*(1,9+0,3)</t>
  </si>
  <si>
    <t>"v1.9 od +2,8 po +3,02 ti100"0,22*5,09</t>
  </si>
  <si>
    <t>"v1.10 od +2,8 po +3,02 ti100"0,22*5,26</t>
  </si>
  <si>
    <t>"v1.11 od +2,8 po +3,02 ti100"0,22*3,85</t>
  </si>
  <si>
    <t>"v1.12 roznášecí věnec dl.500mm pod S4 od +1,75 po +2,0 vč.potěru ti100"0,25*(0,5*6)</t>
  </si>
  <si>
    <t>"v1.14 od +2,8 po +3,02 ti100"0,22*8,19</t>
  </si>
  <si>
    <t>"v1.15b od +3,8 po 4,05 ti100"0,25*1,15</t>
  </si>
  <si>
    <t>"v1.15 od +3,8 po +4,05 ti100"0,25*13,9</t>
  </si>
  <si>
    <t>"v1.15 roznášecí věnec dl.500mm pod S7 od +1,75 po +2,0 vč.potěru ti100"0,25*(0,5*2)</t>
  </si>
  <si>
    <t>"v1.16 od +3,8 po +4,05 ti100"0,25*34,06</t>
  </si>
  <si>
    <t>"v1.24 s hea160 od +2,8 po +3,02 ti100"0,22*(1,89*2)</t>
  </si>
  <si>
    <t>"v1.25 od +2,8 po +3,02 ti100"0,22*2,6</t>
  </si>
  <si>
    <t>"od +3,3 po +3,37 ti100 a 60"0,07*3,4+0,07*3,4</t>
  </si>
  <si>
    <t>"v2.1a od +4,37 po +4,62 vč.potěru, ti100"0,25*24,0</t>
  </si>
  <si>
    <t>"v2.1a od +6,62 po +6,87, ti100"0,25*24,0</t>
  </si>
  <si>
    <t>"v2.1b od +5,47 po +5,72 pod sloupky vč.potěru, ti100"0,25*(0,5*4)</t>
  </si>
  <si>
    <t>"v2.2 od +6,62 po +6,87 ti100"0,25*(3,97+0,86)</t>
  </si>
  <si>
    <t>"v2.3 od +6,62 po +6,87 ti100"0,25*7,4</t>
  </si>
  <si>
    <t>"v2.4 od +5,47 po +5,72 pod sloupky vč.potěru ti60"0,25*(0,5*8)</t>
  </si>
  <si>
    <t>"v2.5 od +6,62 po +6,87 ti100"0,25*12,6</t>
  </si>
  <si>
    <t>"v2.7 podbetonávka od +6,75 po +6,87 ti100"0,12*8,2</t>
  </si>
  <si>
    <t>92</t>
  </si>
  <si>
    <t>28376034</t>
  </si>
  <si>
    <t>deska EPS grafitová fasádní λ=0,032 tl 60mm</t>
  </si>
  <si>
    <t>414650227</t>
  </si>
  <si>
    <t>Poznámka k položce:_x000D_
 λ max.0,035 splňuje pouze grafitový eps</t>
  </si>
  <si>
    <t>"od +3,3 po +3,37 ti60"0,07*3,4</t>
  </si>
  <si>
    <t>"v2.4 od +5,47 po +5,72 vč.potěru ti60"0,25*(0,5*8)</t>
  </si>
  <si>
    <t>9,104*1,05 'Přepočtené koeficientem množství</t>
  </si>
  <si>
    <t>93</t>
  </si>
  <si>
    <t>28376036</t>
  </si>
  <si>
    <t>deska EPS grafitová fasádní λ=0,032 tl 80mm</t>
  </si>
  <si>
    <t>-567973604</t>
  </si>
  <si>
    <t>0,616*1,05 'Přepočtené koeficientem množství</t>
  </si>
  <si>
    <t>94</t>
  </si>
  <si>
    <t>28376037</t>
  </si>
  <si>
    <t>deska EPS grafitová fasádní λ=0,032 tl 100mm</t>
  </si>
  <si>
    <t>-1735481354</t>
  </si>
  <si>
    <t>"od +3,3 po +3,37 ti100"0,07*3,4</t>
  </si>
  <si>
    <t>55,631*1,05 'Přepočtené koeficientem množství</t>
  </si>
  <si>
    <t>95</t>
  </si>
  <si>
    <t>330321510</t>
  </si>
  <si>
    <t>Sloupy, pilíře, táhla, rámové stojky, vzpěry z betonu železového (bez výztuže) bez zvláštních nároků na vliv prostředí tř. C 20/25</t>
  </si>
  <si>
    <t>-1139016739</t>
  </si>
  <si>
    <t>https://podminky.urs.cz/item/CS_URS_2023_01/330321510</t>
  </si>
  <si>
    <t>ČV222</t>
  </si>
  <si>
    <t>zateplení pilířů není uvažováno (pokud bude vyžadováno zateplení, tak cena betonu je cca totožná jako cena zateplení, takže nedojde k nárůstu ceny)</t>
  </si>
  <si>
    <t>"žb1"0,3*0,44*(2,75*3+1,5*3+2,0*2+0,75)+0,25*0,3*0,44</t>
  </si>
  <si>
    <t>"žb2"0,55*0,44*(1,5-0,75)</t>
  </si>
  <si>
    <t>96</t>
  </si>
  <si>
    <t>331351121</t>
  </si>
  <si>
    <t>Bednění hranatých sloupů a pilířů včetně vzepření průřezu pravoúhlého čtyřúhelníka výšky do 4 m, průřezu přes 0,08 do 0,16 m2 zřízení</t>
  </si>
  <si>
    <t>-1753137920</t>
  </si>
  <si>
    <t>https://podminky.urs.cz/item/CS_URS_2023_01/331351121</t>
  </si>
  <si>
    <t>bednění předpokládá betonáž až po vyzdění</t>
  </si>
  <si>
    <t>"žb1"0,3*2*(2,75*3+1,5*3+2,0*2+0,75)+2*0,25*0,5</t>
  </si>
  <si>
    <t>"žb2"0,55*2*(1,5-0,75)</t>
  </si>
  <si>
    <t>"vnější bok a ostění"0,44*(2,75+1,5+2,0)+0,44*(1,5+1,5*5)</t>
  </si>
  <si>
    <t>97</t>
  </si>
  <si>
    <t>331351122</t>
  </si>
  <si>
    <t>Bednění hranatých sloupů a pilířů včetně vzepření průřezu pravoúhlého čtyřúhelníka výšky do 4 m, průřezu přes 0,08 do 0,16 m2 odstranění</t>
  </si>
  <si>
    <t>-1058510668</t>
  </si>
  <si>
    <t>https://podminky.urs.cz/item/CS_URS_2023_01/331351122</t>
  </si>
  <si>
    <t>Vodorovné konstrukce</t>
  </si>
  <si>
    <t>98</t>
  </si>
  <si>
    <t>411321515</t>
  </si>
  <si>
    <t>Stropy z betonu železového (bez výztuže) stropů deskových, plochých střech, desek balkonových, desek hřibových stropů včetně hlavic hřibových sloupů tř. C 20/25</t>
  </si>
  <si>
    <t>-2035922694</t>
  </si>
  <si>
    <t>https://podminky.urs.cz/item/CS_URS_2023_01/411321515</t>
  </si>
  <si>
    <t>čv224,104,105,řezy</t>
  </si>
  <si>
    <t>"D1 od +3,37 po +3,62"0,25*(4,28*7,28+0,88*0,04)</t>
  </si>
  <si>
    <t>čv225,105,řezy,223</t>
  </si>
  <si>
    <t>"D2 od +6,87 po +7,12"0,25*(3,64*8,0)</t>
  </si>
  <si>
    <t>99</t>
  </si>
  <si>
    <t>892234517</t>
  </si>
  <si>
    <t>"D1 od +3,37 po +3,62"0,25*((4,28+0,06)*2+(7,28+0,1+0,06))</t>
  </si>
  <si>
    <t>"D1 na +3,37"(0,88+0,06)*(7,28+0,1+0,06)+(3,4-0,44)*6,62</t>
  </si>
  <si>
    <t>"D2 od +6,87 po +7,12"0,25*(3,64*2+8,0)</t>
  </si>
  <si>
    <t>"D2 na +6,87"1,25*8,0+(0,44+1,95)*0,6+1,95*6,62</t>
  </si>
  <si>
    <t>100</t>
  </si>
  <si>
    <t>-1954918178</t>
  </si>
  <si>
    <t>101</t>
  </si>
  <si>
    <t>712311672</t>
  </si>
  <si>
    <t>102</t>
  </si>
  <si>
    <t>966859795</t>
  </si>
  <si>
    <t>103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</si>
  <si>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</si>
  <si>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</si>
  <si>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1823375233</t>
  </si>
  <si>
    <t>https://podminky.urs.cz/item/CS_URS_2023_01/411361821</t>
  </si>
  <si>
    <t>"čv224 - tab.výztuže"638,428*0,001</t>
  </si>
  <si>
    <t>"čv225 - tab.výztuže"422,671*0,001</t>
  </si>
  <si>
    <t>104</t>
  </si>
  <si>
    <t>411kv</t>
  </si>
  <si>
    <t>Konstrukční výztuž pro strop.desky D1,D2 (distančníky, spojky, had, atd.) - d,m dle zvyklostí zhotovitele</t>
  </si>
  <si>
    <t>-912231046</t>
  </si>
  <si>
    <t>105</t>
  </si>
  <si>
    <t>1728332848</t>
  </si>
  <si>
    <t>"kolem desky D1 od +3,37 po +3,62 ti100"0,25*(3,4)</t>
  </si>
  <si>
    <t>"kolem desky D1 od +3,37 po +3,62 ti60"0,25*(4,28*2-3,4+(7,28+0,1+0,06))</t>
  </si>
  <si>
    <t>106</t>
  </si>
  <si>
    <t>399894502</t>
  </si>
  <si>
    <t>3,15*1,05 'Přepočtené koeficientem množství</t>
  </si>
  <si>
    <t>107</t>
  </si>
  <si>
    <t>342862774</t>
  </si>
  <si>
    <t>0,85*1,05 'Přepočtené koeficientem množství</t>
  </si>
  <si>
    <t>108</t>
  </si>
  <si>
    <t>401sp</t>
  </si>
  <si>
    <t>Strop z ŽB prefa panelů tl.250mm - kompletní d,m</t>
  </si>
  <si>
    <t>972942422</t>
  </si>
  <si>
    <t xml:space="preserve"> cena vč.zalití záliv.výztuže,výhrabů,případných dobetonávek, prostupů, pryž.podložek a potřebného vybetonování dutin panelů v místě uložení</t>
  </si>
  <si>
    <t>cena vč.případných výměn (např. u výlezu)!!!</t>
  </si>
  <si>
    <t>cena obsahuje i pomocná bednění pro dobetonávky (např.v místě chybějícího obručového věnce)</t>
  </si>
  <si>
    <t>dodávka a mtž zálivkové výztuže je obsažena v samostatné položce výztuže věnců</t>
  </si>
  <si>
    <t>v ceně zohledněte i pracnost pro osazování panelů na trny (otvor v dutině panelu, trn na chemii, zabetonování)!!!</t>
  </si>
  <si>
    <t>výměra je počítána na plochu ohraničenou panely dle čv222,223!!!!!!!</t>
  </si>
  <si>
    <t>"od +3,37 po +3,62"(46,44-0,44-0,94-5,0+1,6)*(6,62+0,15*2)-3,6*4,331-3,51*1,51</t>
  </si>
  <si>
    <t>čv223</t>
  </si>
  <si>
    <t>"od +6,87 po +7,12"7,8*(6,75-1,95+6,6+2,92-0,07+2,4+0,82+6,6*3+4,2+2,3)</t>
  </si>
  <si>
    <t>109</t>
  </si>
  <si>
    <t>401sch</t>
  </si>
  <si>
    <t xml:space="preserve">Prefa schodiště dvouramenné vč.stupňů s mezipodestou (objem žb do 4m3) - kompl.d,m </t>
  </si>
  <si>
    <t>-966127277</t>
  </si>
  <si>
    <t>110</t>
  </si>
  <si>
    <t>401ok1np</t>
  </si>
  <si>
    <t>Ocelové kce z nosníků 1NP (překlady, sloupy, střecha) - kompl.d,m dle čv 222 vč.případného kotvení,patních plechů, podbetonování uložení a konečné povrchové úpravy</t>
  </si>
  <si>
    <t>kg</t>
  </si>
  <si>
    <t>-1579013677</t>
  </si>
  <si>
    <t>čv222 - vč.20% na svary a spoj.mat.</t>
  </si>
  <si>
    <t>22357,51</t>
  </si>
  <si>
    <t>111</t>
  </si>
  <si>
    <t>401ok2np</t>
  </si>
  <si>
    <t>Ocelové kce z nosníků 2NP (překlady, sloupy) - kompl.d,m dle čv 223 vč.případného kotvení,patních plechů, podbetonování uložení a konečné povrchové úpravy</t>
  </si>
  <si>
    <t>971227263</t>
  </si>
  <si>
    <t>čv223 - vč.20% na svary a spoj.mat.</t>
  </si>
  <si>
    <t>3859,26</t>
  </si>
  <si>
    <t>112</t>
  </si>
  <si>
    <t>4k1</t>
  </si>
  <si>
    <t>Kování K1 (kotevní platle 150/150/10) - d,m dle čv222</t>
  </si>
  <si>
    <t>1631441656</t>
  </si>
  <si>
    <t>113</t>
  </si>
  <si>
    <t>4k2</t>
  </si>
  <si>
    <t>Kování K2 (kotevní platle 280/280/10) - d,m dle čv222</t>
  </si>
  <si>
    <t>1763907143</t>
  </si>
  <si>
    <t>114</t>
  </si>
  <si>
    <t>444171111</t>
  </si>
  <si>
    <t>Montáž krytiny střech ocelových konstrukcí z tvarovaných ocelových plechů šroubovaných, výšky budovy do 6 m</t>
  </si>
  <si>
    <t>434282921</t>
  </si>
  <si>
    <t>https://podminky.urs.cz/item/CS_URS_2023_01/444171111</t>
  </si>
  <si>
    <t>čv222,106</t>
  </si>
  <si>
    <t>"plocha mezi zdivem"(13,31-0,25)*36,51-6,1*1,3*5</t>
  </si>
  <si>
    <t>115</t>
  </si>
  <si>
    <t>1548435</t>
  </si>
  <si>
    <t>trapézový plech TR150/290 tl.0,8mm - dodávka vč.montážního a spojovacího materiálu</t>
  </si>
  <si>
    <t>1963020491</t>
  </si>
  <si>
    <t>437,171*1,133 'Přepočtené koeficientem množství</t>
  </si>
  <si>
    <t>Kryty pozemních komunikací, letišť a ploch dlážděné</t>
  </si>
  <si>
    <t>116</t>
  </si>
  <si>
    <t>-353212502</t>
  </si>
  <si>
    <t>Det.D06 - čv123</t>
  </si>
  <si>
    <t>vzhledem k malé tl. a ke kotvení L profilu není uvažováno s vyztužením</t>
  </si>
  <si>
    <t>čv103,104</t>
  </si>
  <si>
    <t>"betonový monolit.podklad pod zámkovku"0,2*0,04*(34,14+4,95+2,0+47,28)</t>
  </si>
  <si>
    <t>117</t>
  </si>
  <si>
    <t>1755934679</t>
  </si>
  <si>
    <t>"betonový monolit.podklad pod zámkovku"2*0,04*(34,14+4,95+2,0+47,28)</t>
  </si>
  <si>
    <t>118</t>
  </si>
  <si>
    <t>-598317485</t>
  </si>
  <si>
    <t>119</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</si>
  <si>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</si>
  <si>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</si>
  <si>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-424167402</t>
  </si>
  <si>
    <t>https://podminky.urs.cz/item/CS_URS_2023_01/596811311</t>
  </si>
  <si>
    <t>čv103,104, skl.S16 (dlažba 600/600/50)</t>
  </si>
  <si>
    <t>0,7*34,26+4,65*5,15</t>
  </si>
  <si>
    <t>"129"2,45*1,1</t>
  </si>
  <si>
    <t>"130"4,91*1,3+2,31*1,1</t>
  </si>
  <si>
    <t>0,7*(0,2+44,62+2,44)</t>
  </si>
  <si>
    <t>2,0*7,5</t>
  </si>
  <si>
    <t>120</t>
  </si>
  <si>
    <t>59245620</t>
  </si>
  <si>
    <t>dlažba desková betonová tl 60mm přírodní</t>
  </si>
  <si>
    <t>-75897710</t>
  </si>
  <si>
    <t xml:space="preserve">Poznámka k položce:_x000D_
dle skladby S16 bude tl.50mm, zohledněte v ceně tl.50mm!!!!_x000D_
</t>
  </si>
  <si>
    <t>107,631*1,03 'Přepočtené koeficientem množství</t>
  </si>
  <si>
    <t>Úprava povrchů vnitřních</t>
  </si>
  <si>
    <t>121</t>
  </si>
  <si>
    <t>612131121</t>
  </si>
  <si>
    <t>Podkladní a spojovací vrstva vnitřních omítaných ploch penetrace disperzní nanášená ručně stěn</t>
  </si>
  <si>
    <t>661913361</t>
  </si>
  <si>
    <t>https://podminky.urs.cz/item/CS_URS_2023_01/612131121</t>
  </si>
  <si>
    <t>122</t>
  </si>
  <si>
    <t>612142001</t>
  </si>
  <si>
    <t>Potažení vnitřních ploch pletivem v ploše nebo pruzích, na plném podkladu sklovláknitým vtlačením do tmelu stěn</t>
  </si>
  <si>
    <t>1115544600</t>
  </si>
  <si>
    <t>https://podminky.urs.cz/item/CS_URS_2023_01/612142001</t>
  </si>
  <si>
    <t>předběžná položka pro přetažení exponovaných míst podkladu omítek (např. styk beton x cihla, atd.) pro zamezení praskání omítek</t>
  </si>
  <si>
    <t>výměru odsouhlasí TDI</t>
  </si>
  <si>
    <t>"1np"200,0</t>
  </si>
  <si>
    <t>"2np"100,0</t>
  </si>
  <si>
    <t>123</t>
  </si>
  <si>
    <t>612131301</t>
  </si>
  <si>
    <t>Podkladní a spojovací vrstva vnitřních omítaných ploch cementový postřik nanášený strojně celoplošně stěn</t>
  </si>
  <si>
    <t>-449345366</t>
  </si>
  <si>
    <t>https://podminky.urs.cz/item/CS_URS_2023_01/612131301</t>
  </si>
  <si>
    <t>124</t>
  </si>
  <si>
    <t>612322311</t>
  </si>
  <si>
    <t>Omítka vápenocementová lehčená vnitřních ploch nanášená strojně jednovrstvá, tloušťky do 10 mm hrubá zatřená svislých konstrukcí stěn</t>
  </si>
  <si>
    <t>1440737257</t>
  </si>
  <si>
    <t>https://podminky.urs.cz/item/CS_URS_2023_01/612322311</t>
  </si>
  <si>
    <t>pod ker.obklad</t>
  </si>
  <si>
    <t>omítky na celou k.v. místnosti</t>
  </si>
  <si>
    <t>počítáno i s omítnutím nadpraží otvorů, omítkou za předstěnami (rozpočet uvažuje sdk realizováno až po omítkách)</t>
  </si>
  <si>
    <t>čv104,107,222</t>
  </si>
  <si>
    <t>"103"(1,6-0,8)*(4,26+0,65*2)</t>
  </si>
  <si>
    <t>"107"3,57*(1,65*2+1,5*2)-0,8*2,22*2</t>
  </si>
  <si>
    <t>"108"3,57*(1,45*2+1,5*2)-0,8*2,22*2</t>
  </si>
  <si>
    <t>"109"3,57*(0,9*2+1,5*2)-0,8*2,22</t>
  </si>
  <si>
    <t>"110"3,57*(1,65*2+1,5*2)-0,8*2,22*2</t>
  </si>
  <si>
    <t>"111"3,57*(0,9*2+1,5*2)-0,8*2,22</t>
  </si>
  <si>
    <t>"112"3,57*(7,6*2+4,81*2)-1,2*2,22-1,0*2,22</t>
  </si>
  <si>
    <t>"132"3,57*(2,55*2+1,85*2+0,95*2)-0,8*2,22*2</t>
  </si>
  <si>
    <t>"133"3,57*(0,9*2+1,85*2)-0,8*2,22</t>
  </si>
  <si>
    <t>"134"3,57*(1,55*2+1,85*2)-0,8*2,22*2</t>
  </si>
  <si>
    <t>"135"3,57*(0,9*2+1,85*2)-0,8*2,22</t>
  </si>
  <si>
    <t>"138"(1,6-0,8)*(1,65+0,65*2)</t>
  </si>
  <si>
    <t>"114"4,25*(3,9*2+2,02*2)-0,9*2,22*2</t>
  </si>
  <si>
    <t>"116"4,25*(10,02*2+14,84*2)-3,31*3,45*3-1,0*2,22-0,9*2,22*5+0,2*(0,9+2,22*2)*5-1,6*2,22+0,1*(3,2+2,22*2)-1,2*2,22+0,2*(1,2+2,22*2)</t>
  </si>
  <si>
    <t>"117"4,25*(10,02*2+9,8*2)-3,31*3,45*2-1,0*2,22*2+0,05*(1,0+2,22*2)-0,9*2,22*4+0,2*(0,9+2,22*2)*4</t>
  </si>
  <si>
    <t>"118"4,25*(10,02*2+9,16*2)-3,31*3,45*2-1,0*2,22+0,05*(1,0+2,22*2)-10,02*0,65+0,25*(10,02+0,65*2)</t>
  </si>
  <si>
    <t>od -0,2 po +3,02 (nadpraží oken.otvoru z 2x I180)</t>
  </si>
  <si>
    <t>"119"3,22*(2,9*2+4,28*2)-0,9*2,22-1,05*2,85+0,25*(1,05+2,85*2)</t>
  </si>
  <si>
    <t>"120"3,22*(4,35*2+3,56*2)-1,6*2,22+0,2*(1,6+2,22*2)-2,6*(3,22-2,2)+0,25*(1,02*2)</t>
  </si>
  <si>
    <t>"123"3,22*(1,61*2+2,6*2)-0,9*2,22-2,6*1,02+0,25*(1,02*2)</t>
  </si>
  <si>
    <t>"125"3,22*(4,35*2+2,6*2)-0,9*2,22-2,6*1,02+0,25*(1,02*2)</t>
  </si>
  <si>
    <t>"126"3,22*(1,8*2+2,0*2)-0,9*2,22-0,8*2,22</t>
  </si>
  <si>
    <t>"127"3,22*(1,8*2+0,9*2)-0,8*2,22</t>
  </si>
  <si>
    <t>"128"3,22*(4,35*2+6,76*2)-0,9*2,22-1,05*2,85+0,25*(1,05+2,85*2)-5,8*1,02+0,25*(1,02*2)</t>
  </si>
  <si>
    <t>čv105,107,223</t>
  </si>
  <si>
    <t>"203"3,25*(3,3*2+1,61*2)-0,9*2,12-3,3*(6,87-5,72)+0,25*(1,15*2)</t>
  </si>
  <si>
    <t>"205"3,25*(3,3*2+1,61*2)-0,9*2,12-3,3*(6,87-5,72)+0,25*(1,15*2)</t>
  </si>
  <si>
    <t>"206"3,25*(1,65*2+1,5*2)-0,8*2,12*2</t>
  </si>
  <si>
    <t>"207"3,25*(1,45*2+1,5*2)-0,8*2,12*2</t>
  </si>
  <si>
    <t>"208"3,25*(0,9*2+1,5*2)-0,8*2,12</t>
  </si>
  <si>
    <t>"209"3,25*(1,65*2+1,5*2)-0,8*2,12*2</t>
  </si>
  <si>
    <t>"210"3,25*(0,9*2+1,5*2)-0,8*2,12</t>
  </si>
  <si>
    <t>"212"3,25*(2,0*2+2,15*2)-0,8*2,12*2</t>
  </si>
  <si>
    <t>"215"3,25*(2,0*2+2,15*2)-0,8*2,12*2</t>
  </si>
  <si>
    <t>"218"3,25*(2,0*2+2,15*2)-0,8*2,12*2</t>
  </si>
  <si>
    <t>"221"3,25*(2,01*2+2,15*2)-0,8*2,12</t>
  </si>
  <si>
    <t>125</t>
  </si>
  <si>
    <t>612321391</t>
  </si>
  <si>
    <t>Omítka vápenocementová vnitřních ploch nanášená strojně Příplatek k cenám za každých dalších i započatých 5 mm tloušťky omítky přes 10 mm stěn</t>
  </si>
  <si>
    <t>1819500505</t>
  </si>
  <si>
    <t>https://podminky.urs.cz/item/CS_URS_2023_01/612321391</t>
  </si>
  <si>
    <t xml:space="preserve">Poznámka k položce:_x000D_
PD uvažuje s tl.do 20mm_x000D_
rozpočet tedy uvažuje s jádrem tl.15mm_x000D_
vzhledem k tvárnicím přesného zdění by ale měla být tl.jádra 10mm dostačující a tento příplatek je potom zbytečný,_x000D_
uchazeč ocení tuto položku dle svých zvyklostí a zkušeností (tzn. kvalitní rovinnost stěny = příplatek není nutný)_x000D_
</t>
  </si>
  <si>
    <t>126</t>
  </si>
  <si>
    <t>611131121</t>
  </si>
  <si>
    <t>Podkladní a spojovací vrstva vnitřních omítaných ploch penetrace disperzní nanášená ručně stropů</t>
  </si>
  <si>
    <t>-1544069140</t>
  </si>
  <si>
    <t>https://podminky.urs.cz/item/CS_URS_2023_01/611131121</t>
  </si>
  <si>
    <t>127</t>
  </si>
  <si>
    <t>611321131</t>
  </si>
  <si>
    <t>Potažení vnitřních ploch vápenocementovým štukem tloušťky do 3 mm vodorovných konstrukcí stropů rovných</t>
  </si>
  <si>
    <t>-1339943991</t>
  </si>
  <si>
    <t>https://podminky.urs.cz/item/CS_URS_2023_01/611321131</t>
  </si>
  <si>
    <t>předběžná položka pro přeštukování nadpraží otvorů místností s ker.obkladem (jsou pouze nahrubované) - odsouhlasí TDI</t>
  </si>
  <si>
    <t>"116"0,2*(0,9)*5+0,1*(3,2)+0,2*(1,2)</t>
  </si>
  <si>
    <t>"117"0,05*(1,0)+0,2*(0,9)*4</t>
  </si>
  <si>
    <t>"118"0,05*(1,0)+0,25*(10,02)</t>
  </si>
  <si>
    <t>"119"0,25*(1,05)</t>
  </si>
  <si>
    <t>"120"0,2*(1,6)</t>
  </si>
  <si>
    <t>"128"0,25*(1,05)</t>
  </si>
  <si>
    <t>šno</t>
  </si>
  <si>
    <t>128</t>
  </si>
  <si>
    <t>1960420903</t>
  </si>
  <si>
    <t>129</t>
  </si>
  <si>
    <t>612321341</t>
  </si>
  <si>
    <t>Omítka vápenocementová vnitřních ploch nanášená strojně dvouvrstvá, tloušťky jádrové omítky do 10 mm a tloušťky štuku do 3 mm štuková svislých konstrukcí stěn</t>
  </si>
  <si>
    <t>-1689826017</t>
  </si>
  <si>
    <t>https://podminky.urs.cz/item/CS_URS_2023_01/612321341</t>
  </si>
  <si>
    <t>"102 část"3,57*(12,75*2)-0,9*2,22*3+0,28*(0,9*2,22*2)*2+0,1*(0,9+2,22*2)-1,2*2,22+0,1*(1,2+2,22*2)-0,8*2,22*2+0,05*(0,8+2,22*2)*2</t>
  </si>
  <si>
    <t>"103"3,57*(12,86*2+0,65*2+6,62*2-2,21-2,55)-4,05*2,85+0,25*(4,05+2,85*2)-8,05*1,65+0,38*(8,05+1,65*2)-(1,6-0,8)*(4,26+0,65*2)</t>
  </si>
  <si>
    <t>"104"3,57*(3,15*2+4,41*2-2,55)-1,25*2,85+0,25*(1,25+2,85*2)</t>
  </si>
  <si>
    <t>"105"(1,846+0,2)*(1,4*2+3,0)+2,046/2*2,6*2+(2,046+3,57)/2*3*2</t>
  </si>
  <si>
    <t>"113"3,57*(2,2*2+3,11*2)-0,9*2,22</t>
  </si>
  <si>
    <t>"131"3,57*(3,9*2)-0,9*2,22*2-3,8*2,85+0,38*(3,8+2,85*2)</t>
  </si>
  <si>
    <t>"136,137,138"3,57*(12,11*2+6,62*2+0,65*2+1,65*2+2,75*2+0,2*2-1,61)-0,9*2,22-11,15*2,85+0,25*(11,15+2,85*2)-(1,6-0,8)*(1,65+0,65*2)</t>
  </si>
  <si>
    <t>"139"3,57*(6,2*2+2,81*2)-0,9*2,22-3,3*2,85+0,25*(3,3+2,85*2)</t>
  </si>
  <si>
    <t>"140"3,57*(2,2*2+1,6*2)-1,0*2,22</t>
  </si>
  <si>
    <t>"101"4,25*(2,3)</t>
  </si>
  <si>
    <t>"102 část"4,25*(4,6*2+2,02)-1,2*2,22-3,0*3,57+0,38*(3,57*2)</t>
  </si>
  <si>
    <t>"115 část"4,25*(1,26*2+2,02*2)-0,9*2,22*2-2,02*(3,02+0,2)</t>
  </si>
  <si>
    <t>"115 část"3,22*(4,65*2+2,02)</t>
  </si>
  <si>
    <t>"121"3,22*(4,35*2+3,05*2)-0,9*2,22-3,05*(3,22-2,2)+0,25*(1,02*2)</t>
  </si>
  <si>
    <t>"122"3,22*(2,64*2+2,6*2)-0,9*2,22*2</t>
  </si>
  <si>
    <t>"124"3,22*(4,35*2+2,6*2)-0,9*2,22-2,6*(3,22-2,2)+0,25*(1,02*2)</t>
  </si>
  <si>
    <t>od +3,37 po +6,87</t>
  </si>
  <si>
    <t>"112"(6,87-3,37)*(3,35*2+1,51*2)</t>
  </si>
  <si>
    <t>"201"3,25*(38,66*2+1,61*2-3,0)-0,9*2,12*9-0,8*2,12*2-1,05*2,7+0,25*(1,05+2,7*2)-26,5*(0,7+0,05)+0,38*(0,75*2)</t>
  </si>
  <si>
    <t>"202"3,25*(6,75*2+4,86*2)-0,9*2,12*2-6,75*(3,25-2,1)+0,25*(1,15*2)</t>
  </si>
  <si>
    <t>"204"3,25*(6,75*2+4,86*2)-0,9*2,12*2-6,75*(0,7+0,05)+0,38*(0,75*2)-0,9*1,4+0,25*(0,9+1,4*2)</t>
  </si>
  <si>
    <t>"211"3,25*(4,86*2+3,3*2)-0,9*2,12-0,8*2,12-3,3*1,4+0,25*(3,3+1,4*2)</t>
  </si>
  <si>
    <t>"213"3,25*(4,86*2+3,3*2)-0,9*2,12-0,8*2,12-3,3*1,4+0,25*(3,3+1,4*2)</t>
  </si>
  <si>
    <t>"214"3,25*(4,86*2+3,3*2)-0,9*2,12-0,8*2,12-3,3*1,4+0,25*(3,3+1,4*2)</t>
  </si>
  <si>
    <t>"216"3,25*(4,86*2+3,3*2)-0,9*2,12-0,8*2,12-3,3*1,4+0,25*(3,3+1,4*2)</t>
  </si>
  <si>
    <t>"217"3,25*(4,86*2+3,3*2)-0,9*2,12-0,8*2,12-3,3*1,4+0,25*(3,3+1,4*2)</t>
  </si>
  <si>
    <t>"219"3,25*(4,86*2+3,3*2)-0,9*2,12-0,8*2,12-3,3*1,4+0,25*(3,3+1,4*2)</t>
  </si>
  <si>
    <t>"220"3,25*(4,86*2+4,16*2)-0,9*2,12-0,8*2,12-3,3*1,4+0,25*(3,3+1,4*2)</t>
  </si>
  <si>
    <t>130</t>
  </si>
  <si>
    <t>-1209379796</t>
  </si>
  <si>
    <t xml:space="preserve">Poznámka k položce:_x000D_
PD uvažuje s tl.do 20mm_x000D_
rozpočet tedy uvažuje s jádrem tl.15mm + 3mm štuk_x000D_
vzhledem k tvárnicím přesného zdění by ale měla být tl.jádra 10mm dostačující a tento příplatek je potom zbytečný,_x000D_
uchazeč ocení tuto položku dle svých zvyklostí a zkušeností (tzn. kvalitní rovinnost stěny = příplatek není nutný)_x000D_
</t>
  </si>
  <si>
    <t>131</t>
  </si>
  <si>
    <t>622143004</t>
  </si>
  <si>
    <t>Montáž omítkových profilů plastových, pozinkovaných nebo dřevěných upevněných vtlačením do podkladní vrstvy nebo přibitím začišťovacích samolepících pro vytvoření dilatujícího spoje s okenním rámem</t>
  </si>
  <si>
    <t>431954006</t>
  </si>
  <si>
    <t>https://podminky.urs.cz/item/CS_URS_2023_01/622143004</t>
  </si>
  <si>
    <t>"102 část"3,57*2</t>
  </si>
  <si>
    <t>"103"3,57*2+(4,05+2,85*2)+(8,05+1,65*2)</t>
  </si>
  <si>
    <t>"104"3,57*2+(1,25+2,85*2)</t>
  </si>
  <si>
    <t>"131"3,57*2+(3,8+2,85*2)</t>
  </si>
  <si>
    <t>"136,137,138"3,57*2+(11,15+2,85*2)</t>
  </si>
  <si>
    <t>"139"(3,3+2,85*2)</t>
  </si>
  <si>
    <t>"101"4,25*2</t>
  </si>
  <si>
    <t>"102 část"4,25*1</t>
  </si>
  <si>
    <t>"121"(1,02*2)</t>
  </si>
  <si>
    <t>"124"(1,02*2)</t>
  </si>
  <si>
    <t>"201"(1,05+2,7*2)+(0,75*2)</t>
  </si>
  <si>
    <t>"202"(1,15*2)</t>
  </si>
  <si>
    <t>"204"(0,75*2)</t>
  </si>
  <si>
    <t>"211"(3,3+1,4*2)</t>
  </si>
  <si>
    <t>"213"(3,3+1,4*2)</t>
  </si>
  <si>
    <t>"214"(3,3+1,4*2)</t>
  </si>
  <si>
    <t>"216"(3,3+1,4*2)</t>
  </si>
  <si>
    <t>"217"(3,3+1,4*2)</t>
  </si>
  <si>
    <t>"219"(3,3+1,4*2)</t>
  </si>
  <si>
    <t>"220"(3,3+1,4*2)</t>
  </si>
  <si>
    <t>132</t>
  </si>
  <si>
    <t>59051476</t>
  </si>
  <si>
    <t>profil začišťovací PVC 9mm s výztužnou tkaninou pro ostění ETICS</t>
  </si>
  <si>
    <t>-709747495</t>
  </si>
  <si>
    <t>170,38*1,05 'Přepočtené koeficientem množství</t>
  </si>
  <si>
    <t>61okd</t>
  </si>
  <si>
    <t>Vnitřní obklad z kompaktních desek</t>
  </si>
  <si>
    <t>133</t>
  </si>
  <si>
    <t>61ko101</t>
  </si>
  <si>
    <t>Obklad stěny mč.101 z velkoformátových kompaktních HPL desek tl.6mm RAL2011 (oranžová) - kompl. d,m vč.roštu</t>
  </si>
  <si>
    <t>787977883</t>
  </si>
  <si>
    <t>čv104,222</t>
  </si>
  <si>
    <t>"101"(3,7+3,14)/2*2,3</t>
  </si>
  <si>
    <t>134</t>
  </si>
  <si>
    <t>61ko101p</t>
  </si>
  <si>
    <t>Obklad podhledu mč.101 z velkoformátových kompaktních HPL desek tl.6mm RAL2011 (oranžová) - kompl. d,m vč.certifik.závěsu</t>
  </si>
  <si>
    <t>-1547624038</t>
  </si>
  <si>
    <t>"101"2,3*2,02</t>
  </si>
  <si>
    <t>135</t>
  </si>
  <si>
    <t>61sch</t>
  </si>
  <si>
    <t>Obklad schodiště z velkoformátových kompaktních HPL desek tl.6mm RAL2011 (oranžová) - kompl. d,m dle čv111 vč.roštu</t>
  </si>
  <si>
    <t>768757427</t>
  </si>
  <si>
    <t>čv111</t>
  </si>
  <si>
    <t>výměra počítána dle výpisu desek (výřezy v deskách nejsou odečteny)</t>
  </si>
  <si>
    <t>výměra je bez plochy opláštění na OK (dveře a nadpraží)</t>
  </si>
  <si>
    <t>Prořez zohledněte v ceně</t>
  </si>
  <si>
    <t>"A bez a3,a4"0,75*1,0+0,78*1,0+0,18*2,04+0,18*0,96+0,05*3,0</t>
  </si>
  <si>
    <t>"B"1,03*1,69+1,3*1,69*3+0,3*0,7+0,61*1,0+0,18*1,71+1,3*2,68*3+1,03*0,96+1,03*2,04+1,3*1,67+1,03*0,74</t>
  </si>
  <si>
    <t>"C"1,3*1,86+1,3*2,674+0,44*0,96+0,19*1,71+1,02*0,74+1,3*1,67+0,44*1,85</t>
  </si>
  <si>
    <t>"D"0,435*1,19+1,3*2,12+1,3*1,85</t>
  </si>
  <si>
    <t>"E"0,3*0,7+1,3*1,57*3+1,03*1,57+1,3*2,8*2+1,3*2,25+1,03*1,32</t>
  </si>
  <si>
    <t>"F vč.parapetu"0,6*1,72+0,75*1,72+0,18*1,0+0,18*1,555+0,18*1,485+0,18*0,26+0,24*0,75+0,24*0,78</t>
  </si>
  <si>
    <t>"G"0,96*0,87*3+0,96*2,8*3</t>
  </si>
  <si>
    <t>136</t>
  </si>
  <si>
    <t>61schal</t>
  </si>
  <si>
    <t>Ukončovací lišta AL pro obklad deskami HPL - d,m dle čv111-pozn.2</t>
  </si>
  <si>
    <t>750574840</t>
  </si>
  <si>
    <t>137</t>
  </si>
  <si>
    <t>61okdvs</t>
  </si>
  <si>
    <t>OK pro dveře 2kř. a nadpraží - d,m dle čv111 vč.povrch.úpravy</t>
  </si>
  <si>
    <t>777161683</t>
  </si>
  <si>
    <t>138</t>
  </si>
  <si>
    <t>61opldv</t>
  </si>
  <si>
    <t>Opláštění dveří 2kř. a nadpraží - d,m dle čv111 bez nosné ocel.kce</t>
  </si>
  <si>
    <t>-1728867504</t>
  </si>
  <si>
    <t>"a3,a4"0,68*2,04*2+1,36*0,96</t>
  </si>
  <si>
    <t>139</t>
  </si>
  <si>
    <t>61kov</t>
  </si>
  <si>
    <t>Kování, panty, zámek, větr.mř. pro 2kř.dveře - d,m dle čv111</t>
  </si>
  <si>
    <t>1811649291</t>
  </si>
  <si>
    <t>62s</t>
  </si>
  <si>
    <t>Úprava povrchů vnějších - svislé</t>
  </si>
  <si>
    <t>140</t>
  </si>
  <si>
    <t>622131121</t>
  </si>
  <si>
    <t>Podkladní a spojovací vrstva vnějších omítaných ploch penetrace nanášená ručně stěn</t>
  </si>
  <si>
    <t>-1461123214</t>
  </si>
  <si>
    <t>https://podminky.urs.cz/item/CS_URS_2023_01/622131121</t>
  </si>
  <si>
    <t>141</t>
  </si>
  <si>
    <t>622142001</t>
  </si>
  <si>
    <t>Potažení vnějších ploch pletivem v ploše nebo pruzích, na plném podkladu sklovláknitým vtlačením do tmelu stěn</t>
  </si>
  <si>
    <t>-72283981</t>
  </si>
  <si>
    <t>https://podminky.urs.cz/item/CS_URS_2023_01/622142001</t>
  </si>
  <si>
    <t>předběžná položka pro přetažení exponovaných míst podkladu omítek (např. styk beton x cihla,xps(eps)/cihla atd.) pro zamezení praskání omítek</t>
  </si>
  <si>
    <t>300,0</t>
  </si>
  <si>
    <t>142</t>
  </si>
  <si>
    <t>622131101</t>
  </si>
  <si>
    <t>Podkladní a spojovací vrstva vnějších omítaných ploch cementový postřik nanášený ručně celoplošně stěn</t>
  </si>
  <si>
    <t>1052270979</t>
  </si>
  <si>
    <t>https://podminky.urs.cz/item/CS_URS_2023_01/622131101</t>
  </si>
  <si>
    <t>143</t>
  </si>
  <si>
    <t>622811002</t>
  </si>
  <si>
    <t>Omítka tepelně izolační vnějších ploch stěn prováděná ručně v 1 vrstvě, tloušťky přes 20 do 30 mm</t>
  </si>
  <si>
    <t>133577661</t>
  </si>
  <si>
    <t>https://podminky.urs.cz/item/CS_URS_2023_01/622811002</t>
  </si>
  <si>
    <t>v ceně zohledněte případné strojní omítání</t>
  </si>
  <si>
    <t>rozpočet uvažuje se zatažením cca 100mm pod UT</t>
  </si>
  <si>
    <t>čv104,105,106,107,108,222,223</t>
  </si>
  <si>
    <t>garáž</t>
  </si>
  <si>
    <t>"Z od -0,1 po +4,95"(4,95+0,1)*36,86-(3,965+0,1)*(36,86-1,15)+(3,965+0,1)*0,38</t>
  </si>
  <si>
    <t>"nika od -0,1 po cca +3,88 (=+4,05 - 0,022-0,15)"(3,88+0,1)*(0,77*2+2,68)</t>
  </si>
  <si>
    <t>"Z pod podhledem od -0,1 po +4,05 (nadpraží vrat neomítáno)"(4,05+0,1)*(33,31+1,9+0,38)-3,31*(3,25+0,1)*7+0,38*(3,25+0,1)*2*7</t>
  </si>
  <si>
    <t>"S vč.niky a skladu od -0,1 po +4,95"(4,95+0,1)*19,25-(2,65+0,1)*4,91-10,02*0,65+0,1*(10,02+0,65*2)</t>
  </si>
  <si>
    <t>"S mč.130 od -0,1 po +2,65 (na světlou výšku bez KZS podhledu)"(2,65+0,1)*(2,4*2+4,91)</t>
  </si>
  <si>
    <t>sklady</t>
  </si>
  <si>
    <t>"V od -0,1 po +4,95"(4,95+0,1)*36,86-(2,65+0,1)*(36,86-2,6)</t>
  </si>
  <si>
    <t>"V pod spiroly od -0,1 po +2,65 (na světlou výšku bez KZS podhledu)"(2,65+0,1)*(36,86-2,6+4,65+1,45*2)-1,05*2,75*2+0,1*(1,05+2,75*2)*2-20,0*(2,65-2,0)</t>
  </si>
  <si>
    <t>+0,1*(0,65*2)</t>
  </si>
  <si>
    <t>"V mč.129 a boční stěna"(2,65+0,1)*(5,35+1,1*2)</t>
  </si>
  <si>
    <t>patrový objekt</t>
  </si>
  <si>
    <t>"S pod podhledem garáže od -0,1 po +4,05"(4,05+0,1)*1,16</t>
  </si>
  <si>
    <t>"S pod spiroly skladů od -0,1 po +2,65"(2,65+0,1)*0,7</t>
  </si>
  <si>
    <t>"S nad střechou garáže od cca +4,47 (cca hh trapézu) po +7,72"(7,72-4,47)*13,06</t>
  </si>
  <si>
    <t>"S nad střechou skladů od +3,27 po +7,72"(7,72-3,27)*5,14</t>
  </si>
  <si>
    <t>"S nad atikama od +4,95 po +7,72"(7,72-4,95)*(0,4+0,25+0,35)</t>
  </si>
  <si>
    <t>"S mimo garáže a sklady od -0,1 po +7,72"(7,72+0,1)*(50,23-19,25)</t>
  </si>
  <si>
    <t>"S odpočet výřezu bedněného boku šikmé stěny (š.s.uvedena samostatně) od +3,12 po +6,42"-(6,42-3,12)*1,35</t>
  </si>
  <si>
    <t>"S odpočet výřezu bedněného boku šikmé stěny (š.s.uvedena samostatně) od -0,1 po +3,12"-(3,12+0,1)*(1,35+0,94)</t>
  </si>
  <si>
    <t>"S odpočet otvorů"-8,05*1,65-3,8*(2,65+0,1)-2,0*(6,42+0,1)-33,4*(6,42-5,72)</t>
  </si>
  <si>
    <t>"S nadpraží na +6,42 mimo okno"0,06*12,6</t>
  </si>
  <si>
    <t>"Z za š.s. od -0,1 po +6,42 (sh kzs desky d2)"(6,42+0,1)*7,44</t>
  </si>
  <si>
    <t>"Z odpočet otvoru za š.s."-0,9*1,4+0,2*(0,9*2+1,4*2)</t>
  </si>
  <si>
    <t xml:space="preserve">J vnější líc objektu bez obedněné šikmé stěny (KZS š.s.uveden samostatně) </t>
  </si>
  <si>
    <t>"+6,42 po +7,72"(7,72-6,42)*(50,23)</t>
  </si>
  <si>
    <t xml:space="preserve">"od -0,1 po +6,42 (bok krajní stěny schodiště)"(6,42+0,1)*0,44 </t>
  </si>
  <si>
    <t>J pod spiroly vč.schod.prostoru (na světlou výšku po sh KZS podhledu)</t>
  </si>
  <si>
    <t>"J od -0,1 po +6,42"(6,42+0,1)*(46,44+7,44+8,2)</t>
  </si>
  <si>
    <t>"J odpočet výřezu bedněného boku šikmé stěny (š.s.uvedena samostatně) od -0,1 po +3,12"-(3,12+0,1)*0,94</t>
  </si>
  <si>
    <t>"J odpočet otvorů"-4,05*(2,65+0,1)+0,1*(4,05+2,75*2)-1,25*(2,65+0,1)+0,1*(1,25+2,75*2)-14,6*(2,65+0,1)+0,1*(14,6+2,75*2)</t>
  </si>
  <si>
    <t>-16,8*(6,42-5,72)+0,1*(0,7*2)-24,0*1,4+0,1*(24,0+1,4*2)-1,05*2,6+0,15*(1,05+2,6*2)</t>
  </si>
  <si>
    <t>-1,5*1,5*5+0,44*(1,5+1,5*2)*5</t>
  </si>
  <si>
    <t>"V od -0,1 po +7,72"(7,72+0,1)*8,2-1,5*1,5*5</t>
  </si>
  <si>
    <t>144</t>
  </si>
  <si>
    <t>834411434</t>
  </si>
  <si>
    <t>145</t>
  </si>
  <si>
    <t>-2038117743</t>
  </si>
  <si>
    <t>146</t>
  </si>
  <si>
    <t>622151031</t>
  </si>
  <si>
    <t>Penetrační nátěr vnějších pastovitých tenkovrstvých omítek silikonový stěn</t>
  </si>
  <si>
    <t>1019803549</t>
  </si>
  <si>
    <t>https://podminky.urs.cz/item/CS_URS_2023_01/622151031</t>
  </si>
  <si>
    <t>147</t>
  </si>
  <si>
    <t>622531012</t>
  </si>
  <si>
    <t>Omítka tenkovrstvá silikonová vnějších ploch probarvená bez penetrace zatíraná (škrábaná), zrnitost 1,5 mm stěn</t>
  </si>
  <si>
    <t>-467505549</t>
  </si>
  <si>
    <t>https://podminky.urs.cz/item/CS_URS_2023_01/622531012</t>
  </si>
  <si>
    <t>rozpočet uvažuje se stažením pod UT o cca 100mm na cca -0,1</t>
  </si>
  <si>
    <t>v ceně zohledněte barevnost omítkoviny!</t>
  </si>
  <si>
    <t>"Z pod podhledem od -0,1 po +4,05 (nadpraží vrat neomítáno)"(4,05+0,1)*(0,38)</t>
  </si>
  <si>
    <t>"S mč.130 od -0,1 po +2,65 (na světlou výšku bez KZS podhledu)"(2,65+0,1)*(2,4+1,3)</t>
  </si>
  <si>
    <t>"V pod spiroly od -0,1 po +2,65"(2,65+0,1)*(36,86-2,6+4,65+1,45*2)-1,05*2,75*2+0,1*(1,05+2,75*2)*2-20,0*(2,65-2,0)+0,1*0,65*2</t>
  </si>
  <si>
    <t>"V mč.129"(2,65+0,1)*(2,45+1,1*2)</t>
  </si>
  <si>
    <t>"S od +6,42 po +7,72 bez obedněné šikmé stěny (KZS š.s.uveden samostatně)"(7,72-6,42)*(50,23)</t>
  </si>
  <si>
    <t xml:space="preserve">"S od -0,1 po +6,42 (bok krajní stěny schodiště)"(6,42+0,1)*0,44 </t>
  </si>
  <si>
    <t>"Z šikmá stěna (KZS š.s.uveden samostatném oddílu"0</t>
  </si>
  <si>
    <t>148</t>
  </si>
  <si>
    <t>-1859648321</t>
  </si>
  <si>
    <t>vnější</t>
  </si>
  <si>
    <t>"S vč.niky a skladu od -0,1 po +4,95"(10,02+0,65*2)</t>
  </si>
  <si>
    <t>"V pod spiroly od -0,1 po +2,65"(1,05+2,75*2)*2+20,0+0,65*2</t>
  </si>
  <si>
    <t>(4,05+2,75*2)+(1,25+2,75*2)+(14,6+2,75*2)</t>
  </si>
  <si>
    <t>(16,8+0,7*2)+(24,0+1,4*2)+(1,05+2,6*2)</t>
  </si>
  <si>
    <t>149</t>
  </si>
  <si>
    <t>-358669026</t>
  </si>
  <si>
    <t>133,37*1,05 'Přepočtené koeficientem množství</t>
  </si>
  <si>
    <t>150</t>
  </si>
  <si>
    <t>622252002</t>
  </si>
  <si>
    <t>Montáž profilů kontaktního zateplení ostatních stěnových, dilatačních apod. lepených do tmelu</t>
  </si>
  <si>
    <t>940512614</t>
  </si>
  <si>
    <t>https://podminky.urs.cz/item/CS_URS_2023_01/622252002</t>
  </si>
  <si>
    <t>151</t>
  </si>
  <si>
    <t>59051486</t>
  </si>
  <si>
    <t>profil rohový PVC 15x15mm s výztužnou tkaninou š 100mm pro ETICS</t>
  </si>
  <si>
    <t>-1109281562</t>
  </si>
  <si>
    <t>"Z od -0,1 po +4,95"(3,965+0,1)</t>
  </si>
  <si>
    <t>"S vč.niky a skladu od -0,1 po +4,95"0,65*2+2,75*2+5,05*2</t>
  </si>
  <si>
    <t>"V pod spiroly od -0,1 po +2,65"2,75*7+0,65*2</t>
  </si>
  <si>
    <t>"S od -0,1 po +6,42 (bok krajní stěny schodiště)"(6,42+0,1)</t>
  </si>
  <si>
    <t>"od -0,1 po +6,42 (bok krajní stěny schodiště)"(6,42+0,1)</t>
  </si>
  <si>
    <t>"J od -0,1 po +6,42"(6,42+0,1)</t>
  </si>
  <si>
    <t>(2,75*2)+(2,75*2)+(2,75*2)</t>
  </si>
  <si>
    <t>(0,7*2)+(1,4*2)+(2,6*2)</t>
  </si>
  <si>
    <t>(1,5*3)*5</t>
  </si>
  <si>
    <t>"V od -0,1 po +7,72"(7,72+0,1)*2+1,5*3*5</t>
  </si>
  <si>
    <t>šikmá stěna</t>
  </si>
  <si>
    <t>"Z - čelní strana od -0,2 po cca +7,72"8,45*2</t>
  </si>
  <si>
    <t>"J - bok od -0,2 po +6,42"7,1</t>
  </si>
  <si>
    <t>"S - bok od -0,2 po +6,42"7,1</t>
  </si>
  <si>
    <t>178,715*1,05 'Přepočtené koeficientem množství</t>
  </si>
  <si>
    <t>152</t>
  </si>
  <si>
    <t>59051510</t>
  </si>
  <si>
    <t>profil začišťovací s okapnicí PVC s výztužnou tkaninou pro nadpraží ETICS</t>
  </si>
  <si>
    <t>597844040</t>
  </si>
  <si>
    <t>"Z od -0,1 po +4,95"(36,86-1,15)</t>
  </si>
  <si>
    <t>"S vč.niky a skladu od -0,1 po +4,95"4,91+10,02</t>
  </si>
  <si>
    <t>"V od -0,1 po +4,95"(36,86-2,6)</t>
  </si>
  <si>
    <t>"S od +6,42 po +7,72 bez obedněné šikmé stěny (KZS š.s.uveden samostatně)"(50,23-0,44)</t>
  </si>
  <si>
    <t>"+6,42 po +7,72"(50,23-0,44)</t>
  </si>
  <si>
    <t>4,05+1,25+14,6</t>
  </si>
  <si>
    <t>24,0+1,05</t>
  </si>
  <si>
    <t>1,5*5</t>
  </si>
  <si>
    <t>"V od -0,1 po +7,72"1,5*5</t>
  </si>
  <si>
    <t>244,43*1,05 'Přepočtené koeficientem množství</t>
  </si>
  <si>
    <t>153</t>
  </si>
  <si>
    <t>622212001</t>
  </si>
  <si>
    <t>Montáž kontaktního zateplení vnějšího ostění, nadpraží nebo parapetu lepením z polystyrenových desek hloubky špalet do 200 mm, tloušťky desek do 40 mm</t>
  </si>
  <si>
    <t>-340396268</t>
  </si>
  <si>
    <t>https://podminky.urs.cz/item/CS_URS_2023_01/622212001</t>
  </si>
  <si>
    <t>položka pro zateplení parapetů vnitřních i vnějších</t>
  </si>
  <si>
    <t>"vnější š. 100mm"10,02+20,0+16,8+24,0</t>
  </si>
  <si>
    <t>"vnitřní cca 250mm"10,02+20,0+(3,3*2+6,75+3,0)+3,3*7</t>
  </si>
  <si>
    <t>154</t>
  </si>
  <si>
    <t>622212051</t>
  </si>
  <si>
    <t>Montáž kontaktního zateplení vnějšího ostění, nadpraží nebo parapetu lepením z polystyrenových desek hloubky špalet přes 200 do 400 mm, tloušťky desek do 40 mm</t>
  </si>
  <si>
    <t>1914391166</t>
  </si>
  <si>
    <t>https://podminky.urs.cz/item/CS_URS_2023_01/622212051</t>
  </si>
  <si>
    <t>"vnitřní š.380mm"8,05+(33,4-0,15)</t>
  </si>
  <si>
    <t>155</t>
  </si>
  <si>
    <t>28376470</t>
  </si>
  <si>
    <t>deska XPS hrana rovná a strukturovaný povrch 200kPa tl 20mm</t>
  </si>
  <si>
    <t>-333659721</t>
  </si>
  <si>
    <t>"vnější š. 100mm"(10,02+20,0+16,8+24,0)*0,1</t>
  </si>
  <si>
    <t>"vnitřní cca 250mm"(10,02+20,0+(3,3*2+6,75+3,0)+3,3*7)*0,25</t>
  </si>
  <si>
    <t>"vnitřní š.380mm"(8,05+(33,4-0,15))*0,38</t>
  </si>
  <si>
    <t>40,144*1,1 'Přepočtené koeficientem množství</t>
  </si>
  <si>
    <t>156</t>
  </si>
  <si>
    <t>622212061</t>
  </si>
  <si>
    <t>Montáž kontaktního zateplení vnějšího ostění, nadpraží nebo parapetu lepením z polystyrenových desek hloubky špalet přes 200 do 400 mm, tloušťky desek přes 40 do 80 mm</t>
  </si>
  <si>
    <t>1658590270</t>
  </si>
  <si>
    <t>https://podminky.urs.cz/item/CS_URS_2023_01/622212061</t>
  </si>
  <si>
    <t>čv104,detail</t>
  </si>
  <si>
    <t>"nadpraží vrat, š.cca 380mm"3,31*7</t>
  </si>
  <si>
    <t>157</t>
  </si>
  <si>
    <t>28376440</t>
  </si>
  <si>
    <t>deska XPS hrana rovná a strukturovaný povrch 300kPa tl 50mm</t>
  </si>
  <si>
    <t>-2002684065</t>
  </si>
  <si>
    <t>"nadpraží vrat, š.cca 380mm"3,31*7*0,38</t>
  </si>
  <si>
    <t>8,805*1,1 'Přepočtené koeficientem množství</t>
  </si>
  <si>
    <t>62sal</t>
  </si>
  <si>
    <t>Úprava povrchů vnějších - zateplení sokl, atika vnější, logo</t>
  </si>
  <si>
    <t>158</t>
  </si>
  <si>
    <t>622211011</t>
  </si>
  <si>
    <t>Montáž kontaktního zateplení lepením a mechanickým kotvením z polystyrenových desek na vnější stěny, na podklad betonový nebo z lehčeného betonu, z tvárnic keramických nebo vápenopískových, tloušťky desek přes 40 do 80 mm</t>
  </si>
  <si>
    <t>-644277880</t>
  </si>
  <si>
    <t>https://podminky.urs.cz/item/CS_URS_2023_01/622211011</t>
  </si>
  <si>
    <t>upevnění soklové desky dle zvyklostí zhotovitele</t>
  </si>
  <si>
    <t>rozpočet uvažuje s nalepením a bodovým ukotvením</t>
  </si>
  <si>
    <t>dle detailu soklu PD uvažuje s provedením do perlinky (při realizaci zvážit nutnost perlinky, když bude nopovka - odsouhlasí TDI)</t>
  </si>
  <si>
    <t>otvory (vstupy) neodečítány (u vrat bude XPS zalomen do podlahy mezi ostění a u dveří to pokryje náklady na XPS pás za zakl.profilem dveří)</t>
  </si>
  <si>
    <t>čv103,104,107</t>
  </si>
  <si>
    <t>tl.60mm</t>
  </si>
  <si>
    <t>od -0,55 po +0,05</t>
  </si>
  <si>
    <t>0,6*(0,38+10,02+7,75+4,65+22,8+1,45*2+3,85+2,46)</t>
  </si>
  <si>
    <t>0,6*(7,44+45,5)</t>
  </si>
  <si>
    <t>0,6*(16,66+0,44)</t>
  </si>
  <si>
    <t>0,6*(1,8+8,05+1,16)</t>
  </si>
  <si>
    <t>0,6*(0,38+1,9+33,31+0,77)</t>
  </si>
  <si>
    <t>159</t>
  </si>
  <si>
    <t>28376441</t>
  </si>
  <si>
    <t>deska XPS hrana rovná a strukturovaný povrch 300kPa tl 60mm</t>
  </si>
  <si>
    <t>-1580546243</t>
  </si>
  <si>
    <t>64,65*1,05 'Přepočtené koeficientem množství</t>
  </si>
  <si>
    <t>160</t>
  </si>
  <si>
    <t>28376442</t>
  </si>
  <si>
    <t>deska XPS hrana rovná a strukturovaný povrch 300kPa tl 80mm</t>
  </si>
  <si>
    <t>-377879073</t>
  </si>
  <si>
    <t>38,682*1,05 'Přepočtené koeficientem množství</t>
  </si>
  <si>
    <t>161</t>
  </si>
  <si>
    <t>622211021</t>
  </si>
  <si>
    <t>Montáž kontaktního zateplení lepením a mechanickým kotvením z polystyrenových desek na vnější stěny, na podklad betonový nebo z lehčeného betonu, z tvárnic keramických nebo vápenopískových, tloušťky desek přes 80 do 120 mm</t>
  </si>
  <si>
    <t>-190829770</t>
  </si>
  <si>
    <t>https://podminky.urs.cz/item/CS_URS_2023_01/622211021</t>
  </si>
  <si>
    <t>čv104,105,107,222,223</t>
  </si>
  <si>
    <t>atikové zdivo vč.atik.věnců (výška ponížena o 50mm na xps a osb atiky) vnější strana (vnitřky v rámci zateplení střechy)</t>
  </si>
  <si>
    <t xml:space="preserve">věnec pod atik.zdivem zateplen v rámci provádění věnců vložením TI do bednění a přetažení perlinkou v rámci položky přetažení exponovaných míst </t>
  </si>
  <si>
    <t>"ti100, od hh zatepleného V1.15 na +4,05 po +4,9"0,85*(13,9)</t>
  </si>
  <si>
    <t>"ti100, sklady od sh spirolů +3,02 po +4,9"(4,9-3,02)*(5,35+36,86)</t>
  </si>
  <si>
    <t>"ti100, od SH spirolů (žb desky) na +6,87 po +7,67 (=7,72-0,05)"(7,67-6,87)*(50,23*2+8,2*2-33,84)</t>
  </si>
  <si>
    <t>"ti100, od +6,42 po +7,67"(7,67-6,42)*33,84</t>
  </si>
  <si>
    <t>162</t>
  </si>
  <si>
    <t>2144213730</t>
  </si>
  <si>
    <t>199,886*1,05 'Přepočtené koeficientem množství</t>
  </si>
  <si>
    <t>163</t>
  </si>
  <si>
    <t>622251101</t>
  </si>
  <si>
    <t>Montáž kontaktního zateplení lepením a mechanickým kotvením Příplatek k cenám za zápustnou montáž kotev s použitím tepelněizolačních zátek na vnější stěny z polystyrenu</t>
  </si>
  <si>
    <t>-2047491082</t>
  </si>
  <si>
    <t>https://podminky.urs.cz/item/CS_URS_2023_01/622251101</t>
  </si>
  <si>
    <t>164</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</si>
  <si>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</si>
  <si>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</si>
  <si>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-397847221</t>
  </si>
  <si>
    <t>https://podminky.urs.cz/item/CS_URS_2023_01/622211031</t>
  </si>
  <si>
    <t>"ti150, čelo vjezdu do garáží od cca +3,965 po +4,9, část po +4,32 do osb (zohledněte v ceně položky)"(4,9-3,965)*(36,86-1,15)</t>
  </si>
  <si>
    <t>"ti150, čelo nika od hh zatepleného V1.15b na +4,05 po +4,9"0,85*(1,15)</t>
  </si>
  <si>
    <t>165</t>
  </si>
  <si>
    <t>28376043</t>
  </si>
  <si>
    <t>deska EPS grafitová fasádní λ=0,032 tl 150mm</t>
  </si>
  <si>
    <t>1137126785</t>
  </si>
  <si>
    <t>34,367*1,05 'Přepočtené koeficientem množství</t>
  </si>
  <si>
    <t>166</t>
  </si>
  <si>
    <t>116812216</t>
  </si>
  <si>
    <t>167</t>
  </si>
  <si>
    <t>622211003</t>
  </si>
  <si>
    <t>Montáž kontaktního zateplení lepením a mechanickým kotvením z polystyrenových desek na vnější stěny, na podklad dřevěný nebo kovový, tloušťky desek do 40 mm</t>
  </si>
  <si>
    <t>1798886864</t>
  </si>
  <si>
    <t>https://podminky.urs.cz/item/CS_URS_2023_01/622211003</t>
  </si>
  <si>
    <t>S2.7</t>
  </si>
  <si>
    <t>"plocha pro logo od+2,8 po +3,3"(3,3-2,8)*10,25</t>
  </si>
  <si>
    <t>168</t>
  </si>
  <si>
    <t>28376439</t>
  </si>
  <si>
    <t>deska XPS hrana rovná a strukturovaný povrch 250kPa tl 40mm</t>
  </si>
  <si>
    <t>915671002</t>
  </si>
  <si>
    <t>5,125*1,05 'Přepočtené koeficientem množství</t>
  </si>
  <si>
    <t>169</t>
  </si>
  <si>
    <t>2113095993</t>
  </si>
  <si>
    <t>62šskzs</t>
  </si>
  <si>
    <t>Úprava povrchů vnějších - šikmá stěna KZS</t>
  </si>
  <si>
    <t>170</t>
  </si>
  <si>
    <t>622211013</t>
  </si>
  <si>
    <t>Montáž kontaktního zateplení lepením a mechanickým kotvením z polystyrenových desek na vnější stěny, na podklad dřevěný nebo kovový, tloušťky desek přes 40 do 80 mm</t>
  </si>
  <si>
    <t>190901770</t>
  </si>
  <si>
    <t>https://podminky.urs.cz/item/CS_URS_2023_01/622211013</t>
  </si>
  <si>
    <t>čv115,104,105,107,222,223</t>
  </si>
  <si>
    <t>"Z - čelní strana od -0,2 po cca +7,72"8,45*8,2</t>
  </si>
  <si>
    <t>"Z - rubové opláštění od -0,2 po cca +6,42 (na V straně to bude řešeno tl.izolantu)"7,1*0,7</t>
  </si>
  <si>
    <t>"J - bok od -0,2 po +6,42"7,1*0,52</t>
  </si>
  <si>
    <t>"J - bok od +6,42 po +7,72"1,3*(0,5+0,805)/2</t>
  </si>
  <si>
    <t>"J - bok (trojúhelníky)"2,9*1,0/2+3,3*1,3/2</t>
  </si>
  <si>
    <t>"S - bok od -0,2 po +6,42"7,1*0,52</t>
  </si>
  <si>
    <t>"S - bok od +6,42 po +7,72"1,3*(0,5+0,805)/2</t>
  </si>
  <si>
    <t>"S - bok (trojúhelníky)"2,9*1,0/2+3,3*1,3/2</t>
  </si>
  <si>
    <t>171</t>
  </si>
  <si>
    <t>28376033</t>
  </si>
  <si>
    <t>deska EPS grafitová fasádní λ=0,032 tl 50mm</t>
  </si>
  <si>
    <t>-247362557</t>
  </si>
  <si>
    <t>"odpočet xps šikmá stěna od -0,2 po cca +0,3"-0,5*(0,76+0,55+0,76+7,3+0,35)</t>
  </si>
  <si>
    <t>85,67*1,05 'Přepočtené koeficientem množství</t>
  </si>
  <si>
    <t>172</t>
  </si>
  <si>
    <t>521649053</t>
  </si>
  <si>
    <t>"šikmá stěna od -0,2 po cca +0,3"0,5*(0,76+0,55+0,76+7,3+0,35)</t>
  </si>
  <si>
    <t>4,86*1,05 'Přepočtené koeficientem množství</t>
  </si>
  <si>
    <t>173</t>
  </si>
  <si>
    <t>-894758503</t>
  </si>
  <si>
    <t>Poznámka k položce:_x000D_
zápustná mtž uvažována z možného prorýsování hmoždinek do fasády - realizaci odsouhlasí TDI a projektatnt</t>
  </si>
  <si>
    <t>174</t>
  </si>
  <si>
    <t>-13308561</t>
  </si>
  <si>
    <t>175</t>
  </si>
  <si>
    <t>147259622</t>
  </si>
  <si>
    <t>62okd</t>
  </si>
  <si>
    <t>Úprava povrchů vnějších - obklad z kompaktních desek</t>
  </si>
  <si>
    <t>176</t>
  </si>
  <si>
    <t>Obklad stěn z kompaktních HPL desek tl.6mm RAL - kompletní d,m vč.roštu dle čv112</t>
  </si>
  <si>
    <t>-341061822</t>
  </si>
  <si>
    <t>čv112</t>
  </si>
  <si>
    <t>dílenskou dokumentaci zahrnout do ceny VRN</t>
  </si>
  <si>
    <t>čv104,105,107,112</t>
  </si>
  <si>
    <t>stěna A</t>
  </si>
  <si>
    <t>1,25*2,64*10</t>
  </si>
  <si>
    <t>1,25*0,69*22</t>
  </si>
  <si>
    <t>1,27*0,69*1</t>
  </si>
  <si>
    <t>1,25*2,35*12</t>
  </si>
  <si>
    <t>1,27*2,35*4</t>
  </si>
  <si>
    <t>1,28*2,09*2</t>
  </si>
  <si>
    <t>1,27*0,95*7</t>
  </si>
  <si>
    <t>1,28*0,95*3</t>
  </si>
  <si>
    <t>1,14*2,35*9</t>
  </si>
  <si>
    <t>1,14*0,69*9</t>
  </si>
  <si>
    <t>1,14*0,99*7</t>
  </si>
  <si>
    <t>1,085*0,6*1</t>
  </si>
  <si>
    <t>1,085*0,69*1</t>
  </si>
  <si>
    <t>1,085*2,645*1</t>
  </si>
  <si>
    <t>1,14*2,645*2</t>
  </si>
  <si>
    <t>1,63*0,695*1</t>
  </si>
  <si>
    <t>1,37*2,35*1</t>
  </si>
  <si>
    <t>0,51*0,69*1</t>
  </si>
  <si>
    <t>0,26*0,715*1</t>
  </si>
  <si>
    <t>stěna B bez podhledu (B7-B13)</t>
  </si>
  <si>
    <t>1,5*0,535*35</t>
  </si>
  <si>
    <t>1,5*0,5*7</t>
  </si>
  <si>
    <t>0,44*0,535*65</t>
  </si>
  <si>
    <t>0,44*0,5*13</t>
  </si>
  <si>
    <t>0,905*2,685*2</t>
  </si>
  <si>
    <t>0,905*0,77*1</t>
  </si>
  <si>
    <t>0,905*1,005</t>
  </si>
  <si>
    <t>stěna C</t>
  </si>
  <si>
    <t>1,295*2,635*2</t>
  </si>
  <si>
    <t>1,04*2,635*1</t>
  </si>
  <si>
    <t>1,12*2,635*2</t>
  </si>
  <si>
    <t>stěna D bez dveří a nadpraží</t>
  </si>
  <si>
    <t>"D2"1,265*2,65*2</t>
  </si>
  <si>
    <t>stěna E bez dveří a nadpraží</t>
  </si>
  <si>
    <t>"E2"0,46*2,68*1</t>
  </si>
  <si>
    <t>"E3"0,46*0,535*1</t>
  </si>
  <si>
    <t>177</t>
  </si>
  <si>
    <t>62okdv</t>
  </si>
  <si>
    <t>Obklad podhledu z kompaktních HPL desek tl.6mm RAL - kompletní d,m vč.certifik.zavěš.roštu dle čv112</t>
  </si>
  <si>
    <t>355461297</t>
  </si>
  <si>
    <t>stěna B - podhled (B1-B6)</t>
  </si>
  <si>
    <t>1,615*0,98*3</t>
  </si>
  <si>
    <t>2,365*0,98*36</t>
  </si>
  <si>
    <t>1,51*0,98*3</t>
  </si>
  <si>
    <t>2,39*0,98*1</t>
  </si>
  <si>
    <t>1,615*0,44*14</t>
  </si>
  <si>
    <t>178</t>
  </si>
  <si>
    <t>62okdok</t>
  </si>
  <si>
    <t>OK pro dveře 2kř. a nadpraží - d,m dle čv112 vč.povrch.úpravy</t>
  </si>
  <si>
    <t>-444190667</t>
  </si>
  <si>
    <t>"čv112 - výměra vč.10% na prořez a spoj.mat."570</t>
  </si>
  <si>
    <t>179</t>
  </si>
  <si>
    <t>62okdok2</t>
  </si>
  <si>
    <t>Kotvení OK do panelu a trapézu - d,m dle čv112 vč.povrch.úpravy a staveb.přípomocí (kotvení na chemii a vybeton.dutiny panelu vč.výhrabu)</t>
  </si>
  <si>
    <t>-1708160670</t>
  </si>
  <si>
    <t>"čv112 - výměra vč.10% na prořez a spoj.mat."70</t>
  </si>
  <si>
    <t>180</t>
  </si>
  <si>
    <t>62opldv</t>
  </si>
  <si>
    <t>Opláštění dveří 2kř. a nadpraží - d,m dle čv112 bez nosné ocel.kce</t>
  </si>
  <si>
    <t>824175165</t>
  </si>
  <si>
    <t>stěna D - dveře a nadpraží</t>
  </si>
  <si>
    <t>"D1"1,105*2,57*2</t>
  </si>
  <si>
    <t>"D3"2,29*0,08</t>
  </si>
  <si>
    <t>"D4"0,08*2,65*2</t>
  </si>
  <si>
    <t>stěna E - dveře a nadpraží</t>
  </si>
  <si>
    <t>"E1"1,245*2,68*2</t>
  </si>
  <si>
    <t>"E4"1,245*0,865*1</t>
  </si>
  <si>
    <t>"E5"1,245*1,205*1</t>
  </si>
  <si>
    <t>"E6"0,075*2,68*1</t>
  </si>
  <si>
    <t>181</t>
  </si>
  <si>
    <t>62kov</t>
  </si>
  <si>
    <t>Kování, panty, zámek pro 2kř.dveře - d,m dle čv112-pozn.1</t>
  </si>
  <si>
    <t>840779253</t>
  </si>
  <si>
    <t>182</t>
  </si>
  <si>
    <t>62vm</t>
  </si>
  <si>
    <t>Větrací mřížka nerez 500/60mm - d,m dle čv112-pozn.2 vč.otvoru do kompakt.desky</t>
  </si>
  <si>
    <t>-402753543</t>
  </si>
  <si>
    <t>62v</t>
  </si>
  <si>
    <t>Úprava povrchů vnějších - vodorovné</t>
  </si>
  <si>
    <t>62vg</t>
  </si>
  <si>
    <t>Strop 1NP exteriér - vjezd do garáží</t>
  </si>
  <si>
    <t>183</t>
  </si>
  <si>
    <t>713111128</t>
  </si>
  <si>
    <t>Montáž tepelné izolace stropů rohožemi, pásy, dílci, deskami, bloky (izolační materiál ve specifikaci) rovných spodem lepením celoplošně s mechanickým kotvením</t>
  </si>
  <si>
    <t>-2033052331</t>
  </si>
  <si>
    <t>https://podminky.urs.cz/item/CS_URS_2023_01/713111128</t>
  </si>
  <si>
    <t>kotvení na osb, lepení dle zkušeností zhotovitele (cement.lep.,pur atd.)</t>
  </si>
  <si>
    <t>"S17 - strop nad vjezdem do garáží"(1,16-0,15)*2,4+(3,06-0,15)*33,31</t>
  </si>
  <si>
    <t>184</t>
  </si>
  <si>
    <t>-586870945</t>
  </si>
  <si>
    <t>99,356*1,05 'Přepočtené koeficientem množství</t>
  </si>
  <si>
    <t>185</t>
  </si>
  <si>
    <t>713úsp</t>
  </si>
  <si>
    <t>Úprava zateplení podhledu garáže seříznutím a přebroušením EPS dle spádu podhledu z kompakt.desek vč.likvidace odřezku</t>
  </si>
  <si>
    <t>-1857970033</t>
  </si>
  <si>
    <t>"S17 - strop nad vjezdem do garáží"0,6*(2,4+33,31)</t>
  </si>
  <si>
    <t>186</t>
  </si>
  <si>
    <t>621142001</t>
  </si>
  <si>
    <t>Potažení vnějších ploch pletivem v ploše nebo pruzích, na plném podkladu sklovláknitým vtlačením do tmelu podhledů</t>
  </si>
  <si>
    <t>397937173</t>
  </si>
  <si>
    <t>https://podminky.urs.cz/item/CS_URS_2023_01/621142001</t>
  </si>
  <si>
    <t>Poznámka k položce:_x000D_
Pokubude vyžadováno přetažení TI podhledu vjezdu perlinkou před montáží kompaktních desek, bude použita tato položka - odsouhlasí TDI</t>
  </si>
  <si>
    <t>62vn</t>
  </si>
  <si>
    <t>Strop 1NP exteriér - nika</t>
  </si>
  <si>
    <t>187</t>
  </si>
  <si>
    <t>621211033</t>
  </si>
  <si>
    <t>Montáž kontaktního zateplení lepením a mechanickým kotvením z polystyrenových desek na vnější podhledy, na podklad dřevěný nebo kovový, tloušťky desek přes 120 do 160 mm</t>
  </si>
  <si>
    <t>2094517534</t>
  </si>
  <si>
    <t>https://podminky.urs.cz/item/CS_URS_2023_01/621211033</t>
  </si>
  <si>
    <t>"nika u garáže - předběžně (odsouhlasí tdi)"2,68*0,77</t>
  </si>
  <si>
    <t>188</t>
  </si>
  <si>
    <t>126489184</t>
  </si>
  <si>
    <t>2,064*1,05 'Přepočtené koeficientem množství</t>
  </si>
  <si>
    <t>189</t>
  </si>
  <si>
    <t>621251101</t>
  </si>
  <si>
    <t>Montáž kontaktního zateplení lepením a mechanickým kotvením Příplatek k cenám za zápustnou montáž kotev s použitím tepelněizolačních zátek na vnější podhledy z polystyrenu</t>
  </si>
  <si>
    <t>-624185472</t>
  </si>
  <si>
    <t>https://podminky.urs.cz/item/CS_URS_2023_01/621251101</t>
  </si>
  <si>
    <t>190</t>
  </si>
  <si>
    <t>621151031</t>
  </si>
  <si>
    <t>Penetrační nátěr vnějších pastovitých tenkovrstvých omítek silikonový podhledů</t>
  </si>
  <si>
    <t>903088423</t>
  </si>
  <si>
    <t>https://podminky.urs.cz/item/CS_URS_2023_01/621151031</t>
  </si>
  <si>
    <t>191</t>
  </si>
  <si>
    <t>621531012</t>
  </si>
  <si>
    <t>Omítka tenkovrstvá silikonová vnějších ploch probarvená bez penetrace zatíraná (škrábaná), zrnitost 1,5 mm podhledů</t>
  </si>
  <si>
    <t>-867448939</t>
  </si>
  <si>
    <t>https://podminky.urs.cz/item/CS_URS_2023_01/621531012</t>
  </si>
  <si>
    <t>62vs20</t>
  </si>
  <si>
    <t>Strop 1NP exteriér - sklady</t>
  </si>
  <si>
    <t>192</t>
  </si>
  <si>
    <t>621211041</t>
  </si>
  <si>
    <t>Montáž kontaktního zateplení lepením a mechanickým kotvením z polystyrenových desek na vnější podhledy, na podklad betonový nebo z lehčeného betonu, z tvárnic keramických nebo vápenopískových, tloušťky desek přes 160 do 200 mm</t>
  </si>
  <si>
    <t>-1396219169</t>
  </si>
  <si>
    <t>https://podminky.urs.cz/item/CS_URS_2023_01/621211041</t>
  </si>
  <si>
    <t>skl.S20 tl.200+170mm</t>
  </si>
  <si>
    <t>potažení boků perlinkou bude provedeno v rámci položky potažení exponovaných míst</t>
  </si>
  <si>
    <t>"130"1,3*4,91+1,1*2,31</t>
  </si>
  <si>
    <t>(4,91+0,44)*5,15-0,6*1,2</t>
  </si>
  <si>
    <t>0,56*(1,4+20,0+1,4+3,85+2,46)+1,45*3,85+0,1*20,0</t>
  </si>
  <si>
    <t>193</t>
  </si>
  <si>
    <t>28376048</t>
  </si>
  <si>
    <t>deska EPS grafitová fasádní λ=0,032 tl 200mm</t>
  </si>
  <si>
    <t>-978930924</t>
  </si>
  <si>
    <t>62,336*1,05 'Přepočtené koeficientem množství</t>
  </si>
  <si>
    <t>194</t>
  </si>
  <si>
    <t>622211241</t>
  </si>
  <si>
    <t>Montáž druhé vrstvy kontaktního zateplení lepením a mechanickým kotvením na vnější stěny, na podklad betonový nebo z lehčeného betonu, z tvárnic keramických nebo vápenopískových, z desek polystyrenových, celkové tloušťky izolace přes 320 mm</t>
  </si>
  <si>
    <t>1467315100</t>
  </si>
  <si>
    <t>https://podminky.urs.cz/item/CS_URS_2023_01/622211241</t>
  </si>
  <si>
    <t>195</t>
  </si>
  <si>
    <t>28376045</t>
  </si>
  <si>
    <t>deska EPS grafitová fasádní λ=0,032 tl 170mm</t>
  </si>
  <si>
    <t>719090208</t>
  </si>
  <si>
    <t>196</t>
  </si>
  <si>
    <t>1916032183</t>
  </si>
  <si>
    <t>197</t>
  </si>
  <si>
    <t>1243029872</t>
  </si>
  <si>
    <t>198</t>
  </si>
  <si>
    <t>1021234608</t>
  </si>
  <si>
    <t>62vs18</t>
  </si>
  <si>
    <t>Strop 2NP exteriér</t>
  </si>
  <si>
    <t>199</t>
  </si>
  <si>
    <t>621211061</t>
  </si>
  <si>
    <t>Montáž kontaktního zateplení lepením a mechanickým kotvením z polystyrenových desek na vnější podhledy, na podklad betonový nebo z lehčeného betonu, z tvárnic keramických nebo vápenopískových, tloušťky desek přes 240 mm</t>
  </si>
  <si>
    <t>-100088435</t>
  </si>
  <si>
    <t>https://podminky.urs.cz/item/CS_URS_2023_01/621211061</t>
  </si>
  <si>
    <t>čv105,106,107,223</t>
  </si>
  <si>
    <t>skl.S18 tl.250+200mm</t>
  </si>
  <si>
    <t>"schodiště"2,0*8,2</t>
  </si>
  <si>
    <t>"průchod"0,7*(46,44+1,35)+0,1*16,8</t>
  </si>
  <si>
    <t>200</t>
  </si>
  <si>
    <t>28376053</t>
  </si>
  <si>
    <t>deska EPS grafitová fasádní λ=0,032 tl 250mm</t>
  </si>
  <si>
    <t>-591725864</t>
  </si>
  <si>
    <t>51,533*1,05 'Přepočtené koeficientem množství</t>
  </si>
  <si>
    <t>201</t>
  </si>
  <si>
    <t>-201917208</t>
  </si>
  <si>
    <t>202</t>
  </si>
  <si>
    <t>-563116142</t>
  </si>
  <si>
    <t>203</t>
  </si>
  <si>
    <t>1463673167</t>
  </si>
  <si>
    <t>204</t>
  </si>
  <si>
    <t>-339862126</t>
  </si>
  <si>
    <t>205</t>
  </si>
  <si>
    <t>340998962</t>
  </si>
  <si>
    <t>62všs</t>
  </si>
  <si>
    <t>Strop 1NP a 2NP exteriér - za šikmou stěnou</t>
  </si>
  <si>
    <t>206</t>
  </si>
  <si>
    <t>773161176</t>
  </si>
  <si>
    <t>skl.S19</t>
  </si>
  <si>
    <t>"na +3,37"0,94*7,44</t>
  </si>
  <si>
    <t>skl.18 (250+200)</t>
  </si>
  <si>
    <t>"na +6,87"1,35*8,2</t>
  </si>
  <si>
    <t>207</t>
  </si>
  <si>
    <t>-438344105</t>
  </si>
  <si>
    <t>18,064*1,05 'Přepočtené koeficientem množství</t>
  </si>
  <si>
    <t>208</t>
  </si>
  <si>
    <t>341846748</t>
  </si>
  <si>
    <t>"na +6,62"1,35*8,2</t>
  </si>
  <si>
    <t>209</t>
  </si>
  <si>
    <t>696387580</t>
  </si>
  <si>
    <t>11,07*1,05 'Přepočtené koeficientem množství</t>
  </si>
  <si>
    <t>Podlahy a podlahové konstrukce</t>
  </si>
  <si>
    <t>210</t>
  </si>
  <si>
    <t>631pcp</t>
  </si>
  <si>
    <t xml:space="preserve">Polymercementový hrubý potěr spádovaný 40MPa (tl.70-85mm, tj.prům.tl.cca 80mm) - kompletní d,m vč.trasportbetonu, dilatací a bednění dle technol.postupu zhotovitele </t>
  </si>
  <si>
    <t>1943649272</t>
  </si>
  <si>
    <t>"S13"</t>
  </si>
  <si>
    <t>211</t>
  </si>
  <si>
    <t>631311114</t>
  </si>
  <si>
    <t>Mazanina z betonu prostého bez zvýšených nároků na prostředí tl. přes 50 do 80 mm tř. C 16/20</t>
  </si>
  <si>
    <t>1487860255</t>
  </si>
  <si>
    <t>https://podminky.urs.cz/item/CS_URS_2023_01/631311114</t>
  </si>
  <si>
    <t>cena vč.případného pomocného přibednění dle nutnosti a technol.postupu prací zhotovitele (např.v místě dveří atd.)</t>
  </si>
  <si>
    <t>čv104,107, skladby</t>
  </si>
  <si>
    <t>"S11"</t>
  </si>
  <si>
    <t>kdr9*0,065</t>
  </si>
  <si>
    <t>kdr10*0,065</t>
  </si>
  <si>
    <t>čz*0,065</t>
  </si>
  <si>
    <t>"S12"</t>
  </si>
  <si>
    <t>vp*0,075</t>
  </si>
  <si>
    <t>"S14"</t>
  </si>
  <si>
    <t>kdr9p*0,055</t>
  </si>
  <si>
    <t>kdr10p*0,055</t>
  </si>
  <si>
    <t>"S15"</t>
  </si>
  <si>
    <t>vpp*0,065</t>
  </si>
  <si>
    <t>212</t>
  </si>
  <si>
    <t>631319171</t>
  </si>
  <si>
    <t>Příplatek k cenám mazanin za stržení povrchu spodní vrstvy mazaniny latí před vložením výztuže nebo pletiva pro tl. obou vrstev mazaniny přes 50 do 80 mm</t>
  </si>
  <si>
    <t>-324020532</t>
  </si>
  <si>
    <t>https://podminky.urs.cz/item/CS_URS_2023_01/631319171</t>
  </si>
  <si>
    <t>213</t>
  </si>
  <si>
    <t>-709807061</t>
  </si>
  <si>
    <t>"S11" kari 6/100</t>
  </si>
  <si>
    <t>kdr9*4,335*1,2*0,001</t>
  </si>
  <si>
    <t>kdr10*4,335*1,2*0,001</t>
  </si>
  <si>
    <t>čz*4,335*1,2*0,001</t>
  </si>
  <si>
    <t>"S12" kari 6/100</t>
  </si>
  <si>
    <t>vp*4,335*1,2*0,001</t>
  </si>
  <si>
    <t>"S14" kari 6/100</t>
  </si>
  <si>
    <t>kdr9p*4,335*1,2*0,001</t>
  </si>
  <si>
    <t>kdr10p*4,335*1,2*0,001</t>
  </si>
  <si>
    <t>"S15" kari 6/100</t>
  </si>
  <si>
    <t>vpp*4,335*1,2*0,001</t>
  </si>
  <si>
    <t>214</t>
  </si>
  <si>
    <t>632481213</t>
  </si>
  <si>
    <t>Separační vrstva k oddělení podlahových vrstev z polyetylénové fólie</t>
  </si>
  <si>
    <t>-1817092134</t>
  </si>
  <si>
    <t>https://podminky.urs.cz/item/CS_URS_2023_01/632481213</t>
  </si>
  <si>
    <t>čv104,106, skladby</t>
  </si>
  <si>
    <t>215</t>
  </si>
  <si>
    <t>-1748980540</t>
  </si>
  <si>
    <t>"S13" 123-garáž (separace pod desku podlahovky? ocenit dle zvyklostí zhotovitele)</t>
  </si>
  <si>
    <t>216</t>
  </si>
  <si>
    <t>634112113</t>
  </si>
  <si>
    <t>Obvodová dilatace mezi stěnou a mazaninou nebo potěrem podlahovým páskem z pěnového PE tl. do 10 mm, výšky 80 mm</t>
  </si>
  <si>
    <t>1912583232</t>
  </si>
  <si>
    <t>https://podminky.urs.cz/item/CS_URS_2023_01/634112113</t>
  </si>
  <si>
    <t>"101"2,25*2+2,02*2</t>
  </si>
  <si>
    <t>"102"4,6*2-3,0+2,02*2+0,38*2+12,75*2+0,28*4+0,1*2+0,1*2+0,05*4+2,21*2+3,0</t>
  </si>
  <si>
    <t>"103"6,62*2+12,86*2+0,65*2+0,25*2</t>
  </si>
  <si>
    <t>"104"3,15*2+4,41*2+0,25*2</t>
  </si>
  <si>
    <t>"105"3,0*2+4,0*2+3,0*2</t>
  </si>
  <si>
    <t>"107"(1,65*2+1,5*2)</t>
  </si>
  <si>
    <t>"108"(1,45*2+1,5*2)</t>
  </si>
  <si>
    <t>"109"(0,9*2+1,35*2)</t>
  </si>
  <si>
    <t>"110"(1,65*2+1,5*2)</t>
  </si>
  <si>
    <t>"111"(0,9*2+1,35*2)</t>
  </si>
  <si>
    <t>"112"(7,6*2+4,81*2)+0,05*2</t>
  </si>
  <si>
    <t>"113"2,2*2+3,11*2</t>
  </si>
  <si>
    <t>"114"(3,9*2+2,02*2)</t>
  </si>
  <si>
    <t>"115"5,91*2+2,02*2</t>
  </si>
  <si>
    <t>"119"(2,9*2+4,28*2)+0,25*2</t>
  </si>
  <si>
    <t>"120"(4,35*2+3,56*2)+0,2*2</t>
  </si>
  <si>
    <t>"121"4,35*2+3,05*2</t>
  </si>
  <si>
    <t>"122"2,64*2+2,6*2</t>
  </si>
  <si>
    <t>"123"(1,61*2+2,6*2)</t>
  </si>
  <si>
    <t>"124"4,35*2+2,6*2</t>
  </si>
  <si>
    <t>"125"(4,35*2+2,6*2)</t>
  </si>
  <si>
    <t>"126"(1,8*2+2,0*2)</t>
  </si>
  <si>
    <t>"127"(1,65*2+0,9*2)</t>
  </si>
  <si>
    <t>"128"(4,35*2+6,76*2)+0,25*2</t>
  </si>
  <si>
    <t>"131"3,8*2+1,97*2</t>
  </si>
  <si>
    <t>"132"(2,55*2+1,85*2+0,95*2)-0,15*2</t>
  </si>
  <si>
    <t>"133"(0,9*2+1,7*2)</t>
  </si>
  <si>
    <t>"134"(1,55*2+1,85*2)</t>
  </si>
  <si>
    <t>"135"(0,9*2+1,7*2)</t>
  </si>
  <si>
    <t>"136,137,138"12,01*2+6,62*2+0,1*2+3,55*2-0,15+0,2*2+1,65*2+0,25*6</t>
  </si>
  <si>
    <t>"139"6,2*2+2,81*2+0,25*2</t>
  </si>
  <si>
    <t>"140"2,2*2+1,6*2</t>
  </si>
  <si>
    <t>čv105,107,skladby</t>
  </si>
  <si>
    <t>"201"38,66*2+1,61*2+0,605*2+0,278*2+0,25*2</t>
  </si>
  <si>
    <t>"202"6,75*2+4,86*2</t>
  </si>
  <si>
    <t>"203"3,3*2+1,61*2</t>
  </si>
  <si>
    <t>"204"6,75*2+4,86*2</t>
  </si>
  <si>
    <t>"205"3,3*2+1,61*2</t>
  </si>
  <si>
    <t>"206"1,65*2+1,5*2</t>
  </si>
  <si>
    <t>"207"1,45*2+1,5*2</t>
  </si>
  <si>
    <t>"208"0,9*2+1,35*2</t>
  </si>
  <si>
    <t>"209"1,65*2+1,5*2</t>
  </si>
  <si>
    <t>"210"0,9*2+1,35*2</t>
  </si>
  <si>
    <t>"211"3,3*2+4,86*2</t>
  </si>
  <si>
    <t>"212"2,0*2+2,0*2</t>
  </si>
  <si>
    <t>"213"3,3*2+4,86*2</t>
  </si>
  <si>
    <t>"214"3,3*2+4,86*2</t>
  </si>
  <si>
    <t>"215"2,0*2+2,0*2</t>
  </si>
  <si>
    <t>"216"3,3*2+4,86*2</t>
  </si>
  <si>
    <t>"217"3,3*2+4,86*2</t>
  </si>
  <si>
    <t>"218"2,0*2+2,0*2</t>
  </si>
  <si>
    <t>"219"3,3*2+4,86*2</t>
  </si>
  <si>
    <t>"220"4,16*2+4,86*2</t>
  </si>
  <si>
    <t>"221"2,01*2+2,0*2</t>
  </si>
  <si>
    <t>217</t>
  </si>
  <si>
    <t>634112112</t>
  </si>
  <si>
    <t>Obvodová dilatace mezi stěnou a mazaninou nebo potěrem podlahovým páskem z pěnového PE tl. do 10 mm, výšky 100 mm</t>
  </si>
  <si>
    <t>-1454756609</t>
  </si>
  <si>
    <t>https://podminky.urs.cz/item/CS_URS_2023_01/634112112</t>
  </si>
  <si>
    <t>"116"(10,02*2+14,84*2)+0,2*10+0,1*2+0,2*2</t>
  </si>
  <si>
    <t>"117"(10,02*2+9,8*2)+0,05*2+0,2*8</t>
  </si>
  <si>
    <t>"118"(10,02*2+9,16*2)+0,05*2</t>
  </si>
  <si>
    <t>218</t>
  </si>
  <si>
    <t>63bppb</t>
  </si>
  <si>
    <t>ŽB vstupní práh dveří z pohledového betonu (cca 150/150/1050mm) - d,m</t>
  </si>
  <si>
    <t>-12881062</t>
  </si>
  <si>
    <t>Osazování výplní otvorů</t>
  </si>
  <si>
    <t>219</t>
  </si>
  <si>
    <t>642942611</t>
  </si>
  <si>
    <t>Osazování zárubní nebo rámů kovových dveřních lisovaných nebo z úhelníků bez dveřních křídel na montážní pěnu, plochy otvoru do 2,5 m2</t>
  </si>
  <si>
    <t>506781314</t>
  </si>
  <si>
    <t>https://podminky.urs.cz/item/CS_URS_2023_01/642942611</t>
  </si>
  <si>
    <t>Poznámka k položce:_x000D_
způsob osazení ocenit dle zvoleného typu zárubně zhotovitelem (klasické, rohové, blokové atd.)_x000D_
cenu dodávky níže uvedených zárubní přizpůsobit zhotovitelem zvolenému typu zárubně!</t>
  </si>
  <si>
    <t>220</t>
  </si>
  <si>
    <t>64z201</t>
  </si>
  <si>
    <t>Z201 - ocelová zárubeň 1100/1970mm š.140mm - d,m dle popisu ve výpisu výrobků vč. konečné povrchové úpravy</t>
  </si>
  <si>
    <t>-326608284</t>
  </si>
  <si>
    <t>221</t>
  </si>
  <si>
    <t>64z204</t>
  </si>
  <si>
    <t>Z204 - ocelová zárubeň 800/1970mm š.140mm - d,m dle popisu ve výpisu výrobků vč. konečné povrchové úpravy</t>
  </si>
  <si>
    <t>-149564735</t>
  </si>
  <si>
    <t>222</t>
  </si>
  <si>
    <t>64z205</t>
  </si>
  <si>
    <t>Z205 - ocelová zárubeň 800/1970mm š.115mm - d,m dle popisu ve výpisu výrobků vč. konečné povrchové úpravy</t>
  </si>
  <si>
    <t>1081800494</t>
  </si>
  <si>
    <t>223</t>
  </si>
  <si>
    <t>64z207</t>
  </si>
  <si>
    <t>Z207 - ocelová zárubeň 700/1970mm š.140mm - d,m dle popisu ve výpisu výrobků vč. konečné povrchové úpravy</t>
  </si>
  <si>
    <t>-973978064</t>
  </si>
  <si>
    <t>224</t>
  </si>
  <si>
    <t>64z208</t>
  </si>
  <si>
    <t>Z208 - ocelová zárubeň 700/1970mm š.115mm - d,m dle popisu ve výpisu výrobků vč. konečné povrchové úpravy</t>
  </si>
  <si>
    <t>703613987</t>
  </si>
  <si>
    <t>225</t>
  </si>
  <si>
    <t>642945111</t>
  </si>
  <si>
    <t>Osazování ocelových zárubní protipožárních nebo protiplynových dveří do vynechaného otvoru, s obetonováním, dveří jednokřídlových do 2,5 m2</t>
  </si>
  <si>
    <t>-2108667600</t>
  </si>
  <si>
    <t>https://podminky.urs.cz/item/CS_URS_2023_01/642945111</t>
  </si>
  <si>
    <t>Poznámka k položce:_x000D_
způsob osazení ocenit dle zvoleného typu zárubně zhotovitelem (klasické, rohové, blokové atd.) - např.výplň miner.vatou, protipož.pěna, atd.dle certifik.systému_x000D_
cenu dodávky níže uvedených zárubní přizpůsobit zhotovitelem zvolenému typu zárubně!</t>
  </si>
  <si>
    <t>226</t>
  </si>
  <si>
    <t>64z202</t>
  </si>
  <si>
    <t>Z202 - ocelová zárubeň 1100/1970mm š.140mm EW 15 - d,m dle popisu ve výpisu výrobků vč. konečné povrchové úpravy</t>
  </si>
  <si>
    <t>2080907386</t>
  </si>
  <si>
    <t>227</t>
  </si>
  <si>
    <t>64z203</t>
  </si>
  <si>
    <t>Z203 - ocelová zárubeň 900/1970mm š.140mm EW 15 - d,m dle popisu ve výpisu výrobků vč. konečné povrchové úpravy</t>
  </si>
  <si>
    <t>-1723888538</t>
  </si>
  <si>
    <t>228</t>
  </si>
  <si>
    <t>64z206</t>
  </si>
  <si>
    <t>Z206 - ocelová zárubeň 800/1970mm š.140mm EW 15 - d,m dle popisu ve výpisu výrobků vč. konečné povrchové úpravy</t>
  </si>
  <si>
    <t>-1107523171</t>
  </si>
  <si>
    <t>Lešení a stavební výtahy</t>
  </si>
  <si>
    <t>229</t>
  </si>
  <si>
    <t>949101111</t>
  </si>
  <si>
    <t>Lešení pomocné pracovní pro objekty pozemních staveb pro zatížení do 150 kg/m2, o výšce lešeňové podlahy do 1,9 m</t>
  </si>
  <si>
    <t>924674886</t>
  </si>
  <si>
    <t>https://podminky.urs.cz/item/CS_URS_2023_01/949101111</t>
  </si>
  <si>
    <t>výměry předběžně dle podlahové plochy</t>
  </si>
  <si>
    <t xml:space="preserve">vnitřní prostory </t>
  </si>
  <si>
    <t>kdr9+kdr10+čz+vp+kdgr10+kdgr11</t>
  </si>
  <si>
    <t>kdr9p+kdr10p+vpp</t>
  </si>
  <si>
    <t>vnější prostory</t>
  </si>
  <si>
    <t>4,91*2,4+(4,91+0,44)*5,15+0,56*(0,44+21,92+0,44+3,85+0,44+2,02)+1,45*3,85+0,94*7,5+3,0*33,31</t>
  </si>
  <si>
    <t>230</t>
  </si>
  <si>
    <t>941111121</t>
  </si>
  <si>
    <t>Montáž lešení řadového trubkového lehkého pracovního s podlahami s provozním zatížením tř. 3 do 200 kg/m2 šířky tř. W09 od 0,9 do 1,2 m, výšky do 10 m</t>
  </si>
  <si>
    <t>1231550613</t>
  </si>
  <si>
    <t>https://podminky.urs.cz/item/CS_URS_2023_01/941111121</t>
  </si>
  <si>
    <t>čv104,105,107,108</t>
  </si>
  <si>
    <t>uvažováno od cca -0,5 (předpoklad provedení části násypů)</t>
  </si>
  <si>
    <t>v ceně zohledněte větší šířku leš.podlahy v místě podhledu s trap.plech.opláš. (š.700mm) u patrového objektu</t>
  </si>
  <si>
    <t>"garáž a sklady"(4,95+0,5-1,8)*((19,25+1,2*2)+(36,86+1,2)*2)</t>
  </si>
  <si>
    <t>"patrový objekt - venek"(7,72+0,5-1,8)*((51,035+1,2*2)+(51,035-19,25+1,2*2)+(8,2+1,2*2)*2)</t>
  </si>
  <si>
    <t>"patrový objekt - nad garáží"(7,72-4,47-1,8)*10,88</t>
  </si>
  <si>
    <t>"patrový objekt - nad sklady"(7,72-3,27-1,8)*5,35</t>
  </si>
  <si>
    <t>"patrový objekt - schodiště"(6,42+0,5-1,8)*(8,2+1,2*2)*2</t>
  </si>
  <si>
    <t>231</t>
  </si>
  <si>
    <t>941111221</t>
  </si>
  <si>
    <t>Montáž lešení řadového trubkového lehkého pracovního s podlahami s provozním zatížením tř. 3 do 200 kg/m2 Příplatek za první a každý další den použití lešení k ceně -1121</t>
  </si>
  <si>
    <t>-1632580460</t>
  </si>
  <si>
    <t>https://podminky.urs.cz/item/CS_URS_2023_01/941111221</t>
  </si>
  <si>
    <t>1193,983*90 'Přepočtené koeficientem množství</t>
  </si>
  <si>
    <t>232</t>
  </si>
  <si>
    <t>941111821</t>
  </si>
  <si>
    <t>Demontáž lešení řadového trubkového lehkého pracovního s podlahami s provozním zatížením tř. 3 do 200 kg/m2 šířky tř. W09 od 0,9 do 1,2 m, výšky do 10 m</t>
  </si>
  <si>
    <t>1722550677</t>
  </si>
  <si>
    <t>https://podminky.urs.cz/item/CS_URS_2023_01/941111821</t>
  </si>
  <si>
    <t>233</t>
  </si>
  <si>
    <t>944511111</t>
  </si>
  <si>
    <t>Montáž ochranné sítě zavěšené na konstrukci lešení z textilie z umělých vláken</t>
  </si>
  <si>
    <t>-196199009</t>
  </si>
  <si>
    <t>https://podminky.urs.cz/item/CS_URS_2023_01/944511111</t>
  </si>
  <si>
    <t>Poznámka k položce:_x000D_
z důvodu zabránění prorýsování lešení do povrchu omítkoviny</t>
  </si>
  <si>
    <t>234</t>
  </si>
  <si>
    <t>944511211</t>
  </si>
  <si>
    <t>Montáž ochranné sítě Příplatek za první a každý další den použití sítě k ceně -1111</t>
  </si>
  <si>
    <t>1770078347</t>
  </si>
  <si>
    <t>https://podminky.urs.cz/item/CS_URS_2023_01/944511211</t>
  </si>
  <si>
    <t>1193,983*60 'Přepočtené koeficientem množství</t>
  </si>
  <si>
    <t>235</t>
  </si>
  <si>
    <t>944511811</t>
  </si>
  <si>
    <t>Demontáž ochranné sítě zavěšené na konstrukci lešení z textilie z umělých vláken</t>
  </si>
  <si>
    <t>1189435786</t>
  </si>
  <si>
    <t>https://podminky.urs.cz/item/CS_URS_2023_01/944511811</t>
  </si>
  <si>
    <t>Různé dokončovací konstrukce a práce pozemních staveb</t>
  </si>
  <si>
    <t>236</t>
  </si>
  <si>
    <t>952901111</t>
  </si>
  <si>
    <t>Vyčištění budov nebo objektů před předáním do užívání budov bytové nebo občanské výstavby, světlé výšky podlaží do 4 m</t>
  </si>
  <si>
    <t>735625280</t>
  </si>
  <si>
    <t>https://podminky.urs.cz/item/CS_URS_2023_01/952901111</t>
  </si>
  <si>
    <t>předkolaudační úklid</t>
  </si>
  <si>
    <t>"1np - bez garáží"kdr9+kdr10+čz+vp</t>
  </si>
  <si>
    <t>"2np"kdr9p+kdr10p+vpp</t>
  </si>
  <si>
    <t>237</t>
  </si>
  <si>
    <t>952901221</t>
  </si>
  <si>
    <t>Vyčištění budov nebo objektů před předáním do užívání průmyslových budov a objektů výrobních, skladovacích, garáží, dílen nebo hal apod. s nespalnou podlahou jakékoliv výšky podlaží</t>
  </si>
  <si>
    <t>1519119828</t>
  </si>
  <si>
    <t>https://podminky.urs.cz/item/CS_URS_2023_01/952901221</t>
  </si>
  <si>
    <t>"1np - garáže"kdgr10+kdgr11</t>
  </si>
  <si>
    <t>238</t>
  </si>
  <si>
    <t>95x01</t>
  </si>
  <si>
    <t>X01 - obloukový pásový světlík 6100/1300mm (oblouk v.245mm), ocel.podsada nezateplená v.650mm - d,m dle popisu ve výpisu výrobků</t>
  </si>
  <si>
    <t>1217276945</t>
  </si>
  <si>
    <t>239</t>
  </si>
  <si>
    <t>95x02</t>
  </si>
  <si>
    <t>X02 - zateplený výlez na střechu, s.o.700/1200mm v.2,7m, se skl.schody - d,m dle popisu ve výpisu výrobků</t>
  </si>
  <si>
    <t>-2072573919</t>
  </si>
  <si>
    <t>240</t>
  </si>
  <si>
    <t>95x03</t>
  </si>
  <si>
    <t>X03 - nezateplený výlez na střechu, s.o.700/1200mm v.2,7m, se skl.schody - d,m dle popisu ve výpisu výrobků</t>
  </si>
  <si>
    <t>2080092764</t>
  </si>
  <si>
    <t>241</t>
  </si>
  <si>
    <t>95x04</t>
  </si>
  <si>
    <t>X04 - hydrantový systém D19/30 - d,m dle popisu ve výpisu výrobků</t>
  </si>
  <si>
    <t>-699035837</t>
  </si>
  <si>
    <t>242</t>
  </si>
  <si>
    <t>95x14</t>
  </si>
  <si>
    <t>X14 - AL poklop pro zadláždění s rámem 800/1000mm - kompl.d,m dle popisu ve výpisu výrobků vč.betonu a výztuže</t>
  </si>
  <si>
    <t>1020373183</t>
  </si>
  <si>
    <t>243</t>
  </si>
  <si>
    <t>95x15a</t>
  </si>
  <si>
    <t>X15 - PHP práškový 21A/113B - d,m dle PBŘ</t>
  </si>
  <si>
    <t>1228065252</t>
  </si>
  <si>
    <t>244</t>
  </si>
  <si>
    <t>95x15b</t>
  </si>
  <si>
    <t>X15 - PHP práškový 183B - d,m dle PBŘ</t>
  </si>
  <si>
    <t>1920257818</t>
  </si>
  <si>
    <t>245</t>
  </si>
  <si>
    <t>95x16</t>
  </si>
  <si>
    <t>X16 - sprchové dveře 1600/1900mm - d,m dle popisu ve výpisu výrobků</t>
  </si>
  <si>
    <t>-182164555</t>
  </si>
  <si>
    <t>246</t>
  </si>
  <si>
    <t>95x17</t>
  </si>
  <si>
    <t xml:space="preserve">X17 - Liniový odvodňovací systém z PP (dl.7,5m, světlost 100mm, B125 pojezd OA, odtok DN100, litinový rošt) - kompl.d,m dle popisu ve výpisu výrobků </t>
  </si>
  <si>
    <t>-979979690</t>
  </si>
  <si>
    <t>247</t>
  </si>
  <si>
    <t>95x18</t>
  </si>
  <si>
    <t>X18 - revizní dvířka do SDK 400/400mm - d,m dle popisu ve výpisu výrobků</t>
  </si>
  <si>
    <t>1193614764</t>
  </si>
  <si>
    <t>248</t>
  </si>
  <si>
    <t>95x19</t>
  </si>
  <si>
    <t>X19 - revizní dvířka do SDK 400/600mm - d,m dle popisu ve výpisu výrobků</t>
  </si>
  <si>
    <t>1664153135</t>
  </si>
  <si>
    <t>249</t>
  </si>
  <si>
    <t>95x20</t>
  </si>
  <si>
    <t>X20 - požární prostup - kompl.d,m dle popisu ve výpisu výrobků vč.dokumentace</t>
  </si>
  <si>
    <t>162262328</t>
  </si>
  <si>
    <t>Poznámka k položce:_x000D_
Provedení: Prostup přes stěnu pro měděné potrubí s tepelnou izolací._x000D_
Prostup uvažován přes stěnu, vyřešeno pomocí protipožárního akrylového tmelu + minerální vata 80-100 kg/m3 – oboustranná aplikace. Potrubí opatřeno tepelnou izolací z minerální vaty v min tl. 40 mm do vzdálenosti 500 mm od prostupu (na obě strany).</t>
  </si>
  <si>
    <t>250</t>
  </si>
  <si>
    <t>95x21</t>
  </si>
  <si>
    <t>X21 - požární prostup - kompl.d,m dle popisu ve výpisu výrobků vč.dokumentace</t>
  </si>
  <si>
    <t>536927751</t>
  </si>
  <si>
    <t>Poznámka k položce:_x000D_
Provedení: Prostup řešen pomocí většího otvoru vyplněného měkkou protipožární ucpávkou z minerální vaty o tl. min 60 mm při požadavku EI60 je potřebná jenom jedna deska natřená protipožárním nátěrem z obou stran je požadované EI90 a více – nutno aplikovat 2 desky. Minerální vata objemové hm. Min 140 kg/m3._x000D_
Procházející instalace jsou z CU potrubí:_x000D_
-V případě bez izolace_x000D_
Použití akrylového tmelu. Ucpávka kovových trubek bez vnější izolace zajišťuje pouze celistvost utěsnění, v případě, že má být zajištěna izolační schopnost, opatřeny trubky izolací z minerální vaty min tl.40 mm do vzdálenosti 500 mm od prostupu (na obě strany)_x000D_
-V případě s izolací_x000D_
Použití protipožární pásky</t>
  </si>
  <si>
    <t>251</t>
  </si>
  <si>
    <t>95x22</t>
  </si>
  <si>
    <t>X22 - požární prostup - kompl.d,m dle popisu ve výpisu výrobků vč.dokumentace</t>
  </si>
  <si>
    <t>423838521</t>
  </si>
  <si>
    <t>Poznámka k položce:_x000D_
Provedení: potrubí VZT bude opatřeno tepelnou izolací po celé délce potrubí. V místě prostupu konstrukcí, bude uzavření prostupu realizováno pomocí většího otvoru vyplněného měkkou protipožární ucpávkou z minerální vaty o objemové hmotnosti min 140 kg/m3 z obou stran._x000D_
Nátěr protipožárním nátěrem.</t>
  </si>
  <si>
    <t>252</t>
  </si>
  <si>
    <t>95x23</t>
  </si>
  <si>
    <t xml:space="preserve">X23 - nápis podsvícený - kompl.d,m dle popisu ve výpisu výrobků </t>
  </si>
  <si>
    <t>-192423333</t>
  </si>
  <si>
    <t>Poznámka k položce:_x000D_
Provedení: Písmena z pěnového PVC 19 mm tloušťky – lakovaná. Odsazená na nosných sloupcích. Každé písmeno samostatně kotveno._x000D_
Podsvětlení: Podsvětlení bude provedeno jako svit na fasádu. Každé písmeno (znak) bude osvětleno samostatně. Prostup přívodu elektrického vedení bude vedeno za nosnou konstrukci, kde bude zdroj do kterého bude vše pospojované._x000D_
Poznámka: detailně řešeno na výkresu D1-01-1.09 Pohledy architektonické</t>
  </si>
  <si>
    <t>253</t>
  </si>
  <si>
    <t>95x24</t>
  </si>
  <si>
    <t xml:space="preserve">X24 - nápis nepodsvícený - kompl.d,m dle popisu ve výpisu výrobků </t>
  </si>
  <si>
    <t>879841890</t>
  </si>
  <si>
    <t>Poznámka k položce:_x000D_
Provedení: Písmena z pěnového PVC 19 mm tloušťky – lakovaná. Odsazená na nosných sloupcích. Každé písmeno samostatně kotveno._x000D_
Poznámka: detailně řešeno na výkresu D1-01-1.09 Pohledy architektonické</t>
  </si>
  <si>
    <t>254</t>
  </si>
  <si>
    <t>95tab</t>
  </si>
  <si>
    <t>Bezpečnostní značky a tabulky - d,m dle PBŘ</t>
  </si>
  <si>
    <t>-697164337</t>
  </si>
  <si>
    <t>95vdm</t>
  </si>
  <si>
    <t>Vybavení dezinfekční místnosti</t>
  </si>
  <si>
    <t>323</t>
  </si>
  <si>
    <t>95xd1</t>
  </si>
  <si>
    <t>XD1 - Nástěnná skříň nerez se 2 křídlovými dveřmi a nastavitel.policemi cca 1 200 x 350 mm, výška 650 mm - d,m dle popisu ve výpisu výrobků</t>
  </si>
  <si>
    <t>-317519285</t>
  </si>
  <si>
    <t>324</t>
  </si>
  <si>
    <t>95xd2</t>
  </si>
  <si>
    <t>XD2 - Pracovní stůl s policí a zásuvkovým blokem vlevo nerez cca 2400 x 700 mm, výška 900 mm - d,m dle popisu ve výpisu výrobků</t>
  </si>
  <si>
    <t>1365866853</t>
  </si>
  <si>
    <t>325</t>
  </si>
  <si>
    <t>95xd3</t>
  </si>
  <si>
    <t>XD3 - Mycí stůl s policí a dřezy, cca 1 960 x 700 mm, výška 900 mm - d,m dle popisu ve výpisu výrobků vč.sprchové baterie – nerezová tlaková hadice, vyrovnávací pružina, tlaková sprcha s pákovým ovladačem, úchyt na stěnu, úchyt pro tlakovou sprchu, rozměry 150 x 200 x 1 100 mm</t>
  </si>
  <si>
    <t>-939622653</t>
  </si>
  <si>
    <t>326</t>
  </si>
  <si>
    <t>95xd4</t>
  </si>
  <si>
    <t>XD4 - Pracovní stůl se dvěma policemi nerez cca 1 360 x 700 mm, výška 900 mm - d,m dle popisu ve výpisu výrobků</t>
  </si>
  <si>
    <t>-1600160319</t>
  </si>
  <si>
    <t>327</t>
  </si>
  <si>
    <t>95xd5</t>
  </si>
  <si>
    <t>XD5 - Pracovní stůl s policí a zásuvkovým blokem vpravo nerez cca 1500 x 700 mm, výška 900 mm - d,m dle popisu ve výpisu výrobků</t>
  </si>
  <si>
    <t>435698088</t>
  </si>
  <si>
    <t>328</t>
  </si>
  <si>
    <t>95xd6</t>
  </si>
  <si>
    <t>XD6 - Nástěnná skříň nerez se 2 křídlovými dveřmi a nastavitel.policemi cca 960 x 350 mm, výška 650 mm - d,m dle popisu ve výpisu výrobků</t>
  </si>
  <si>
    <t>87366190</t>
  </si>
  <si>
    <t>329</t>
  </si>
  <si>
    <t>95xd7</t>
  </si>
  <si>
    <t>XD7 - Regál policový nerez 800 x 500 mm, výška 1 800 mm - d,m dle popisu ve výpisu výrobků</t>
  </si>
  <si>
    <t>-1884043064</t>
  </si>
  <si>
    <t>998</t>
  </si>
  <si>
    <t>Přesun hmot</t>
  </si>
  <si>
    <t>330</t>
  </si>
  <si>
    <t>998011002</t>
  </si>
  <si>
    <t>Přesun hmot pro budovy občanské výstavby, bydlení, výrobu a služby s nosnou svislou konstrukcí zděnou z cihel, tvárnic nebo kamene vodorovná dopravní vzdálenost do 100 m pro budovy výšky přes 6 do 12 m</t>
  </si>
  <si>
    <t>1127657694</t>
  </si>
  <si>
    <t>https://podminky.urs.cz/item/CS_URS_2023_01/998011002</t>
  </si>
  <si>
    <t>PSV</t>
  </si>
  <si>
    <t>Práce a dodávky PSV</t>
  </si>
  <si>
    <t>711</t>
  </si>
  <si>
    <t>Izolace proti vodě, vlhkosti a plynům</t>
  </si>
  <si>
    <t>331</t>
  </si>
  <si>
    <t>711112001</t>
  </si>
  <si>
    <t>Provedení izolace proti zemní vlhkosti natěradly a tmely za studena na ploše svislé S nátěrem penetračním</t>
  </si>
  <si>
    <t>-814097869</t>
  </si>
  <si>
    <t>https://podminky.urs.cz/item/CS_URS_2023_01/711112001</t>
  </si>
  <si>
    <t>332</t>
  </si>
  <si>
    <t>11163150</t>
  </si>
  <si>
    <t>lak penetrační asfaltový</t>
  </si>
  <si>
    <t>-710157911</t>
  </si>
  <si>
    <t>100,026*0,00034 'Přepočtené koeficientem množství</t>
  </si>
  <si>
    <t>333</t>
  </si>
  <si>
    <t>711142559</t>
  </si>
  <si>
    <t>Provedení izolace proti zemní vlhkosti pásy přitavením NAIP na ploše svislé S</t>
  </si>
  <si>
    <t>243170031</t>
  </si>
  <si>
    <t>https://podminky.urs.cz/item/CS_URS_2023_01/711142559</t>
  </si>
  <si>
    <t>dle řezů je svislá HI pod zateplením soklu</t>
  </si>
  <si>
    <t>rozpočet uvažuje s pruhem š.500mm</t>
  </si>
  <si>
    <t>od -0,2 po -0,7 a výtažení na osb 300mm dle detailu soklu</t>
  </si>
  <si>
    <t>"šikmá stěna"(0,5+0,3)*(0,76+0,55+0,76+7,3+0,35)</t>
  </si>
  <si>
    <t>od +0,05 po -0,45 (výtažení nad -0,2 v místě otvorů není odečítáno - rezerva na pracnost, vyřezávání atd.)</t>
  </si>
  <si>
    <t>0,5*(0,4+12,54+3,6+28,44+0,4)</t>
  </si>
  <si>
    <t>0,5*(7,3+(18,79-0,05-0,4-2,1+0,1+0,2+0,56))</t>
  </si>
  <si>
    <t>0,5*((0,1+2,0+0,3+26,33+7,75+0,4)+1,45*2+4,65)</t>
  </si>
  <si>
    <t>0,5*(10,7+(0,1+7,75+26,33)+(0,3+0,19+1,4+0,15)+(0,3+2,0+0,1)+(11,18-0,05-0,2-0,15+0,11))</t>
  </si>
  <si>
    <t>šachta od -1,25 po -0,2 (řez Z1)</t>
  </si>
  <si>
    <t>(1,25-0,2)*(1,3*2+1,1*2)</t>
  </si>
  <si>
    <t>334</t>
  </si>
  <si>
    <t>62853004</t>
  </si>
  <si>
    <t>pás asfaltový natavitelný modifikovaný SBS tl 4,0mm s vložkou ze skleněné tkaniny a spalitelnou PE fólií nebo jemnozrnným minerálním posypem na horním povrchu</t>
  </si>
  <si>
    <t>-1651905986</t>
  </si>
  <si>
    <t>100,026*1,221 'Přepočtené koeficientem množství</t>
  </si>
  <si>
    <t>335</t>
  </si>
  <si>
    <t>711161222</t>
  </si>
  <si>
    <t>Izolace proti zemní vlhkosti a beztlakové vodě nopovými fóliemi na ploše svislé S vrstva ochranná, odvětrávací a drenážní s nakašírovanou filtrační textilií výška nopku 8,0 mm, tl. fólie do 0,6 mm</t>
  </si>
  <si>
    <t>-1434196574</t>
  </si>
  <si>
    <t>https://podminky.urs.cz/item/CS_URS_2023_01/711161222</t>
  </si>
  <si>
    <t>snížení u vrat a vstupů neodečítáno (pokryje to případné náklady na oříznutí nopovky dle potřeby)</t>
  </si>
  <si>
    <t>HH uvažována na +-0,0 (k výšce připočteno cca 100mm na tvarování nopovky - záhyby)</t>
  </si>
  <si>
    <t>na xps tl.60mm</t>
  </si>
  <si>
    <t>od -0,55</t>
  </si>
  <si>
    <t>(0,55+0,1)*(0,38+10,02+0,44+7,75+4,65+22,8+1,45*2+3,85+2,46)</t>
  </si>
  <si>
    <t>(0,55+0,1)*(7,44+45,5)</t>
  </si>
  <si>
    <t>na xps tl.80mm</t>
  </si>
  <si>
    <t>(0,55+0,1)*(16,66+0,44)</t>
  </si>
  <si>
    <t>(0,55+0,1)*(1,8+8,05+1,16)</t>
  </si>
  <si>
    <t>(0,55+0,1)*(0,38+1,9+33,31+0,77)</t>
  </si>
  <si>
    <t>předběžně na zdivo založené pod UT - uvažován pruh š.cca 250mm</t>
  </si>
  <si>
    <t>"schodiště"0,25*(8,2*2+0,44*2)</t>
  </si>
  <si>
    <t>"129,130"0,25*(4,91*2+1,1*2+0,44*2+2,6+2,45)</t>
  </si>
  <si>
    <t>"nika"0,25*(3,44*2+1,15*2+0,77*2)</t>
  </si>
  <si>
    <t>"šikmá stěna dle detailu soklu"0,85*(0,76+0,55+8,2+0,3)</t>
  </si>
  <si>
    <t>336</t>
  </si>
  <si>
    <t>711161383</t>
  </si>
  <si>
    <t>Izolace proti zemní vlhkosti a beztlakové vodě nopovými fóliemi ostatní ukončení izolace lištou</t>
  </si>
  <si>
    <t>2098467039</t>
  </si>
  <si>
    <t>https://podminky.urs.cz/item/CS_URS_2023_01/711161383</t>
  </si>
  <si>
    <t>v místě vstupů bude nahrazena např.přítlačnou lištou (cena je +- stejná jako tato ukončovací lišta, nebude to tedy uvedeno v jiné položce)</t>
  </si>
  <si>
    <t>HH uvažována na +-0,0</t>
  </si>
  <si>
    <t>(0,38+10,02+7,75+4,65+22,8+1,45*2+3,85+2,46)</t>
  </si>
  <si>
    <t>(7,44+45,5)</t>
  </si>
  <si>
    <t>(16,66+0,44)</t>
  </si>
  <si>
    <t>(1,8+8,05+1,16)</t>
  </si>
  <si>
    <t>(0,38+1,9+33,31+0,77)</t>
  </si>
  <si>
    <t>"schodiště"(8,2*2+0,44*2)</t>
  </si>
  <si>
    <t>"129,130"(4,91*2+1,1*2+0,44*2+2,6+2,45)</t>
  </si>
  <si>
    <t>"nika"(3,44*2+1,15*2+0,77*2)</t>
  </si>
  <si>
    <t>"šikmá stěna dle detailu soklu"(0,76+0,55+8,2+0,3)</t>
  </si>
  <si>
    <t>337</t>
  </si>
  <si>
    <t>711111001</t>
  </si>
  <si>
    <t>Provedení izolace proti zemní vlhkosti natěradly a tmely za studena na ploše vodorovné V nátěrem penetračním</t>
  </si>
  <si>
    <t>1092756707</t>
  </si>
  <si>
    <t>https://podminky.urs.cz/item/CS_URS_2023_01/711111001</t>
  </si>
  <si>
    <t>338</t>
  </si>
  <si>
    <t>855046265</t>
  </si>
  <si>
    <t>871,924*0,0003 'Přepočtené koeficientem množství</t>
  </si>
  <si>
    <t>339</t>
  </si>
  <si>
    <t>711141559</t>
  </si>
  <si>
    <t>Provedení izolace proti zemní vlhkosti pásy přitavením NAIP na ploše vodorovné V</t>
  </si>
  <si>
    <t>376168377</t>
  </si>
  <si>
    <t>https://podminky.urs.cz/item/CS_URS_2023_01/711141559</t>
  </si>
  <si>
    <t>etapizace provádění dle zvyklostí zhotovitele</t>
  </si>
  <si>
    <t>na desku na -0,2</t>
  </si>
  <si>
    <t>0,55*0,76</t>
  </si>
  <si>
    <t>7,3*(0,75+12,54+3,6+28,44+0,4)-1,3*1,1</t>
  </si>
  <si>
    <t>0,2*4,0</t>
  </si>
  <si>
    <t>2,4*(0,3+16,69+0,4)</t>
  </si>
  <si>
    <t>(0,3+10,02+0,3+2,88+1,85)*(26,33+0,4)-1,45*3,97</t>
  </si>
  <si>
    <t>(0,3+10,0+0,4)*7,75</t>
  </si>
  <si>
    <t>"zdivo niky"0,4*(2,74+1,15)</t>
  </si>
  <si>
    <t>na ztracenko na -0,1 pod zdivo</t>
  </si>
  <si>
    <t>0,4*2,6</t>
  </si>
  <si>
    <t>0,4*(0,2+5,545+0,4+1,745+0,25)</t>
  </si>
  <si>
    <t>0,3*(2,7+1,1+2,25)</t>
  </si>
  <si>
    <t>na dno šachty na -1,25 (řez Z1)</t>
  </si>
  <si>
    <t>1,3*1,1</t>
  </si>
  <si>
    <t>340</t>
  </si>
  <si>
    <t>2055599429</t>
  </si>
  <si>
    <t>871,924*1,1655 'Přepočtené koeficientem množství</t>
  </si>
  <si>
    <t>341</t>
  </si>
  <si>
    <t>711pr</t>
  </si>
  <si>
    <t>Opracování instalačních prostupů HI vrstvou - d,m dle zvyklostí zhotovitele</t>
  </si>
  <si>
    <t>1911270360</t>
  </si>
  <si>
    <t>342</t>
  </si>
  <si>
    <t>998711101</t>
  </si>
  <si>
    <t>Přesun hmot pro izolace proti vodě, vlhkosti a plynům stanovený z hmotnosti přesunovaného materiálu vodorovná dopravní vzdálenost do 50 m v objektech výšky do 6 m</t>
  </si>
  <si>
    <t>1153521195</t>
  </si>
  <si>
    <t>https://podminky.urs.cz/item/CS_URS_2023_01/998711101</t>
  </si>
  <si>
    <t>712par</t>
  </si>
  <si>
    <t>Povlakové krytiny - parotěs S1 a S3</t>
  </si>
  <si>
    <t>343</t>
  </si>
  <si>
    <t>712311101</t>
  </si>
  <si>
    <t>Provedení povlakové krytiny střech plochých do 10° natěradly a tmely za studena nátěrem lakem penetračním nebo asfaltovým</t>
  </si>
  <si>
    <t>-498039127</t>
  </si>
  <si>
    <t>https://podminky.urs.cz/item/CS_URS_2023_01/712311101</t>
  </si>
  <si>
    <t>344</t>
  </si>
  <si>
    <t>1632431656</t>
  </si>
  <si>
    <t>559,136*0,00032 'Přepočtené koeficientem množství</t>
  </si>
  <si>
    <t>345</t>
  </si>
  <si>
    <t>712341559</t>
  </si>
  <si>
    <t>Provedení povlakové krytiny střech plochých do 10° pásy přitavením NAIP v plné ploše</t>
  </si>
  <si>
    <t>459714412</t>
  </si>
  <si>
    <t>https://podminky.urs.cz/item/CS_URS_2023_01/712341559</t>
  </si>
  <si>
    <t>otvory do 2m2 se neodečítají</t>
  </si>
  <si>
    <t>čv106,107</t>
  </si>
  <si>
    <t>S01 - patrový objekt</t>
  </si>
  <si>
    <t>"na +7,12"49,53*7,5</t>
  </si>
  <si>
    <t>S03 - sklady</t>
  </si>
  <si>
    <t>"na +3,27"5,14*36,51</t>
  </si>
  <si>
    <t>346</t>
  </si>
  <si>
    <t>1500501825</t>
  </si>
  <si>
    <t>559,136*1,1655 'Přepočtené koeficientem množství</t>
  </si>
  <si>
    <t>347</t>
  </si>
  <si>
    <t>712811101</t>
  </si>
  <si>
    <t>Provedení povlakové krytiny střech samostatným vytažením izolačního povlaku za studena na konstrukce převyšující úroveň střechy, nátěrem penetračním</t>
  </si>
  <si>
    <t>-1021847357</t>
  </si>
  <si>
    <t>https://podminky.urs.cz/item/CS_URS_2023_01/712811101</t>
  </si>
  <si>
    <t>uvažován přířez tvaru L (v.cca 200mm,š.cca 150mm) - pro výpočet nebude k výšce připočtena vodorovná šířka 150mm</t>
  </si>
  <si>
    <t>"od +7,12"(0,2)*(49,53*2+7,5*2+1,3*2+0,7*2)</t>
  </si>
  <si>
    <t>"od +3,27"0,2*(5,14*2+36,51*2+1,3*2+0,7*2)</t>
  </si>
  <si>
    <t>348</t>
  </si>
  <si>
    <t>-1519813274</t>
  </si>
  <si>
    <t>41,072*0,00035 'Přepočtené koeficientem množství</t>
  </si>
  <si>
    <t>349</t>
  </si>
  <si>
    <t>712841559</t>
  </si>
  <si>
    <t>Provedení povlakové krytiny střech samostatným vytažením izolačního povlaku pásy přitavením na konstrukce převyšující úroveň střechy, NAIP</t>
  </si>
  <si>
    <t>-481035888</t>
  </si>
  <si>
    <t>https://podminky.urs.cz/item/CS_URS_2023_01/712841559</t>
  </si>
  <si>
    <t>uvažován přířez tvaru L (v.cca 200mm,š.cca 150mm) - pro výpočet bude k výšce připočtena vodorovná šířka 150mm</t>
  </si>
  <si>
    <t>"na +7,12"(0,2+0,15)*(49,53*2+7,5*2+1,3*2+0,7*2)</t>
  </si>
  <si>
    <t>"od +3,27"(0,2+0,15)*(5,14*2+36,51*2+1,3*2+0,7*2)</t>
  </si>
  <si>
    <t>350</t>
  </si>
  <si>
    <t>2078686295</t>
  </si>
  <si>
    <t>71,876*1,2 'Přepočtené koeficientem množství</t>
  </si>
  <si>
    <t>351</t>
  </si>
  <si>
    <t>712prpar</t>
  </si>
  <si>
    <t>Opracování prostupů parotěsnou vrstvou střeš.pláště S1,S2,S3 (počet a průměry prostupů cca dle výpisu plastových výrobků) - d,m dle zvyklostí zhotovitele (např.manžety, přířezy atd.)</t>
  </si>
  <si>
    <t>833844929</t>
  </si>
  <si>
    <t>Poznámka k položce:_x000D_
rozpočet uvažuje 5 prostupů potrubí dn přes 100 (prostupy pro vtoky budou oceněny v rozpočtu samostatně manžetami)</t>
  </si>
  <si>
    <t>352</t>
  </si>
  <si>
    <t>998712102</t>
  </si>
  <si>
    <t>Přesun hmot pro povlakové krytiny stanovený z hmotnosti přesunovaného materiálu vodorovná dopravní vzdálenost do 50 m v objektech výšky přes 6 do 12 m</t>
  </si>
  <si>
    <t>451878443</t>
  </si>
  <si>
    <t>https://podminky.urs.cz/item/CS_URS_2023_01/998712102</t>
  </si>
  <si>
    <t>712pars2</t>
  </si>
  <si>
    <t>Povlakové krytiny - parotěs S2 garáž</t>
  </si>
  <si>
    <t>353</t>
  </si>
  <si>
    <t>-2081334345</t>
  </si>
  <si>
    <t>S02 - garáž</t>
  </si>
  <si>
    <t>"na cca +4,48, horní vlna trap.=cca 50%plochy"((36,46+0,05)*13,06-1,3*6,1*5)*0,5</t>
  </si>
  <si>
    <t>354</t>
  </si>
  <si>
    <t>-1000767533</t>
  </si>
  <si>
    <t>218,585*0,00032 'Přepočtené koeficientem množství</t>
  </si>
  <si>
    <t>355</t>
  </si>
  <si>
    <t>-1999101968</t>
  </si>
  <si>
    <t>výtažení - uvažován přířez tvaru L (v.cca 200mm,š.cca 150mm)</t>
  </si>
  <si>
    <t>"od +4,48"(0,2)*(36,51*2+13,06*2+1,3*10+6,1*10)</t>
  </si>
  <si>
    <t>356</t>
  </si>
  <si>
    <t>60660132</t>
  </si>
  <si>
    <t>34,628*0,00035 'Přepočtené koeficientem množství</t>
  </si>
  <si>
    <t>357</t>
  </si>
  <si>
    <t>712331111</t>
  </si>
  <si>
    <t>Provedení povlakové krytiny střech plochých do 10° pásy na sucho podkladní samolepící asfaltový pás</t>
  </si>
  <si>
    <t>1175318948</t>
  </si>
  <si>
    <t>https://podminky.urs.cz/item/CS_URS_2023_01/712331111</t>
  </si>
  <si>
    <t>"na cca +4,48"(36,46+0,05)*13,06-1,3*6,1*5</t>
  </si>
  <si>
    <t>výtažení - uvažován přířez tvaru L (v.cca 200mm,š.cca 150mm) - pro výpočet bude k výšce připočtena vodorovná šířka 150mm</t>
  </si>
  <si>
    <t>"od +4,48"(0,2+0,15)*(36,51*2+13,06*2+1,3*10+6,1*10)</t>
  </si>
  <si>
    <t>358</t>
  </si>
  <si>
    <t>62856001</t>
  </si>
  <si>
    <t>pás asfaltový samolepicí modifikovaný SBS tl 2,2mm s vložkou z hliníkové fólie, hliníkové fólie s textilií se spalitelnou fólií nebo jemnozrnným minerálním posypem nebo textilií na horním povrchu</t>
  </si>
  <si>
    <t>-108363621</t>
  </si>
  <si>
    <t>497,77*1,1655 'Přepočtené koeficientem množství</t>
  </si>
  <si>
    <t>359</t>
  </si>
  <si>
    <t>998712101</t>
  </si>
  <si>
    <t>Přesun hmot pro povlakové krytiny stanovený z hmotnosti přesunovaného materiálu vodorovná dopravní vzdálenost do 50 m v objektech výšky do 6 m</t>
  </si>
  <si>
    <t>1255454282</t>
  </si>
  <si>
    <t>https://podminky.urs.cz/item/CS_URS_2023_01/998712101</t>
  </si>
  <si>
    <t>712vhi</t>
  </si>
  <si>
    <t>Povlakové krytiny - vrchní HI folie</t>
  </si>
  <si>
    <t>360</t>
  </si>
  <si>
    <t>712363551</t>
  </si>
  <si>
    <t>Provedení povlakové krytiny střech plochých do 10° s mechanicky kotvenou izolací včetně položení fólie a horkovzdušného svaření tl. tepelné izolace přes 200 do 240 mm budovy výšky do 18 m, kotvené do trapézového plechu nebo do dřeva vnitřní pole</t>
  </si>
  <si>
    <t>1365556058</t>
  </si>
  <si>
    <t>https://podminky.urs.cz/item/CS_URS_2023_01/712363551</t>
  </si>
  <si>
    <t>pro jednoduchost je uvažováno s prům.tl.TI do 240mm</t>
  </si>
  <si>
    <t>10,98*34,48-(0,99+6,2+0,87)*(0,99*2+1,4)*5</t>
  </si>
  <si>
    <t>361</t>
  </si>
  <si>
    <t>712363552</t>
  </si>
  <si>
    <t>Provedení povlakové krytiny střech plochých do 10° s mechanicky kotvenou izolací včetně položení fólie a horkovzdušného svaření tl. tepelné izolace přes 200 do 240 mm budovy výšky do 18 m, kotvené do trapézového plechu nebo do dřeva krajní pole</t>
  </si>
  <si>
    <t>-442401028</t>
  </si>
  <si>
    <t>https://podminky.urs.cz/item/CS_URS_2023_01/712363552</t>
  </si>
  <si>
    <t>0,99*(36,46-3,49*2)*2</t>
  </si>
  <si>
    <t>0,99*7,96*2</t>
  </si>
  <si>
    <t>(0,99*2+1,4)*(0,99+6,2+0,87)*5-1,4*6,2*5</t>
  </si>
  <si>
    <t>362</t>
  </si>
  <si>
    <t>712363553</t>
  </si>
  <si>
    <t>Provedení povlakové krytiny střech plochých do 10° s mechanicky kotvenou izolací včetně položení fólie a horkovzdušného svaření tl. tepelné izolace přes 200 do 240 mm budovy výšky do 18 m, kotvené do trapézového plechu nebo do dřeva rohové pole</t>
  </si>
  <si>
    <t>-545934774</t>
  </si>
  <si>
    <t>https://podminky.urs.cz/item/CS_URS_2023_01/712363553</t>
  </si>
  <si>
    <t>0,99*(3,49+2,5-0,99)*4</t>
  </si>
  <si>
    <t>363</t>
  </si>
  <si>
    <t>712363604</t>
  </si>
  <si>
    <t>Provedení povlakové krytiny střech plochých do 10° s mechanicky kotvenou izolací včetně položení fólie a horkovzdušného svaření tl. tepelné izolace přes 240 mm budovy výšky do 18 m, kotvené do betonu vnitřní pole</t>
  </si>
  <si>
    <t>-1969329642</t>
  </si>
  <si>
    <t>https://podminky.urs.cz/item/CS_URS_2023_01/712363604</t>
  </si>
  <si>
    <t>neizolované plochy do 2m2 se neodečítají</t>
  </si>
  <si>
    <t xml:space="preserve">S01 - patrový objekt </t>
  </si>
  <si>
    <t>(49,43-0,82*2)*4,32</t>
  </si>
  <si>
    <t>3,54*(36,46-0,5*2)-3,04*2,7</t>
  </si>
  <si>
    <t>364</t>
  </si>
  <si>
    <t>712363605</t>
  </si>
  <si>
    <t>Provedení povlakové krytiny střech plochých do 10° s mechanicky kotvenou izolací včetně položení fólie a horkovzdušného svaření tl. tepelné izolace přes 240 mm budovy výšky do 18 m, kotvené do betonu krajní pole</t>
  </si>
  <si>
    <t>913288387</t>
  </si>
  <si>
    <t>https://podminky.urs.cz/item/CS_URS_2023_01/712363605</t>
  </si>
  <si>
    <t>1,54*(49,43-3,85*2)*2</t>
  </si>
  <si>
    <t>0,82*3,3*2</t>
  </si>
  <si>
    <t>0,7*(36,46-1,75*2)*2</t>
  </si>
  <si>
    <t>0,5*(2,44)*2</t>
  </si>
  <si>
    <t>3,04*2,7</t>
  </si>
  <si>
    <t>365</t>
  </si>
  <si>
    <t>712363606</t>
  </si>
  <si>
    <t>Provedení povlakové krytiny střech plochých do 10° s mechanicky kotvenou izolací včetně položení fólie a horkovzdušného svaření tl. tepelné izolace přes 240 mm budovy výšky do 18 m, kotvené do betonu rohové pole</t>
  </si>
  <si>
    <t>-384270175</t>
  </si>
  <si>
    <t>https://podminky.urs.cz/item/CS_URS_2023_01/712363606</t>
  </si>
  <si>
    <t>(3,85*1,54+0,82*(2,05-1,54))*4</t>
  </si>
  <si>
    <t>0,7*1,75*4</t>
  </si>
  <si>
    <t>0,5*0,55*4</t>
  </si>
  <si>
    <t>366</t>
  </si>
  <si>
    <t>712861705</t>
  </si>
  <si>
    <t>Provedení povlakové krytiny střech samostatným vytažením izolačního povlaku fólií na konstrukce převyšující úroveň střechy, přilepenou se svařovanými spoji</t>
  </si>
  <si>
    <t>1276169677</t>
  </si>
  <si>
    <t>https://podminky.urs.cz/item/CS_URS_2023_01/712861705</t>
  </si>
  <si>
    <t>"bok atiky, výlezu - uvažováno prům.v.cca 0,3m"0,3*(49,43*2+7,4*2+1,3*2+0,7*2)</t>
  </si>
  <si>
    <t>"vrch atiky"0,4*(50,23*2+7,4*2)+(1,205-0,4)*8,2</t>
  </si>
  <si>
    <t>"bok atiky - uvažováno prům.v.cca 0,25m"0,25*(36,46*2+12,96*2)</t>
  </si>
  <si>
    <t>"bok podsady světlíku - uvažováno prům.v.cca 0,3m"0,3*(1,4*2+6,2*2)*5</t>
  </si>
  <si>
    <t>"vrch atiky"(0,45)*36,86+(0,4)*12,96+(0,5)*36,86</t>
  </si>
  <si>
    <t>"bok atiky - uvažováno prům.v.cca 1,4"1,4*(36,46*2+4,94)</t>
  </si>
  <si>
    <t xml:space="preserve">"bok zdivo pod kompakt.desky - uvažováno v.cca 0,25"0,25*4,94 </t>
  </si>
  <si>
    <t>"bok výlezu - uvažováno prům.v.cca 0,3m"0,3*(1,3*2+0,7*2)</t>
  </si>
  <si>
    <t>"vrch atiky"0,4*(4,94+36,86)</t>
  </si>
  <si>
    <t>367</t>
  </si>
  <si>
    <t>28322012</t>
  </si>
  <si>
    <t>fólie hydroizolační střešní mPVC mechanicky kotvená tl 1,5mm šedá</t>
  </si>
  <si>
    <t>-550334706</t>
  </si>
  <si>
    <t>1278,888*1,1655 'Přepočtené koeficientem množství</t>
  </si>
  <si>
    <t>368</t>
  </si>
  <si>
    <t>712391171</t>
  </si>
  <si>
    <t>Provedení povlakové krytiny střech plochých do 10° -ostatní práce provedení vrstvy textilní podkladní</t>
  </si>
  <si>
    <t>-1567196171</t>
  </si>
  <si>
    <t>https://podminky.urs.cz/item/CS_URS_2023_01/712391171</t>
  </si>
  <si>
    <t>369</t>
  </si>
  <si>
    <t>69311068</t>
  </si>
  <si>
    <t>geotextilie netkaná separační, ochranná, filtrační, drenážní PP 300g/m2</t>
  </si>
  <si>
    <t>-170641811</t>
  </si>
  <si>
    <t>453,785*1,155 'Přepočtené koeficientem množství</t>
  </si>
  <si>
    <t>370</t>
  </si>
  <si>
    <t>-1022053335</t>
  </si>
  <si>
    <t>371</t>
  </si>
  <si>
    <t>712skt</t>
  </si>
  <si>
    <t>sklovláknitá separační textílie 120g/m2 - dodávka</t>
  </si>
  <si>
    <t>434515341</t>
  </si>
  <si>
    <t>Poznámka k položce:_x000D_
z důvodu Broof(t3) je zvolen tento sklovlák.vlies</t>
  </si>
  <si>
    <t>308,271*1,155 'Přepočtené koeficientem množství</t>
  </si>
  <si>
    <t>372</t>
  </si>
  <si>
    <t>712363351</t>
  </si>
  <si>
    <t>Povlakové krytiny střech plochých do 10° z tvarovaných poplastovaných lišt pro mPVC pásek rš 50 mm</t>
  </si>
  <si>
    <t>1667971526</t>
  </si>
  <si>
    <t>https://podminky.urs.cz/item/CS_URS_2023_01/712363351</t>
  </si>
  <si>
    <t>"S02 - garáž"12,96</t>
  </si>
  <si>
    <t>"bok atiky - uvažováno prům.v.cca 1,4"2*(36,46*2+4,94)</t>
  </si>
  <si>
    <t xml:space="preserve">"bok zdivo pod kompakt.desky - uvažováno v.cca 0,25"4,94 </t>
  </si>
  <si>
    <t>373</t>
  </si>
  <si>
    <t>712363352</t>
  </si>
  <si>
    <t>Povlakové krytiny střech plochých do 10° z tvarovaných poplastovaných lišt pro mPVC vnitřní koutová lišta rš 100 mm</t>
  </si>
  <si>
    <t>830844796</t>
  </si>
  <si>
    <t>https://podminky.urs.cz/item/CS_URS_2023_01/712363352</t>
  </si>
  <si>
    <t>"S01 - patrový objekt "49,43*2+7,4*2+0,7*2+1,3*2</t>
  </si>
  <si>
    <t>"S02 - garáž"36,46*2+12,96*2+6,2*10+1,4*10</t>
  </si>
  <si>
    <t>"S03 - sklady"(36,46*2+4,94*2)+0,7*2+1,3*2</t>
  </si>
  <si>
    <t>374</t>
  </si>
  <si>
    <t>712363353</t>
  </si>
  <si>
    <t>Povlakové krytiny střech plochých do 10° z tvarovaných poplastovaných lišt pro mPVC vnější koutová lišta rš 100 mm</t>
  </si>
  <si>
    <t>-811017933</t>
  </si>
  <si>
    <t>https://podminky.urs.cz/item/CS_URS_2023_01/712363353</t>
  </si>
  <si>
    <t>"S02 - garáž"36,46*2+12,96+6,2*10+1,4*10</t>
  </si>
  <si>
    <t>"S03 - sklady"(36,46*2+4,94)+0,7*2+1,3*2</t>
  </si>
  <si>
    <t>375</t>
  </si>
  <si>
    <t>712363358</t>
  </si>
  <si>
    <t>Povlakové krytiny střech plochých do 10° z tvarovaných poplastovaných lišt pro mPVC závětrná lišta rš 250 mm</t>
  </si>
  <si>
    <t>-981323631</t>
  </si>
  <si>
    <t>https://podminky.urs.cz/item/CS_URS_2023_01/712363358</t>
  </si>
  <si>
    <t>"S01 - patrový objekt "51,035*2+8,2*2</t>
  </si>
  <si>
    <t>"S02 - garáž (předběžně středová atika z jedné strany, případně pokryje náklady na oplech.atiky"36,86*2+0,45+12,96+0,5</t>
  </si>
  <si>
    <t>"S03 - sklady"4,94+0,4+36,86</t>
  </si>
  <si>
    <t>376</t>
  </si>
  <si>
    <t>712363355</t>
  </si>
  <si>
    <t>Povlakové krytiny střech plochých do 10° z tvarovaných poplastovaných lišt pro mPVC okapnice rš 150 mm</t>
  </si>
  <si>
    <t>-1667696539</t>
  </si>
  <si>
    <t>https://podminky.urs.cz/item/CS_URS_2023_01/712363355</t>
  </si>
  <si>
    <t>"S01 - patrový objekt "1,3*2+0,7*2</t>
  </si>
  <si>
    <t>"S02 - garáž"6,1*10+1,3*10</t>
  </si>
  <si>
    <t>"S03 - sklady"1,3*2+0,7*2</t>
  </si>
  <si>
    <t>377</t>
  </si>
  <si>
    <t>712pltv</t>
  </si>
  <si>
    <t>Ostatní prvky a tvarovky neobsažené v položkovém rozpočtu, ale nezbytně nutné pro kompletizovanou dodávku střešního pláště (např.tvarovky rohů, koutů, další plastované lišty, řešení dilatací lišt atd.) - d,m dle zvyklostí a zkušeností zhotovitele</t>
  </si>
  <si>
    <t>1891753839</t>
  </si>
  <si>
    <t>378</t>
  </si>
  <si>
    <t>712p01</t>
  </si>
  <si>
    <t>P01 - střešní vtok DN125 s nástavcem (TI tl.230mm) a vtok.mřížkou - d,m dle popisu ve výpisu výrobků</t>
  </si>
  <si>
    <t>-760369244</t>
  </si>
  <si>
    <t>379</t>
  </si>
  <si>
    <t>712p02</t>
  </si>
  <si>
    <t>P02 - střešní vtok DN110 s nástavcem (TI tl.180mm) a vtok.mřížkou - d,m dle popisu ve výpisu výrobků</t>
  </si>
  <si>
    <t>1666886160</t>
  </si>
  <si>
    <t>380</t>
  </si>
  <si>
    <t>712p03</t>
  </si>
  <si>
    <t>P03 - střešní vtok DN110 s nástavcem (TI tl.230mm) a vtok.mřížkou - d,m dle popisu ve výpisu výrobků</t>
  </si>
  <si>
    <t>1732611209</t>
  </si>
  <si>
    <t>381</t>
  </si>
  <si>
    <t>712p04</t>
  </si>
  <si>
    <t>P04 - pojistný přepad 100/100 dl.do 500mm s pvc manžetou - d,m dle popisu ve výpisu výrobků</t>
  </si>
  <si>
    <t>1596320557</t>
  </si>
  <si>
    <t>382</t>
  </si>
  <si>
    <t>712p05</t>
  </si>
  <si>
    <t>P05 - těsnící prostupová tvarovka DN110 pvc, otevřená - d,m dle popisu ve výpisu výrobků vč.příslušenství</t>
  </si>
  <si>
    <t>1441148425</t>
  </si>
  <si>
    <t>383</t>
  </si>
  <si>
    <t>712p06</t>
  </si>
  <si>
    <t>P06 - těsnící prostupová tvarovka 50/50 pvc, otevřená - d,m dle popisu ve výpisu výrobků vč.příslušenství</t>
  </si>
  <si>
    <t>875086673</t>
  </si>
  <si>
    <t>384</t>
  </si>
  <si>
    <t>712vzt</t>
  </si>
  <si>
    <t>Opracování prostupů VZT potrub (střecha S03) - d,m dle zvyklostí zhotovitele (např.pásek,lišta,vytažení folie alt.prostupová tvarovka)</t>
  </si>
  <si>
    <t>-204682704</t>
  </si>
  <si>
    <t>385</t>
  </si>
  <si>
    <t>712vfbd</t>
  </si>
  <si>
    <t>Betonová dlažba velkoformátová tl.6cm pod žebřík na střeše položená na folii - d,m dle zvyklostí zhotovitele (např.vč.ochrany folie třeba deskami z pryže nebo pvc)</t>
  </si>
  <si>
    <t>-1869999213</t>
  </si>
  <si>
    <t>386</t>
  </si>
  <si>
    <t>-767138955</t>
  </si>
  <si>
    <t>712zzs</t>
  </si>
  <si>
    <t>Záchytný a zádržný systém na střeše</t>
  </si>
  <si>
    <t>387</t>
  </si>
  <si>
    <t>zs1</t>
  </si>
  <si>
    <t>kotvicí bod TSL-400-T10 - dodávka</t>
  </si>
  <si>
    <t>-2037511433</t>
  </si>
  <si>
    <t>388</t>
  </si>
  <si>
    <t>zs2</t>
  </si>
  <si>
    <t>kotvicí bod TSL-400-TX10 - dodávka</t>
  </si>
  <si>
    <t>-1659430730</t>
  </si>
  <si>
    <t>389</t>
  </si>
  <si>
    <t>zs3</t>
  </si>
  <si>
    <t>kotvicí bod TSL-500-T10 - dodávka</t>
  </si>
  <si>
    <t>2019523367</t>
  </si>
  <si>
    <t>390</t>
  </si>
  <si>
    <t>zs3b</t>
  </si>
  <si>
    <t>kotvicí bod TSL-500-TX10 - dodávka</t>
  </si>
  <si>
    <t>-1814842850</t>
  </si>
  <si>
    <t>391</t>
  </si>
  <si>
    <t>zs3c</t>
  </si>
  <si>
    <t>kotvicí bod TSL-500-HD10 - dodávka</t>
  </si>
  <si>
    <t>-535472921</t>
  </si>
  <si>
    <t>zs3d</t>
  </si>
  <si>
    <t>kotvicí bod TSL-600-HD10 - dodávka</t>
  </si>
  <si>
    <t>-1098532333</t>
  </si>
  <si>
    <t>393</t>
  </si>
  <si>
    <t>zs4</t>
  </si>
  <si>
    <t>nerezové kotvící lano TSL-L8 - dodávka</t>
  </si>
  <si>
    <t>-956619612</t>
  </si>
  <si>
    <t>394</t>
  </si>
  <si>
    <t>zs5</t>
  </si>
  <si>
    <t>koncovka k nerez lanu napínací TSL-NAP8 - dodávka</t>
  </si>
  <si>
    <t>1410392084</t>
  </si>
  <si>
    <t>395</t>
  </si>
  <si>
    <t>zs6</t>
  </si>
  <si>
    <t>koncovka k nerez lanu pevná TSL-KP8 - dodávka</t>
  </si>
  <si>
    <t>-326988788</t>
  </si>
  <si>
    <t>396</t>
  </si>
  <si>
    <t>zs7</t>
  </si>
  <si>
    <t>TSL-ŠTÍTEK - dodávka</t>
  </si>
  <si>
    <t>1739704911</t>
  </si>
  <si>
    <t>397</t>
  </si>
  <si>
    <t>zs8</t>
  </si>
  <si>
    <t>Montáž</t>
  </si>
  <si>
    <t>456704586</t>
  </si>
  <si>
    <t>398</t>
  </si>
  <si>
    <t>zs9</t>
  </si>
  <si>
    <t>Revize a předání do užívání</t>
  </si>
  <si>
    <t>-232109941</t>
  </si>
  <si>
    <t>713</t>
  </si>
  <si>
    <t>Izolace tepelné</t>
  </si>
  <si>
    <t>399</t>
  </si>
  <si>
    <t>713osti</t>
  </si>
  <si>
    <t>TI obklad deskami EPS tl.cca do 30mm ocel.sloupků 200/100, 100/100 a 150/100 - d,m dle detailu ostění</t>
  </si>
  <si>
    <t>-1265760134</t>
  </si>
  <si>
    <t>Poznámka k položce:_x000D_
rozdíl mezi 200/100, 100/100 a 150/100 je zanedbatelný</t>
  </si>
  <si>
    <t>čv104,105,222,223</t>
  </si>
  <si>
    <t>sloupky zazděné v příčkách</t>
  </si>
  <si>
    <t>přetažení perlinkou v rámci položky pro přetažení exponovaných míst (samostatná položka)</t>
  </si>
  <si>
    <t>(2,65+0,2)*1+(0,65+0,2)*5</t>
  </si>
  <si>
    <t>1,4*6+(0,7+0,27)*3+0,75*1</t>
  </si>
  <si>
    <t>400</t>
  </si>
  <si>
    <t>713121111</t>
  </si>
  <si>
    <t>Montáž tepelné izolace podlah rohožemi, pásy, deskami, dílci, bloky (izolační materiál ve specifikaci) kladenými volně jednovrstvá</t>
  </si>
  <si>
    <t>-2023395327</t>
  </si>
  <si>
    <t>https://podminky.urs.cz/item/CS_URS_2023_01/713121111</t>
  </si>
  <si>
    <t>čv104,105, skladby</t>
  </si>
  <si>
    <t>401</t>
  </si>
  <si>
    <t>28376557</t>
  </si>
  <si>
    <t>deska polystyrénová pro snížení kročejového hluku (max. zatížení 6,5 kN/m2) tl 30mm</t>
  </si>
  <si>
    <t>-1391004114</t>
  </si>
  <si>
    <t>265,929*1,05 'Přepočtené koeficientem množství</t>
  </si>
  <si>
    <t>402</t>
  </si>
  <si>
    <t>713121121</t>
  </si>
  <si>
    <t>Montáž tepelné izolace podlah rohožemi, pásy, deskami, dílci, bloky (izolační materiál ve specifikaci) kladenými volně dvouvrstvá</t>
  </si>
  <si>
    <t>-800088997</t>
  </si>
  <si>
    <t>https://podminky.urs.cz/item/CS_URS_2023_01/713121121</t>
  </si>
  <si>
    <t>"S13" předběžně uvažováno také ve 2 vrstvách na vazbu</t>
  </si>
  <si>
    <t>403</t>
  </si>
  <si>
    <t>28375910</t>
  </si>
  <si>
    <t>deska EPS 150 pro konstrukce s vysokým zatížením λ=0,035 tl 60mm</t>
  </si>
  <si>
    <t>-1206167747</t>
  </si>
  <si>
    <t>426,485*2,1 'Přepočtené koeficientem množství</t>
  </si>
  <si>
    <t>404</t>
  </si>
  <si>
    <t>28376417</t>
  </si>
  <si>
    <t>deska XPS hrana polodrážková a hladký povrch 300kPA tl 50mm</t>
  </si>
  <si>
    <t>1317669283</t>
  </si>
  <si>
    <t>342,086*2,1 'Přepočtené koeficientem množství</t>
  </si>
  <si>
    <t>405</t>
  </si>
  <si>
    <t>998713101</t>
  </si>
  <si>
    <t>Přesun hmot pro izolace tepelné stanovený z hmotnosti přesunovaného materiálu vodorovná dopravní vzdálenost do 50 m v objektech výšky do 6 m</t>
  </si>
  <si>
    <t>1393941032</t>
  </si>
  <si>
    <t>https://podminky.urs.cz/item/CS_URS_2023_01/998713101</t>
  </si>
  <si>
    <t>713stř</t>
  </si>
  <si>
    <t>Izolace tepelné - střechy</t>
  </si>
  <si>
    <t>406</t>
  </si>
  <si>
    <t>713131143</t>
  </si>
  <si>
    <t>Montáž tepelné izolace stěn rohožemi, pásy, deskami, dílci, bloky (izolační materiál ve specifikaci) lepením celoplošně s mechanickým kotvením</t>
  </si>
  <si>
    <t>1651811530</t>
  </si>
  <si>
    <t>https://podminky.urs.cz/item/CS_URS_2023_01/713131143</t>
  </si>
  <si>
    <t>"od +3,27 po +4,9 tl.50mm"(4,9-3,27)*(5,14+36,46)</t>
  </si>
  <si>
    <t>"od +3,27 po +4,9 tl.150mm"(4,9-3,27)*(36,46)</t>
  </si>
  <si>
    <t>407</t>
  </si>
  <si>
    <t>713141391</t>
  </si>
  <si>
    <t>Montáž tepelné izolace střech plochých na konstrukce stěn převyšující úroveň střechy např. atiky, prostupy střešní krytinou do výšky 1 000 mm přilepenými za studena zplna</t>
  </si>
  <si>
    <t>1348842695</t>
  </si>
  <si>
    <t>https://podminky.urs.cz/item/CS_URS_2023_01/713141391</t>
  </si>
  <si>
    <t>"atika od +7,12 po +7,67"0,55*(49,53*2+7,5*2)</t>
  </si>
  <si>
    <t>"předběžně výlez"0,55*(1,3*2+0,7*2)</t>
  </si>
  <si>
    <t>"od +4,48 po +4,93"(4,93-4,48)*(36,51*2+12,96)</t>
  </si>
  <si>
    <t>"podsady světlíků od +4,48 po cca +5,0"(5,0-4,48)*(1,4*10+6,1*10)</t>
  </si>
  <si>
    <t>408</t>
  </si>
  <si>
    <t>-2002980809</t>
  </si>
  <si>
    <t>134,941*1,05 'Přepočtené koeficientem množství</t>
  </si>
  <si>
    <t>409</t>
  </si>
  <si>
    <t>63151497</t>
  </si>
  <si>
    <t>deska tepelně izolační minerální plochých střech vrchní vrstva 70kPa λ=0,038-0,039 tl 50mm</t>
  </si>
  <si>
    <t>1579403807</t>
  </si>
  <si>
    <t>z důvodu tuhosti desky je zvolen tento typ</t>
  </si>
  <si>
    <t>77,691*1,05 'Přepočtené koeficientem množství</t>
  </si>
  <si>
    <t>410</t>
  </si>
  <si>
    <t>480564209</t>
  </si>
  <si>
    <t>59,43*1,05 'Přepočtené koeficientem množství</t>
  </si>
  <si>
    <t>411</t>
  </si>
  <si>
    <t>713141135</t>
  </si>
  <si>
    <t>Montáž tepelné izolace střech plochých rohožemi, pásy, deskami, dílci, bloky (izolační materiál ve specifikaci) přilepenými za studena bodově, jednovrstvá</t>
  </si>
  <si>
    <t>198438881</t>
  </si>
  <si>
    <t>https://podminky.urs.cz/item/CS_URS_2023_01/713141135</t>
  </si>
  <si>
    <t>položka pro položení nespádové vrstvy TI střechy</t>
  </si>
  <si>
    <t>ocenit dle zvyklostí zhotovitele bez ohledu na popis položky (rozpočet uvažuje s pomocným bodovým uchycením proti posunu desek při provádění)</t>
  </si>
  <si>
    <t>"na +7,12"49,43*7,4</t>
  </si>
  <si>
    <t>36,46*12,96-1,4*6,2*5</t>
  </si>
  <si>
    <t>4,94*36,46</t>
  </si>
  <si>
    <t>412</t>
  </si>
  <si>
    <t>28375993</t>
  </si>
  <si>
    <t>deska EPS 150 pro konstrukce s vysokým zatížením λ=0,035 tl 200mm</t>
  </si>
  <si>
    <t>-853828075</t>
  </si>
  <si>
    <t>545,894*1,05 'Přepočtené koeficientem množství</t>
  </si>
  <si>
    <t>413</t>
  </si>
  <si>
    <t>28376518</t>
  </si>
  <si>
    <t>deska izolační PIR s oboustrannou kompozitní fólií s hliníkovou vložkou pro ploché střechy tl 120mm</t>
  </si>
  <si>
    <t>1527623174</t>
  </si>
  <si>
    <t>429,122*1,05 'Přepočtené koeficientem množství</t>
  </si>
  <si>
    <t>414</t>
  </si>
  <si>
    <t>713141335</t>
  </si>
  <si>
    <t>Montáž tepelné izolace střech plochých spádovými klíny v ploše přilepenými za studena bodově</t>
  </si>
  <si>
    <t>-1358404774</t>
  </si>
  <si>
    <t>https://podminky.urs.cz/item/CS_URS_2023_01/713141335</t>
  </si>
  <si>
    <t>položka pro položení spádové vrstvy TI střechy</t>
  </si>
  <si>
    <t>v ceně zohlednit i vícevrstvé položení dle kladeč.plánu zhotovitele!</t>
  </si>
  <si>
    <t>"rozháněcí klíny"1,3*0,49/2</t>
  </si>
  <si>
    <t>"rozháněcí klíny"(1,4*0,7/2)*5</t>
  </si>
  <si>
    <t>"rozháněcí klíny"0,7*0,35/2</t>
  </si>
  <si>
    <t>415</t>
  </si>
  <si>
    <t>28376142</t>
  </si>
  <si>
    <t>klín izolační EPS 150 spád do 5%</t>
  </si>
  <si>
    <t>166251448</t>
  </si>
  <si>
    <t>výpočet průměrné tl.vychází z výpočtu jehlanu (tzn.cca 2/3 tloušťky) a se zohledněním ploch jednostranných spádů (cca 1/2 tl.) cca 50%plochy</t>
  </si>
  <si>
    <t>(6,56*2)*7,4*(0,03+0,065*2/3)</t>
  </si>
  <si>
    <t>(6,56+1,94)*7,4*(0,03+0,065*2/3)</t>
  </si>
  <si>
    <t>(14,45-6,56)*7,4*(0,095+0,08/2)*2</t>
  </si>
  <si>
    <t>(18,59-6,56)*7,4*(0,095+0,12/2)</t>
  </si>
  <si>
    <t>"rozháněcí klíny"1,3*0,49/2*0,03</t>
  </si>
  <si>
    <t>"jehlanová část cca (délka = šířka)"4,94*(1,83+2,47+4,94*2)*(0,03+0,050)*2/3</t>
  </si>
  <si>
    <t>"1str.spád"4,94*(36,46-1,82-2,47-4,94*2)*(0,03+0,05+0,1/2)</t>
  </si>
  <si>
    <t>"rezerva na 3%spád u kraje s patr.budovou"0,04*(4,94*4,0)</t>
  </si>
  <si>
    <t>"rozháněcí klíny"0,7*0,35/2*0,03</t>
  </si>
  <si>
    <t>60,15*1,05 'Přepočtené koeficientem množství</t>
  </si>
  <si>
    <t>416</t>
  </si>
  <si>
    <t>28376103</t>
  </si>
  <si>
    <t>klín izolační z čedičové minerální vaty 50kPa spádový</t>
  </si>
  <si>
    <t>-1847475279</t>
  </si>
  <si>
    <t>"jehlanová část cca 60-96mm"(2,53+3,65)*36,46*(0,06+0,036*2/3)</t>
  </si>
  <si>
    <t>"1str.spád cca 96-164mm"((12,96-2,53-3,65)*36,46-1,4*6,2*5)*(0,096+0,068/2)</t>
  </si>
  <si>
    <t>"rezerva větší jehlan.část u okrajů"1,0</t>
  </si>
  <si>
    <t>"rozháněcí klíny"(1,4*0,7/2)*5*0,03</t>
  </si>
  <si>
    <t>46,495*1,05 'Přepočtené koeficientem množství</t>
  </si>
  <si>
    <t>417</t>
  </si>
  <si>
    <t>713141356</t>
  </si>
  <si>
    <t>Montáž tepelné izolace střech plochých spádovými klíny na zhlaví atiky šířky do 500 mm přilepenými za studena nízkoexpanzní (PUR) pěnou</t>
  </si>
  <si>
    <t>850381750</t>
  </si>
  <si>
    <t>https://podminky.urs.cz/item/CS_URS_2023_01/713141356</t>
  </si>
  <si>
    <t>položka pro zateplení zhlaví atiky XPS odhad tl.30mm dle detailu atiky</t>
  </si>
  <si>
    <t>"atika od +7,67 po +7,70 š.400mm"(50,23*2+7,4*2)</t>
  </si>
  <si>
    <t>"dle detailu"36,86+13,06+36,86</t>
  </si>
  <si>
    <t>"vrch atiky"(4,94+36,86)</t>
  </si>
  <si>
    <t>418</t>
  </si>
  <si>
    <t>28376438</t>
  </si>
  <si>
    <t>deska XPS hrana rovná a strukturovaný povrch 250kPa tl 30mm</t>
  </si>
  <si>
    <t>122199501</t>
  </si>
  <si>
    <t>"atika od +7,67 po +7,70 š.400mm"(50,23*2+7,4*2)*0,4</t>
  </si>
  <si>
    <t>"dle detailu"(0,45-0,05)*36,86+(0,4-0,05)*13,06+(0,5-0,05)*36,86</t>
  </si>
  <si>
    <t>98,726*1,05 'Přepočtené koeficientem množství</t>
  </si>
  <si>
    <t>419</t>
  </si>
  <si>
    <t>762361312</t>
  </si>
  <si>
    <t>Konstrukční vrstva pod klempířské prvky pro oplechování horních ploch zdí a nadezdívek (atik) z desek dřevoštěpkových šroubovaných do podkladu, tloušťky desky 22 mm</t>
  </si>
  <si>
    <t>-1849917934</t>
  </si>
  <si>
    <t>https://podminky.urs.cz/item/CS_URS_2023_01/762361312</t>
  </si>
  <si>
    <t>položka pro zakončení zhlaví atiky, prokotvení skrz XPS do věnce dle detailu atiky</t>
  </si>
  <si>
    <t>v ceně zohlenit případnou tl.20mm!!!</t>
  </si>
  <si>
    <t>"atika od +7,70 po +7,72 š.400mm"(50,23*2+7,4*2)*0,4</t>
  </si>
  <si>
    <t>"dle detailu"(0,45)*36,86+(0,4)*12,96+(0,5)*36,86</t>
  </si>
  <si>
    <t>420</t>
  </si>
  <si>
    <t>998713102</t>
  </si>
  <si>
    <t>Přesun hmot pro izolace tepelné stanovený z hmotnosti přesunovaného materiálu vodorovná dopravní vzdálenost do 50 m v objektech výšky přes 6 m do 12 m</t>
  </si>
  <si>
    <t>-201213578</t>
  </si>
  <si>
    <t>https://podminky.urs.cz/item/CS_URS_2023_01/998713102</t>
  </si>
  <si>
    <t>762</t>
  </si>
  <si>
    <t>Konstrukce tesařské</t>
  </si>
  <si>
    <t>421</t>
  </si>
  <si>
    <t>762421016</t>
  </si>
  <si>
    <t>Obložení stropů nebo střešních podhledů z dřevoštěpkových desek OSB šroubovaných na sraz, tloušťky desky 22 mm</t>
  </si>
  <si>
    <t>1752926021</t>
  </si>
  <si>
    <t>https://podminky.urs.cz/item/CS_URS_2023_01/762421016</t>
  </si>
  <si>
    <t>"čelo nad vjezdem do garáží od +4,05 po cca SH atik.zdiva na +4,32"(4,32-4,05)*(36,8-0,1-0,25)</t>
  </si>
  <si>
    <t>422</t>
  </si>
  <si>
    <t>762429001</t>
  </si>
  <si>
    <t>Obložení stropů nebo střešních podhledů montáž roštu podkladového</t>
  </si>
  <si>
    <t>2000472657</t>
  </si>
  <si>
    <t>https://podminky.urs.cz/item/CS_URS_2023_01/762429001</t>
  </si>
  <si>
    <t>Poznámka k položce:_x000D_
uvažováno 3bm/m2</t>
  </si>
  <si>
    <t>111,262*3 'Přepočtené koeficientem množství</t>
  </si>
  <si>
    <t>423</t>
  </si>
  <si>
    <t>60514114</t>
  </si>
  <si>
    <t>řezivo jehličnaté lať impregnovaná dl 4 m</t>
  </si>
  <si>
    <t>952956435</t>
  </si>
  <si>
    <t>101,42*3*0,04*0,06</t>
  </si>
  <si>
    <t>0,73*1,1 'Přepočtené koeficientem množství</t>
  </si>
  <si>
    <t>424</t>
  </si>
  <si>
    <t>998762101</t>
  </si>
  <si>
    <t>Přesun hmot pro konstrukce tesařské stanovený z hmotnosti přesunovaného materiálu vodorovná dopravní vzdálenost do 50 m v objektech výšky do 6 m</t>
  </si>
  <si>
    <t>-1261370945</t>
  </si>
  <si>
    <t>https://podminky.urs.cz/item/CS_URS_2023_01/998762101</t>
  </si>
  <si>
    <t>762logo</t>
  </si>
  <si>
    <t>Konstrukce pro kotvení nápisu S2.7</t>
  </si>
  <si>
    <t>425</t>
  </si>
  <si>
    <t>762431225</t>
  </si>
  <si>
    <t>Obložení stěn montáž deskami z dřevovláknitých hmot včetně tvarování a úpravy pro olištování spár dřevotřískovými nebo dřevoštěpkovými na pero a drážku</t>
  </si>
  <si>
    <t>-303851307</t>
  </si>
  <si>
    <t>https://podminky.urs.cz/item/CS_URS_2023_01/762431225</t>
  </si>
  <si>
    <t>426</t>
  </si>
  <si>
    <t>60726278</t>
  </si>
  <si>
    <t>deska dřevoštěpková OSB 3 P+D nebroušená tl 22mm</t>
  </si>
  <si>
    <t>756286506</t>
  </si>
  <si>
    <t>5,125*1,1 'Přepočtené koeficientem množství</t>
  </si>
  <si>
    <t>427</t>
  </si>
  <si>
    <t>762495000</t>
  </si>
  <si>
    <t>Spojovací prostředky olištování spár, obložení stropů, střešních podhledů a stěn hřebíky, vruty</t>
  </si>
  <si>
    <t>-1460654069</t>
  </si>
  <si>
    <t>https://podminky.urs.cz/item/CS_URS_2023_01/762495000</t>
  </si>
  <si>
    <t>428</t>
  </si>
  <si>
    <t>762439001</t>
  </si>
  <si>
    <t>Obložení stěn montáž roštu podkladového</t>
  </si>
  <si>
    <t>2006963401</t>
  </si>
  <si>
    <t>https://podminky.urs.cz/item/CS_URS_2023_01/762439001</t>
  </si>
  <si>
    <t>"plocha pro logo od+2,8 po +3,3 - předběžně 3řady + kraje"(3,3-2,8)*2+(10,25-0,06*2)*3</t>
  </si>
  <si>
    <t>429</t>
  </si>
  <si>
    <t>60512125</t>
  </si>
  <si>
    <t>hranol stavební řezivo průřezu do 120cm2 do dl 6m</t>
  </si>
  <si>
    <t>-22382824</t>
  </si>
  <si>
    <t>rozměr je upraven z důvodu uvažované tl.zdiva 300mm na 80/60mm (zdivo tl.340 se asi nevyrábí)</t>
  </si>
  <si>
    <t>"plocha pro logo od+2,8 po +3,3 - předběžně 3řady + kraje"((3,3-2,8)*2+(10,25-0,06*2)*3)*0,08*0,06</t>
  </si>
  <si>
    <t>0,151*1,04 'Přepočtené koeficientem množství</t>
  </si>
  <si>
    <t>430</t>
  </si>
  <si>
    <t>762083122</t>
  </si>
  <si>
    <t>Impregnace řeziva máčením proti dřevokaznému hmyzu, houbám a plísním, třída ohrožení 3 a 4 (dřevo v exteriéru)</t>
  </si>
  <si>
    <t>273351967</t>
  </si>
  <si>
    <t>https://podminky.urs.cz/item/CS_URS_2023_01/762083122</t>
  </si>
  <si>
    <t>431</t>
  </si>
  <si>
    <t>762kl</t>
  </si>
  <si>
    <t>Kotvení pro hranoly do zdiva - d,m dle zvyklostí a zkušeností zhotovitele</t>
  </si>
  <si>
    <t>-426116698</t>
  </si>
  <si>
    <t>432</t>
  </si>
  <si>
    <t>713132321</t>
  </si>
  <si>
    <t>Montáž tepelné izolace stěn do roštu jednosměrného vodorovného výšky do 6 m</t>
  </si>
  <si>
    <t>-2133237093</t>
  </si>
  <si>
    <t>https://podminky.urs.cz/item/CS_URS_2023_01/713132321</t>
  </si>
  <si>
    <t>"plocha pro logo od+2,8 po +3,3, mezi hranoly"(0,5-0,06*3)*(10,25-0,06*2)</t>
  </si>
  <si>
    <t>433</t>
  </si>
  <si>
    <t>1410070491</t>
  </si>
  <si>
    <t>3,242*1,05 'Přepočtené koeficientem množství</t>
  </si>
  <si>
    <t>434</t>
  </si>
  <si>
    <t>-2043275145</t>
  </si>
  <si>
    <t>763</t>
  </si>
  <si>
    <t>Konstrukce suché výstavby</t>
  </si>
  <si>
    <t>435</t>
  </si>
  <si>
    <t>763121422</t>
  </si>
  <si>
    <t>Stěna předsazená ze sádrokartonových desek s nosnou konstrukcí z ocelových profilů CW, UW jednoduše opláštěná deskou impregnovanou H2 tl. 12,5 mm bez izolace, EI 15, stěna tl. 62,5 mm, profil 50</t>
  </si>
  <si>
    <t>-485249010</t>
  </si>
  <si>
    <t>https://podminky.urs.cz/item/CS_URS_2023_01/763121422</t>
  </si>
  <si>
    <t>sdk předstěny 150mm</t>
  </si>
  <si>
    <t>čv104,107</t>
  </si>
  <si>
    <t>"109"(0,2+1,25+0,15)*0,9</t>
  </si>
  <si>
    <t>"111"(0,2+1,25+0,15)*0,9</t>
  </si>
  <si>
    <t>"127"(0,2+1,25+0,15)*0,9</t>
  </si>
  <si>
    <t>"132"(0,2+1,25+0,15)*0,9</t>
  </si>
  <si>
    <t>"133"(0,2+1,25+0,15)*0,9</t>
  </si>
  <si>
    <t>"135"(0,2+1,25+0,15)*0,9</t>
  </si>
  <si>
    <t>čv105,107</t>
  </si>
  <si>
    <t>"208"(0,1+1,25+0,15)*0,9</t>
  </si>
  <si>
    <t>"210"(0,1+1,25+0,15)*0,9</t>
  </si>
  <si>
    <t>"212"(0,1+1,25+0,15)*2,0</t>
  </si>
  <si>
    <t>"215"(0,1+1,25+0,15)*2,0</t>
  </si>
  <si>
    <t>"218"(0,1+1,25+0,15)*2,0</t>
  </si>
  <si>
    <t>"221"(0,1+1,25+0,15)*2,01</t>
  </si>
  <si>
    <t>436</t>
  </si>
  <si>
    <t>763121751</t>
  </si>
  <si>
    <t>Stěna předsazená ze sádrokartonových desek Příplatek k cenám za plochu do 6 m2 jednotlivě</t>
  </si>
  <si>
    <t>-995774538</t>
  </si>
  <si>
    <t>https://podminky.urs.cz/item/CS_URS_2023_01/763121751</t>
  </si>
  <si>
    <t>437</t>
  </si>
  <si>
    <t>763131411</t>
  </si>
  <si>
    <t>Podhled ze sádrokartonových desek dvouvrstvá zavěšená spodní konstrukce z ocelových profilů CD, UD jednoduše opláštěná deskou standardní A, tl. 12,5 mm, bez izolace</t>
  </si>
  <si>
    <t>-2027497197</t>
  </si>
  <si>
    <t>https://podminky.urs.cz/item/CS_URS_2023_01/763131411</t>
  </si>
  <si>
    <t>"103"6,62*12,86-3,6*4,41-0,65*0,15</t>
  </si>
  <si>
    <t>"104"3,15*4,26+0,15*2,55</t>
  </si>
  <si>
    <t>"105 - předběžně čílko pod schodištěm 105/102"1,5*(3,37-3,0)</t>
  </si>
  <si>
    <t>"107"1,65*1,5</t>
  </si>
  <si>
    <t>"108"1,45*1,5</t>
  </si>
  <si>
    <t>"109"0,9*1,5</t>
  </si>
  <si>
    <t>"110"1,65*1,5</t>
  </si>
  <si>
    <t>"111"0,9*1,5</t>
  </si>
  <si>
    <t>"113"2,2*3,11</t>
  </si>
  <si>
    <t>"114"3,9*2,02</t>
  </si>
  <si>
    <t>"115"5,91*2,02</t>
  </si>
  <si>
    <t>"116"10,02*14,84-1,3*6,1*3</t>
  </si>
  <si>
    <t>"116 bok světlíku od +4,0 po cca +5,0"1,0*(1,3*2+6,1*2)*3</t>
  </si>
  <si>
    <t>"117"10,02*9,8-1,3*6,1*2</t>
  </si>
  <si>
    <t>"117 bok světlíku od +4,0 po cca +5,0"1,0*(1,3*2+6,1*2)*2</t>
  </si>
  <si>
    <t>"118"10,02*9,16</t>
  </si>
  <si>
    <t>"120"4,35*3,56+0,25*2,6</t>
  </si>
  <si>
    <t>"121"4,35*3,05+0,25*3,05</t>
  </si>
  <si>
    <t>"122"2,64*2,6</t>
  </si>
  <si>
    <t>"123"1,61*2,6+0,25*2,6</t>
  </si>
  <si>
    <t>"124"4,35*2,6+0,25*2,6</t>
  </si>
  <si>
    <t>"125"4,35*2,6+0,25*2,6</t>
  </si>
  <si>
    <t>"127"1,8*0,9</t>
  </si>
  <si>
    <t>"128"1,95*3,61+2,4*6,76+0,25*5,8</t>
  </si>
  <si>
    <t>"132"2,55*1,85-0,1*0,95</t>
  </si>
  <si>
    <t>"133"0,9*1,85</t>
  </si>
  <si>
    <t>"134"1,55*1,85</t>
  </si>
  <si>
    <t>"135"0,9*1,85</t>
  </si>
  <si>
    <t>"139"6,2*2,81</t>
  </si>
  <si>
    <t>"140"2,2*1,6</t>
  </si>
  <si>
    <t>"202"6,75*4,86+0,25*6,75</t>
  </si>
  <si>
    <t>"204"6,75*4,86+0,38*6,75</t>
  </si>
  <si>
    <t>"206"1,65*1,5</t>
  </si>
  <si>
    <t>"207"1,45*1,5</t>
  </si>
  <si>
    <t>"208"0,9*1,5</t>
  </si>
  <si>
    <t>"209"1,65*1,5</t>
  </si>
  <si>
    <t>"210"0,9*1,5</t>
  </si>
  <si>
    <t>"211"3,3*4,86-1,025*2,25</t>
  </si>
  <si>
    <t>"213"3,3*4,86-1,025*2,25</t>
  </si>
  <si>
    <t>"214"3,3*4,86-1,025*2,25</t>
  </si>
  <si>
    <t>"216"3,3*4,86-1,025*2,25</t>
  </si>
  <si>
    <t>"217"3,3*4,86-1,025*2,25</t>
  </si>
  <si>
    <t>"219"3,3*4,86-1,025*2,25</t>
  </si>
  <si>
    <t>"220"4,16*4,86-2,11*2,25</t>
  </si>
  <si>
    <t>c1</t>
  </si>
  <si>
    <t>438</t>
  </si>
  <si>
    <t>763131451</t>
  </si>
  <si>
    <t>Podhled ze sádrokartonových desek dvouvrstvá zavěšená spodní konstrukce z ocelových profilů CD, UD jednoduše opláštěná deskou impregnovanou H2, tl. 12,5 mm, bez izolace</t>
  </si>
  <si>
    <t>827942777</t>
  </si>
  <si>
    <t>https://podminky.urs.cz/item/CS_URS_2023_01/763131451</t>
  </si>
  <si>
    <t>"119"2,9*4,28+0,25*1,05</t>
  </si>
  <si>
    <t>"126"1,8*2,0</t>
  </si>
  <si>
    <t>"203"3,3*1,61+0,25*3,3</t>
  </si>
  <si>
    <t>"205"3,3*1,61+0,25*3,3</t>
  </si>
  <si>
    <t>"212"2,0*2,15</t>
  </si>
  <si>
    <t>"215"2,0*2,15</t>
  </si>
  <si>
    <t>"218"2,0*2,15</t>
  </si>
  <si>
    <t>"221"2,01*2,15</t>
  </si>
  <si>
    <t>c2</t>
  </si>
  <si>
    <t>439</t>
  </si>
  <si>
    <t>763131761</t>
  </si>
  <si>
    <t>Podhled ze sádrokartonových desek Příplatek k cenám za plochu do 3 m2 jednotlivě</t>
  </si>
  <si>
    <t>-1775556566</t>
  </si>
  <si>
    <t>https://podminky.urs.cz/item/CS_URS_2023_01/763131761</t>
  </si>
  <si>
    <t>440</t>
  </si>
  <si>
    <t>763131765</t>
  </si>
  <si>
    <t>Podhled ze sádrokartonových desek Příplatek k cenám za výšku zavěšení přes 0,5 do 1,0 m</t>
  </si>
  <si>
    <t>1423735805</t>
  </si>
  <si>
    <t>https://podminky.urs.cz/item/CS_URS_2023_01/763131765</t>
  </si>
  <si>
    <t>441</t>
  </si>
  <si>
    <t>763131767</t>
  </si>
  <si>
    <t>Podhled ze sádrokartonových desek Příplatek k cenám za výšku zavěšení přes 1,5 m</t>
  </si>
  <si>
    <t>-742506345</t>
  </si>
  <si>
    <t>https://podminky.urs.cz/item/CS_URS_2023_01/763131767</t>
  </si>
  <si>
    <t>"115 část"1,26*2,02</t>
  </si>
  <si>
    <t>442</t>
  </si>
  <si>
    <t>763431031</t>
  </si>
  <si>
    <t>Montáž podhledu minerálního včetně zavěšeného roštu skrytého s panely vyjímatelnými jakékoliv velikosti panelů</t>
  </si>
  <si>
    <t>-1141976422</t>
  </si>
  <si>
    <t>https://podminky.urs.cz/item/CS_URS_2023_01/763431031</t>
  </si>
  <si>
    <t>panel 1600/600/20</t>
  </si>
  <si>
    <t>"102"4,6*2,02+0,38*3,0+1,61*15,75+0,6*3,0</t>
  </si>
  <si>
    <t>"106 bude součástí 201"0,0</t>
  </si>
  <si>
    <t>"131"3,8*1,61</t>
  </si>
  <si>
    <t>"136,137,138"12,01*6,62+0,1*1,61-0,2*3,55-0,15*1,65</t>
  </si>
  <si>
    <t>"201"1,61*38,66+3,0*5,01+0,38*26,5+0,25*3,0</t>
  </si>
  <si>
    <t>443</t>
  </si>
  <si>
    <t>63126314</t>
  </si>
  <si>
    <t>panel akustický velkoformátový povrch velice porézní skelná tkanina hrana zatřená skrytá αw=0,90 A2-s1,d0 skrytý rastr bílý tl 20mm</t>
  </si>
  <si>
    <t>1656418644</t>
  </si>
  <si>
    <t>210,511*1,05 'Přepočtené koeficientem množství</t>
  </si>
  <si>
    <t>444</t>
  </si>
  <si>
    <t>763431042</t>
  </si>
  <si>
    <t>Montáž podhledu minerálního včetně zavěšeného roštu Příplatek k cenám: za výšku zavěšení přes 1,0 do 1,4 m</t>
  </si>
  <si>
    <t>-1006126292</t>
  </si>
  <si>
    <t>https://podminky.urs.cz/item/CS_URS_2023_01/763431042</t>
  </si>
  <si>
    <t>"102 část"4,6*2,02</t>
  </si>
  <si>
    <t>445</t>
  </si>
  <si>
    <t>763131912</t>
  </si>
  <si>
    <t>Zhotovení otvorů v podhledech a podkrovích ze sádrokartonových desek pro prostupy (voda, elektro, topení, VZT), osvětlení, sprinklery, revizní klapky a dvířka včetně vyztužení profily, velikost přes 0,10 do 0,25 m2</t>
  </si>
  <si>
    <t>195503991</t>
  </si>
  <si>
    <t>https://podminky.urs.cz/item/CS_URS_2023_01/763131912</t>
  </si>
  <si>
    <t>Poznámka k položce:_x000D_
otvory nebudou zhotovovány dodatečně, proto je suť 0 tun</t>
  </si>
  <si>
    <t>"pro X18 400/400mm"9</t>
  </si>
  <si>
    <t>"pro X19 400/600mm"1</t>
  </si>
  <si>
    <t>446</t>
  </si>
  <si>
    <t>763131914</t>
  </si>
  <si>
    <t>Zhotovení otvorů v podhledech a podkrovích ze sádrokartonových desek pro prostupy (voda, elektro, topení, VZT), osvětlení, sprinklery, revizní klapky a dvířka včetně vyztužení profily, velikost přes 0,50 do 1,00 m2</t>
  </si>
  <si>
    <t>-1737534449</t>
  </si>
  <si>
    <t>https://podminky.urs.cz/item/CS_URS_2023_01/763131914</t>
  </si>
  <si>
    <t>čv105,106,107</t>
  </si>
  <si>
    <t>"pro výlez na střechu X02"1</t>
  </si>
  <si>
    <t>447</t>
  </si>
  <si>
    <t>998763101</t>
  </si>
  <si>
    <t>Přesun hmot pro dřevostavby stanovený z hmotnosti přesunovaného materiálu vodorovná dopravní vzdálenost do 50 m v objektech výšky přes 6 do 12 m</t>
  </si>
  <si>
    <t>-1479423622</t>
  </si>
  <si>
    <t>https://podminky.urs.cz/item/CS_URS_2023_01/998763101</t>
  </si>
  <si>
    <t>764</t>
  </si>
  <si>
    <t>Konstrukce klempířské</t>
  </si>
  <si>
    <t>448</t>
  </si>
  <si>
    <t>764226443</t>
  </si>
  <si>
    <t>Oplechování parapetů z hliníkového plechu rovných celoplošně lepené, bez rohů rš 250 mm</t>
  </si>
  <si>
    <t>-389370494</t>
  </si>
  <si>
    <t>https://podminky.urs.cz/item/CS_URS_2023_01/764226443</t>
  </si>
  <si>
    <t>v ceně zohlednit oboustraně lakovaný AL plech tl.0,7mm!</t>
  </si>
  <si>
    <t>v ceně zohlednit rš.220mm!</t>
  </si>
  <si>
    <t>dle výpisu výrobků</t>
  </si>
  <si>
    <t>"K01"20,1</t>
  </si>
  <si>
    <t>"K02"10,12</t>
  </si>
  <si>
    <t>"K04"16,9</t>
  </si>
  <si>
    <t>"K05"24,1</t>
  </si>
  <si>
    <t>449</t>
  </si>
  <si>
    <t>764226446</t>
  </si>
  <si>
    <t>Oplechování parapetů z hliníkového plechu rovných celoplošně lepené, bez rohů rš 500 mm</t>
  </si>
  <si>
    <t>-1728680718</t>
  </si>
  <si>
    <t>https://podminky.urs.cz/item/CS_URS_2023_01/764226446</t>
  </si>
  <si>
    <t>v ceně zohlednit rš.540mm!</t>
  </si>
  <si>
    <t>"K03"1,6*5</t>
  </si>
  <si>
    <t>450</t>
  </si>
  <si>
    <t>764226400</t>
  </si>
  <si>
    <t>Oplechování parapetů z hliníkového plechu rovných mechanicky kotvené, bez rohů rš 100 mm</t>
  </si>
  <si>
    <t>515009396</t>
  </si>
  <si>
    <t>https://podminky.urs.cz/item/CS_URS_2023_01/764226400</t>
  </si>
  <si>
    <t>v ceně zohlednit oboustraně lakovaný AL plech tl.0,7mm a rš.90mm!</t>
  </si>
  <si>
    <t>"K06"8,05</t>
  </si>
  <si>
    <t>"K08"33,4</t>
  </si>
  <si>
    <t>"předběžně i pro nadpraží předsazené mtže u K06,K08"8,05+33,4</t>
  </si>
  <si>
    <t>451</t>
  </si>
  <si>
    <t>764011401</t>
  </si>
  <si>
    <t>Podkladní plech z pozinkovaného plechu tloušťky 0,55 mm rš 150 mm</t>
  </si>
  <si>
    <t>1539075279</t>
  </si>
  <si>
    <t>https://podminky.urs.cz/item/CS_URS_2023_01/764011401</t>
  </si>
  <si>
    <t>v ceně zohlednit rš.55mm a tl.0,7mm!</t>
  </si>
  <si>
    <t>"K07"8,05</t>
  </si>
  <si>
    <t>"K09"33,4</t>
  </si>
  <si>
    <t>452</t>
  </si>
  <si>
    <t>764k10</t>
  </si>
  <si>
    <t>K10 až K15 - přítlačná lišta z AL plechu tl.1,5mm rš.80mm - d,m dle popisu ve výpisu výrobků</t>
  </si>
  <si>
    <t>-849577729</t>
  </si>
  <si>
    <t>"K10"4,05</t>
  </si>
  <si>
    <t>"K11"1,25</t>
  </si>
  <si>
    <t>"K12"14,6</t>
  </si>
  <si>
    <t>"K13"3,8</t>
  </si>
  <si>
    <t>"K14"1,05*2</t>
  </si>
  <si>
    <t>"K15"1,05</t>
  </si>
  <si>
    <t>453</t>
  </si>
  <si>
    <t>-1608394876</t>
  </si>
  <si>
    <t>v ceně zohlednit rš.560mm!</t>
  </si>
  <si>
    <t>"K16"1,6*2</t>
  </si>
  <si>
    <t>454</t>
  </si>
  <si>
    <t>764k17</t>
  </si>
  <si>
    <t>K17 - Parapetní plech oplechování fasády rš.520mm - d,m dle popisu ve výpisu výrobků</t>
  </si>
  <si>
    <t>-1836924342</t>
  </si>
  <si>
    <t>oplechování bude lepeno a následně kotveno pomocí nýtů do obkladu z kompaktních desek</t>
  </si>
  <si>
    <t>"K17"3,75</t>
  </si>
  <si>
    <t>455</t>
  </si>
  <si>
    <t>998764102</t>
  </si>
  <si>
    <t>Přesun hmot pro konstrukce klempířské stanovený z hmotnosti přesunovaného materiálu vodorovná dopravní vzdálenost do 50 m v objektech výšky přes 6 do 12 m</t>
  </si>
  <si>
    <t>-1061012796</t>
  </si>
  <si>
    <t>https://podminky.urs.cz/item/CS_URS_2023_01/998764102</t>
  </si>
  <si>
    <t>766</t>
  </si>
  <si>
    <t>Konstrukce truhlářské</t>
  </si>
  <si>
    <t>456</t>
  </si>
  <si>
    <t>766t001</t>
  </si>
  <si>
    <t>T001 - dveře vnitřní 1kř. CPL 1100/1970mm - d,m dle popisu ve výpisu výrobků vč.kování, zámku a konečné povrch.úpravy</t>
  </si>
  <si>
    <t>-687071547</t>
  </si>
  <si>
    <t>457</t>
  </si>
  <si>
    <t>766t002</t>
  </si>
  <si>
    <t>T002 - dveře vnitřní 1kř. CPL 1100/1970mm EW 15-C-DP3 - d,m dle popisu ve výpisu výrobků vč.kování, zámku, samozavírače a konečné povrch.úpravy</t>
  </si>
  <si>
    <t>1803665643</t>
  </si>
  <si>
    <t>458</t>
  </si>
  <si>
    <t>766t003</t>
  </si>
  <si>
    <t>T003 - dveře vnitřní 1kř. CPL 900/1970mm EW 15-C-DP3 - d,m dle popisu ve výpisu výrobků vč.kování, zámku, samozavírače a konečné povrch.úpravy</t>
  </si>
  <si>
    <t>1543786538</t>
  </si>
  <si>
    <t>459</t>
  </si>
  <si>
    <t>766t004</t>
  </si>
  <si>
    <t>T004 - dveře vnitřní 1kř. CPL 800/1970mm - d,m dle popisu ve výpisu výrobků vč.kování, zámku a konečné povrch.úpravy</t>
  </si>
  <si>
    <t>-480983060</t>
  </si>
  <si>
    <t>460</t>
  </si>
  <si>
    <t>766t005</t>
  </si>
  <si>
    <t>T005 - dveře vnitřní 1kř. CPL 800/1970mm EW 15-C-DP3 - d,m dle popisu ve výpisu výrobků vč.kování, zámku, samozavírače a konečné povrch.úpravy</t>
  </si>
  <si>
    <t>-2138709205</t>
  </si>
  <si>
    <t>461</t>
  </si>
  <si>
    <t>766t006</t>
  </si>
  <si>
    <t>T006 - dveře vnitřní 1kř. CPL 800/1970mm - d,m dle popisu ve výpisu výrobků vč.kování, zámku,větr.mřížky a konečné povrch.úpravy</t>
  </si>
  <si>
    <t>-1265231815</t>
  </si>
  <si>
    <t>462</t>
  </si>
  <si>
    <t>766t007</t>
  </si>
  <si>
    <t>T007 - dveře vnitřní 1kř. CPL 700/1970mm - d,m dle popisu ve výpisu výrobků vč.kování, zámku,větr.mřížky a konečné povrch.úpravy</t>
  </si>
  <si>
    <t>-1823293780</t>
  </si>
  <si>
    <t>463</t>
  </si>
  <si>
    <t>766t008</t>
  </si>
  <si>
    <t>T008 - dveře vnitřní 1kř. CPL 1600/1970mm posuvné na stěnu - kompl.d,m dle popisu ve výpisu výrobků vč.kování, pojezdu na stěnu, větr.mřížky a konečné povrch.úpravy</t>
  </si>
  <si>
    <t>-2050653093</t>
  </si>
  <si>
    <t>464</t>
  </si>
  <si>
    <t>766t101</t>
  </si>
  <si>
    <t>T101 - vnitřní okenní parapet HPL, 2600/310mm - d,m dle popisu ve výpisu výrobků vč.boční koncovky a tmelení ve styku s kcemi</t>
  </si>
  <si>
    <t>-1850769801</t>
  </si>
  <si>
    <t>465</t>
  </si>
  <si>
    <t>766t102</t>
  </si>
  <si>
    <t>T102 - vnitřní okenní parapet HPL, 3050/310mm - d,m dle popisu ve výpisu výrobků vč.boční koncovky a tmelení ve styku s kcemi</t>
  </si>
  <si>
    <t>-783282762</t>
  </si>
  <si>
    <t>466</t>
  </si>
  <si>
    <t>766t103</t>
  </si>
  <si>
    <t>T103 - vnitřní okenní parapet HPL, 5800/310mm - d,m dle popisu ve výpisu výrobků vč.boční koncovky a tmelení ve styku s kcemi</t>
  </si>
  <si>
    <t>-1562813057</t>
  </si>
  <si>
    <t>467</t>
  </si>
  <si>
    <t>766t104</t>
  </si>
  <si>
    <t>T104 - vnitřní okenní parapet HPL, 10020/310mm - d,m dle popisu ve výpisu výrobků vč.boční koncovky a tmelení ve styku s kcemi</t>
  </si>
  <si>
    <t>346986669</t>
  </si>
  <si>
    <t>468</t>
  </si>
  <si>
    <t>766t105</t>
  </si>
  <si>
    <t>T105 - vnitřní okenní parapet HPL, 8050/410mm - d,m dle popisu ve výpisu výrobků vč.boční koncovky a tmelení ve styku s kcemi</t>
  </si>
  <si>
    <t>841346037</t>
  </si>
  <si>
    <t>469</t>
  </si>
  <si>
    <t>766t106</t>
  </si>
  <si>
    <t>T106 - vnitřní okenní parapet HPL, 3300/310mm - d,m dle popisu ve výpisu výrobků vč.boční koncovky a tmelení ve styku s kcemi</t>
  </si>
  <si>
    <t>-2044086532</t>
  </si>
  <si>
    <t>470</t>
  </si>
  <si>
    <t>766t107</t>
  </si>
  <si>
    <t>T107 - vnitřní okenní parapet HPL, 6750/310mm - d,m dle popisu ve výpisu výrobků vč.boční koncovky a tmelení ve styku s kcemi</t>
  </si>
  <si>
    <t>1489479561</t>
  </si>
  <si>
    <t>471</t>
  </si>
  <si>
    <t>766t108</t>
  </si>
  <si>
    <t>T108 - vnitřní okenní parapet HPL, 3000/310mm - d,m dle popisu ve výpisu výrobků vč.boční koncovky a tmelení ve styku s kcemi</t>
  </si>
  <si>
    <t>452528138</t>
  </si>
  <si>
    <t>472</t>
  </si>
  <si>
    <t>766t109</t>
  </si>
  <si>
    <t>T109 - vnitřní okenní parapet HPL, 26 500/410mm - d,m dle popisu ve výpisu výrobků vč.boční koncovky a tmelení ve styku s kcemi</t>
  </si>
  <si>
    <t>537593988</t>
  </si>
  <si>
    <t>473</t>
  </si>
  <si>
    <t>766t110</t>
  </si>
  <si>
    <t>T110 - vnitřní okenní parapet HPL, 6750/410mm - d,m dle popisu ve výpisu výrobků vč.boční koncovky a tmelení ve styku s kcemi</t>
  </si>
  <si>
    <t>1492318314</t>
  </si>
  <si>
    <t>766klsp</t>
  </si>
  <si>
    <t>Kuchyňské linky vč.spotřebičů</t>
  </si>
  <si>
    <t>474</t>
  </si>
  <si>
    <t>766xk1</t>
  </si>
  <si>
    <t>XK1 - Vestavná kuchyňská linka 4,2x2,1m - d,m dle popisu ve výpisu výrobků bez spotřebičů</t>
  </si>
  <si>
    <t>1342154345</t>
  </si>
  <si>
    <t>475</t>
  </si>
  <si>
    <t>766xk2</t>
  </si>
  <si>
    <t>XK2 - Vestavný kuchyňský ostrůvek 3,0x0,9m - d,m dle popisu ve výpisu výrobků bez výs.koše</t>
  </si>
  <si>
    <t>-925244625</t>
  </si>
  <si>
    <t>476</t>
  </si>
  <si>
    <t>766xk3</t>
  </si>
  <si>
    <t>XK3 - Vestavná kuchyňská linka 1,65x2,4m - d,m dle popisu ve výpisu výrobků bez spotřebičů</t>
  </si>
  <si>
    <t>560021545</t>
  </si>
  <si>
    <t>477</t>
  </si>
  <si>
    <t>766xk1dř1</t>
  </si>
  <si>
    <t>jednokomorový nerez dřez s odkapávačem 860/500mm - d,m dle popisu ve výpisu výrobků (sifon,přepad)</t>
  </si>
  <si>
    <t>1964142379</t>
  </si>
  <si>
    <t>478</t>
  </si>
  <si>
    <t>766xk3dř1</t>
  </si>
  <si>
    <t>jednokomorový nerez dřez s odkapávačem 580/500mm - d,m dle popisu ve výpisu výrobků (sifon,přepad)</t>
  </si>
  <si>
    <t>-526301605</t>
  </si>
  <si>
    <t>479</t>
  </si>
  <si>
    <t>766xk1lm</t>
  </si>
  <si>
    <t>vestavná chladnička kombinovaná s mrazničkou - dodávka dle popisu ve výpisu výrobků</t>
  </si>
  <si>
    <t>1008461357</t>
  </si>
  <si>
    <t>480</t>
  </si>
  <si>
    <t>766xk3l</t>
  </si>
  <si>
    <t>chladnička bez mrazícího boxu - dodávka dle popisu ve výpisu výrobků</t>
  </si>
  <si>
    <t>-1363362664</t>
  </si>
  <si>
    <t>481</t>
  </si>
  <si>
    <t>766xk1op</t>
  </si>
  <si>
    <t>Vestavný odsavač par nerez - d,m dle popisu ve výpisu výrobků vč.zapojení</t>
  </si>
  <si>
    <t>-402556118</t>
  </si>
  <si>
    <t>482</t>
  </si>
  <si>
    <t>766xk1xk3</t>
  </si>
  <si>
    <t>mikrovlnná trouba - dodávka dle popisu ve výpisu výrobků</t>
  </si>
  <si>
    <t>729244037</t>
  </si>
  <si>
    <t>483</t>
  </si>
  <si>
    <t>766xk1mn</t>
  </si>
  <si>
    <t>Vestavná myčka nádobí - d,m dle popisu ve výpisu výrobků vč.zapojení</t>
  </si>
  <si>
    <t>-245387106</t>
  </si>
  <si>
    <t>484</t>
  </si>
  <si>
    <t>766xk1vd</t>
  </si>
  <si>
    <t>Vestavná sklokeramická varná deska - d,m dle popisu ve výpisu výrobků vč.zapojení</t>
  </si>
  <si>
    <t>-1869894072</t>
  </si>
  <si>
    <t>485</t>
  </si>
  <si>
    <t>766xk1vt</t>
  </si>
  <si>
    <t>Vestavná pečící trouba nerez - d,m dle popisu ve výpisu výrobků vč.zapojení</t>
  </si>
  <si>
    <t>-998368691</t>
  </si>
  <si>
    <t>486</t>
  </si>
  <si>
    <t>766xk2vok</t>
  </si>
  <si>
    <t>Vestavný výsuvný odpadkový koš - d,m dle popisu ve výpisu výrobků</t>
  </si>
  <si>
    <t>-841340079</t>
  </si>
  <si>
    <t>767</t>
  </si>
  <si>
    <t>Konstrukce zámečnické</t>
  </si>
  <si>
    <t>487</t>
  </si>
  <si>
    <t>767opl</t>
  </si>
  <si>
    <t>Profil L nerovnoramenný 100/65/7 pro ukotvení dlažby - d,m dle popisu ve výpisu výrobků vč.kotvení a povrch.úpravy</t>
  </si>
  <si>
    <t>1487321368</t>
  </si>
  <si>
    <t>"cca 8,8 kg/m"(34,14+4,95+2,0+47,28)*8,8</t>
  </si>
  <si>
    <t>488</t>
  </si>
  <si>
    <t>767x10</t>
  </si>
  <si>
    <t>X10 - nerez madlo schodišťové trubkové pr.42,4mm zalomené - d,m dle popisu ve výpisu výrobků vč.kotvení</t>
  </si>
  <si>
    <t>-1289682739</t>
  </si>
  <si>
    <t>489</t>
  </si>
  <si>
    <t>767x11</t>
  </si>
  <si>
    <t>X11 - nerez madlo schodišťové trubkové pr.42,4mm zalomené - d,m dle popisu ve výpisu výrobků vč.kotvení</t>
  </si>
  <si>
    <t>-319777627</t>
  </si>
  <si>
    <t>490</t>
  </si>
  <si>
    <t>767x12</t>
  </si>
  <si>
    <t>X12 - nerez madlo schodišťové trubkové pr.42,4mm zalomené - d,m dle popisu ve výpisu výrobků vč.kotvení</t>
  </si>
  <si>
    <t>427706102</t>
  </si>
  <si>
    <t>491</t>
  </si>
  <si>
    <t>767x13</t>
  </si>
  <si>
    <t>X13 - nerez madlo schodišťové trubkové pr.42,4mm zalomené - d,m dle popisu ve výpisu výrobků vč.kotvení</t>
  </si>
  <si>
    <t>-587032993</t>
  </si>
  <si>
    <t>492</t>
  </si>
  <si>
    <t>767z301</t>
  </si>
  <si>
    <t>Z301 - ocelový žebřík (ocel cca 88kg + pororošt cca 600/1000mm) - d,m dle čv114 vč.kotvení a povrch.úpravy</t>
  </si>
  <si>
    <t>-1415196504</t>
  </si>
  <si>
    <t>493</t>
  </si>
  <si>
    <t>767z302</t>
  </si>
  <si>
    <t>Z302 - OK pod VZT jednotku (ocel cca 363kg) - d,m dle čv114 vč.kotvení a povrch.úpravy</t>
  </si>
  <si>
    <t>-257298195</t>
  </si>
  <si>
    <t>494</t>
  </si>
  <si>
    <t>767z303</t>
  </si>
  <si>
    <t>Z303 - OK pod tepel.čerpadlo (ocel cca 61kg/kus) - d,m dle čv114 vč.kotvení a povrch.úpravy</t>
  </si>
  <si>
    <t>-941309582</t>
  </si>
  <si>
    <t>495</t>
  </si>
  <si>
    <t>767oksch</t>
  </si>
  <si>
    <t>OK schodiště - d,m dle čv226 vč.kotvení, povrch.úpravy a plošin (lešení)</t>
  </si>
  <si>
    <t>-816433076</t>
  </si>
  <si>
    <t>čv226</t>
  </si>
  <si>
    <t>"dle výpisu oceli vč.25% rezervy na spoj.mater., svary atd."2084,76</t>
  </si>
  <si>
    <t>496</t>
  </si>
  <si>
    <t>767stpr</t>
  </si>
  <si>
    <t>Schodišťový stupeň 800/305 tl.30/3mm s protiskluzem - d,m dle čv226 vč.povrch.úpravy</t>
  </si>
  <si>
    <t>-72166145</t>
  </si>
  <si>
    <t>497</t>
  </si>
  <si>
    <t>767prp</t>
  </si>
  <si>
    <t>Podlahové pororošty 40/5mm - d,m dle čv226 vč.povrch.úpravy</t>
  </si>
  <si>
    <t>-269176288</t>
  </si>
  <si>
    <t>čv226,105</t>
  </si>
  <si>
    <t>1,65*2,0</t>
  </si>
  <si>
    <t>1,95*2,0</t>
  </si>
  <si>
    <t>767msdt</t>
  </si>
  <si>
    <t>Montované stěny z děrovaného trapézového plechu</t>
  </si>
  <si>
    <t>498</t>
  </si>
  <si>
    <t>767ms</t>
  </si>
  <si>
    <t>Montované stěny z děrovaného trapézového plechu - kompletní d,m dle čv113 vč.kotvení, povrch.úpravy a plošin (lešení)</t>
  </si>
  <si>
    <t>-1472732452</t>
  </si>
  <si>
    <t>čv104,105,107,113</t>
  </si>
  <si>
    <t>"dle výpisu oceli čv113 - vč.10% na prořez a spoj.mat."7582,0</t>
  </si>
  <si>
    <t>499</t>
  </si>
  <si>
    <t>767kotv</t>
  </si>
  <si>
    <t>Kotvení OK stěn z trapézu do panelu a věnce - d,m dle čv113 vč.povrch.úpravy a staveb.přípomocí (kotvení na chemii a vybeton.dutiny panelu vč.výhrabu)</t>
  </si>
  <si>
    <t>-1785531069</t>
  </si>
  <si>
    <t>"čv113 - výměra vč.10% na prořez a spoj.mat."233,0</t>
  </si>
  <si>
    <t>500</t>
  </si>
  <si>
    <t>767msdv</t>
  </si>
  <si>
    <t>Kování, panty a zámek pro 1kř.dveře do montované stěny - d,m dle čv113-pozn.1</t>
  </si>
  <si>
    <t>846047407</t>
  </si>
  <si>
    <t>767šs</t>
  </si>
  <si>
    <t>Šikmá stěna - nosná kce s obedněním</t>
  </si>
  <si>
    <t>501</t>
  </si>
  <si>
    <t>767šsok</t>
  </si>
  <si>
    <t>OK šikmé stěny - kompletní d,m dle čv115 vč.kotvení, povrch.úpravy a plošin (lešení)</t>
  </si>
  <si>
    <t>2053365042</t>
  </si>
  <si>
    <t>čv104,105,107,114</t>
  </si>
  <si>
    <t>"dle výpisu oceli čv114 - vč.10% na prořez a spoj.mat."1779</t>
  </si>
  <si>
    <t>502</t>
  </si>
  <si>
    <t>-2123758524</t>
  </si>
  <si>
    <t>"Z - čelní strana od -0,2 po cca +7,72"8,45*8,1</t>
  </si>
  <si>
    <t>"HH atiky od vnější hrany zatepleného atik.zdiva"(1,205-0,4)*8,2</t>
  </si>
  <si>
    <t>"J - bok od -0,2 po +6,42"7,1*(0,25+0,085*2)</t>
  </si>
  <si>
    <t>"J - bok od +6,42 po +7,72"1,3*(0,4+0,805)/2</t>
  </si>
  <si>
    <t>"S - bok od -0,2 po +6,42"7,1*(0,25+0,085*2)</t>
  </si>
  <si>
    <t>"S - bok od +6,42 po +7,72"1,3*(0,4+0,805)/2</t>
  </si>
  <si>
    <t>503</t>
  </si>
  <si>
    <t>60726280</t>
  </si>
  <si>
    <t>deska dřevoštěpková OSB 3 P+D nebroušená tl 25mm</t>
  </si>
  <si>
    <t>1551854812</t>
  </si>
  <si>
    <t>Poznámka k položce:_x000D_
z důvodu šikmin je uvažováno se ztratným 15%</t>
  </si>
  <si>
    <t>94,736*1,15 'Přepočtené koeficientem množství</t>
  </si>
  <si>
    <t>504</t>
  </si>
  <si>
    <t>22684148</t>
  </si>
  <si>
    <t>505</t>
  </si>
  <si>
    <t>762přpr</t>
  </si>
  <si>
    <t>Příplatek za pracnost provádění (čikmé řezy, svislý odklon opláštění, atd.) - ocenit dle zvyklostí a zkušeností zhotovitele</t>
  </si>
  <si>
    <t>1344059674</t>
  </si>
  <si>
    <t>506</t>
  </si>
  <si>
    <t>-1753322727</t>
  </si>
  <si>
    <t>čv115 - výpis</t>
  </si>
  <si>
    <t>"100/60"1,7*2+1,48*2</t>
  </si>
  <si>
    <t>"60/60"8,1*15+1,25*2+1,02*2+0,8*4+0,6*4+1,28*2+1,05*2+0,82*2+0,5*2+0,15*2+0,68*1+7,1*1</t>
  </si>
  <si>
    <t>HH atiky dle detailu (přestože se jedná o vodorovné obložení, je to započítáno do této položky z důvodu přehlednosti)</t>
  </si>
  <si>
    <t>"80/60"8,1*3</t>
  </si>
  <si>
    <t>507</t>
  </si>
  <si>
    <t>1189891555</t>
  </si>
  <si>
    <t>"100/60"(1,7*2+1,48*2)*0,1*0,06</t>
  </si>
  <si>
    <t>"60/60"(8,1*15+1,25*2+1,02*2+0,8*4+0,6*4+1,28*2+1,05*2+0,82*2+0,5*2+0,15*2+0,68*1+7,1*1)*0,06*0,06</t>
  </si>
  <si>
    <t>"80/60"(8,1*3)*0,08*0,06</t>
  </si>
  <si>
    <t>0,684*1,1 'Přepočtené koeficientem množství</t>
  </si>
  <si>
    <t>508</t>
  </si>
  <si>
    <t>1620469406</t>
  </si>
  <si>
    <t>509</t>
  </si>
  <si>
    <t>762sřvš</t>
  </si>
  <si>
    <t>spojovací prostředky pro podkladní rošt dle zvyklostí a zkušeností zhotovitele (např.samořezné vruty (šrouby) do železa, vruty pro napojení hranolu roštu, atd.)</t>
  </si>
  <si>
    <t>1209255567</t>
  </si>
  <si>
    <t>510</t>
  </si>
  <si>
    <t>945412111</t>
  </si>
  <si>
    <t>Teleskopická hydraulická montážní plošina na samohybném podvozku, s otočným košem výšky zdvihu do 8 m</t>
  </si>
  <si>
    <t>den</t>
  </si>
  <si>
    <t>-690283290</t>
  </si>
  <si>
    <t>https://podminky.urs.cz/item/CS_URS_2023_01/945412111</t>
  </si>
  <si>
    <t>položka pro zajištění práce ve výškách pro provedení opláštění šikmé stěny dle uvážení zhotovitele</t>
  </si>
  <si>
    <t>ocenit bez ohledu na ceníkový popis položky</t>
  </si>
  <si>
    <t>rozpočet uvažuje s plošinou</t>
  </si>
  <si>
    <t>čv115</t>
  </si>
  <si>
    <t>"plošina pro opláštění šikmé stěny"7</t>
  </si>
  <si>
    <t>511</t>
  </si>
  <si>
    <t>998762102</t>
  </si>
  <si>
    <t>Přesun hmot pro konstrukce tesařské stanovený z hmotnosti přesunovaného materiálu vodorovná dopravní vzdálenost do 50 m v objektech výšky přes 6 do 12 m</t>
  </si>
  <si>
    <t>-1460565350</t>
  </si>
  <si>
    <t>https://podminky.urs.cz/item/CS_URS_2023_01/998762102</t>
  </si>
  <si>
    <t>767alo</t>
  </si>
  <si>
    <t>AL výplně otvorů a vrata</t>
  </si>
  <si>
    <t>512</t>
  </si>
  <si>
    <t>767z001</t>
  </si>
  <si>
    <t>Z001 - AL prosklenné vstupní dveře 1kř. s nadsvětlíkem a bočním světlíkem 1960/3750mm, s.o.2020/(200+3750+300mm) - d,m předsazená dle popisu ve výpisu výrobků vč.kování, zámku, páskování připoj.spáry a TI prvku do podlahy a rozšiřujícího profilu nadpraží</t>
  </si>
  <si>
    <t>329512982</t>
  </si>
  <si>
    <t>Poznámka k položce:_x000D_
součástí ceny je i kotevní TI prvek (kce) pro předsazenou mtž (viz.detail předsazené mtže)</t>
  </si>
  <si>
    <t>513</t>
  </si>
  <si>
    <t>767z002</t>
  </si>
  <si>
    <t>Z002 - AL okno pásové 8050/1650mm - d,m předsazená dle popisu ve výpisu výrobků vč.vnitřních horizontálních žaluzií a páskování připoj.spáry</t>
  </si>
  <si>
    <t>114440938</t>
  </si>
  <si>
    <t>514</t>
  </si>
  <si>
    <t>767z003</t>
  </si>
  <si>
    <t>Z003 - AL okno (1x fix + 1x os) 4050/2650mm, s.o.4050/(200+2650mm) - d,m dle popisu ve výpisu výrobků vč.kování, vnitřních horizontálních žaluzií, páskování připoj.spáry a TI prvku do podlahy</t>
  </si>
  <si>
    <t>1303422651</t>
  </si>
  <si>
    <t>515</t>
  </si>
  <si>
    <t>767z004</t>
  </si>
  <si>
    <t>Z004 - AL okno (o,s) 1250/2650mm, s.o.1250/(200+2650mm) - d,m dle popisu ve výpisu výrobků vč.kování, vnitřních horizontální žaluzie, páskování připoj.spáry a TI prvku do podlahy</t>
  </si>
  <si>
    <t>-1085023943</t>
  </si>
  <si>
    <t>516</t>
  </si>
  <si>
    <t>767z005</t>
  </si>
  <si>
    <t>Z005 - AL pásové okno (4x fix + 5x os) 14600/2650mm, s.o.14600/(200+2650mm) - d,m dle popisu ve výpisu výrobků vč.kování, vnitřních horizontálních žaluzií, páskování připoj.spáry a TI prvku do podlahy</t>
  </si>
  <si>
    <t>1825135842</t>
  </si>
  <si>
    <t>517</t>
  </si>
  <si>
    <t>767z006</t>
  </si>
  <si>
    <t>Z006 - AL prosklenné vstupní dveře 1kř. s bočním světlíkem 3800/2650mm, s.o.3800/(200+2650mm) - d,m předsazená dle popisu ve výpisu výrobků vč.kování, zámku, páskování připoj.spáry a TI prvku do podlahy</t>
  </si>
  <si>
    <t>-1805499092</t>
  </si>
  <si>
    <t>518</t>
  </si>
  <si>
    <t>767z007</t>
  </si>
  <si>
    <t>Z007 - AL prosklenné vstupní dveře 1kř. s nadsvětlíkem 1050/2650mm, s.o.1050/(200+2650+150mm) - d,m dle popisu ve výpisu výrobků vč.kování, zámku, páskování připoj.spáry a TI prvku do podlahy a rozšiřujícího profilu nadpraží</t>
  </si>
  <si>
    <t>576756203</t>
  </si>
  <si>
    <t>519</t>
  </si>
  <si>
    <t>767z008</t>
  </si>
  <si>
    <t>Z008 - AL pásové okno 20 000/650mm, s.o.20 000/(650+370mm) - d,m dle popisu ve výpisu výrobků vč.páskování připoj.spáry a rozšiřujícího profilu nadpraží a pák.ovl.</t>
  </si>
  <si>
    <t>-267081146</t>
  </si>
  <si>
    <t>520</t>
  </si>
  <si>
    <t>767z009</t>
  </si>
  <si>
    <t>Z009 - AL pásové okno 10 020/650mm - d,m dle popisu ve výpisu výrobků vč.páskování připoj.spáry a pák.ovl.</t>
  </si>
  <si>
    <t>-1106754477</t>
  </si>
  <si>
    <t>521</t>
  </si>
  <si>
    <t>767z010</t>
  </si>
  <si>
    <t>Z010 - AL okno pásové 33 400/700mm - d,m předsazená dle popisu ve výpisu výrobků vč.páskování připoj.spáry a pák.ovl.</t>
  </si>
  <si>
    <t>994682280</t>
  </si>
  <si>
    <t>522</t>
  </si>
  <si>
    <t>767z011</t>
  </si>
  <si>
    <t>Z011 - AL okno pásové 16 800/700mm, s.o. 16 800/(700+450mm) - d,m dle popisu ve výpisu výrobků vč.vnitřních horizontálních žaluzií, páskování připoj.spáry a rozšiřujícího profilu nadpraží a pák.ovl.</t>
  </si>
  <si>
    <t>-964068723</t>
  </si>
  <si>
    <t>523</t>
  </si>
  <si>
    <t>767z012</t>
  </si>
  <si>
    <t>Z012 - AL okno pásové 24 000/1400mm - d,m dle popisu ve výpisu výrobků vč.vnitřních horizontálních žaluzií a páskování připoj.spáry</t>
  </si>
  <si>
    <t>-82466006</t>
  </si>
  <si>
    <t>524</t>
  </si>
  <si>
    <t>767z013</t>
  </si>
  <si>
    <t>Z013 - AL prosklenné vstupní dveře 1kř. s nadsvětlíkem 1050/2600mm, s.o.1050/(100+2600mm) - d,m dle popisu ve výpisu výrobků vč.kování, zámku, páskování připoj.spáry a TI prvku do podlahy</t>
  </si>
  <si>
    <t>1161504728</t>
  </si>
  <si>
    <t>525</t>
  </si>
  <si>
    <t>767z014</t>
  </si>
  <si>
    <t>Z014 - průmyslová sekční vrata, průj.otv.3310x3250mm - d,m dle popisu ve výpisu výrobků vč.el.pohonu, řídící jednotky "multifunkční platina", dálk.ovládání (2ks) a zprovoznění</t>
  </si>
  <si>
    <t>-640532949</t>
  </si>
  <si>
    <t>526</t>
  </si>
  <si>
    <t>767z015</t>
  </si>
  <si>
    <t>Z015 - AL plné vstupní dveře 1kř. 900/1400mm - d,m dle popisu ve výpisu výrobků vč.kování, zámku a páskování připoj.spáry</t>
  </si>
  <si>
    <t>1285964857</t>
  </si>
  <si>
    <t>527</t>
  </si>
  <si>
    <t>767z101</t>
  </si>
  <si>
    <t>Z101 - AL interiérová prosklenná stěna s 1kř.dveřmi 1960/3000mm, s.o.2020/(3000+150mm) - d,m dle popisu ve výpisu výrobků vč.kování, zámku, začištění připoj.spáry a rozšiřujícího profilu nadpraží</t>
  </si>
  <si>
    <t>-1866122401</t>
  </si>
  <si>
    <t>528</t>
  </si>
  <si>
    <t>767z102</t>
  </si>
  <si>
    <t>Z102 - AL interiérová prosklenná stěna s 1kř.dveřmi 2210/3000mm, s.o.2210/(3000+370mm) - d,m dle popisu ve výpisu výrobků vč.kování, zámku, začištění připoj.spáry a rozšiřujícího profilu nadpraží</t>
  </si>
  <si>
    <t>-1591549878</t>
  </si>
  <si>
    <t>529</t>
  </si>
  <si>
    <t>767z103</t>
  </si>
  <si>
    <t>Z103 - AL interiérová prosklenná stěna s 1kř.dveřmi 2550/3000mm, s.o.2550/(3000+370mm) - d,m dle popisu ve výpisu výrobků vč.kování, zámku, začištění připoj.spáry a rozšiřujícího profilu nadpraží</t>
  </si>
  <si>
    <t>-1044360876</t>
  </si>
  <si>
    <t>530</t>
  </si>
  <si>
    <t>767z104</t>
  </si>
  <si>
    <t>Z104 - AL interiérová prosklenná stěna s 1kř.dveřmi 1610/3000mm, s.o.1610/(3000+370mm) - d,m dle popisu ve výpisu výrobků vč.kování, zámku, začištění připoj.spáry a rozšiřujícího profilu nadpraží</t>
  </si>
  <si>
    <t>-368558173</t>
  </si>
  <si>
    <t>771</t>
  </si>
  <si>
    <t>Podlahy z dlaždic</t>
  </si>
  <si>
    <t>531</t>
  </si>
  <si>
    <t>771591112</t>
  </si>
  <si>
    <t>Izolace podlahy pod dlažbu nátěrem nebo stěrkou ve dvou vrstvách</t>
  </si>
  <si>
    <t>622126131</t>
  </si>
  <si>
    <t>https://podminky.urs.cz/item/CS_URS_2023_01/771591112</t>
  </si>
  <si>
    <t>páskování v obkladech</t>
  </si>
  <si>
    <t>"119 předběžně (odsouhlasí TDI)"2,9*4,28+0,25*1,05</t>
  </si>
  <si>
    <t>"126 předběžně (odsouhlasí TDI)"1,8*2,0</t>
  </si>
  <si>
    <t>"203"3,3*1,61+0,15*0,8</t>
  </si>
  <si>
    <t>"205"3,3*1,61+0,15*0,8</t>
  </si>
  <si>
    <t>"221"2,01*2,0</t>
  </si>
  <si>
    <t>532</t>
  </si>
  <si>
    <t>776111112</t>
  </si>
  <si>
    <t>Příprava podkladu broušení podlah nového podkladu betonového</t>
  </si>
  <si>
    <t>892207535</t>
  </si>
  <si>
    <t>https://podminky.urs.cz/item/CS_URS_2023_01/776111112</t>
  </si>
  <si>
    <t>533</t>
  </si>
  <si>
    <t>771111011</t>
  </si>
  <si>
    <t>Příprava podkladu před provedením dlažby vysátí podlah</t>
  </si>
  <si>
    <t>-1617400945</t>
  </si>
  <si>
    <t>https://podminky.urs.cz/item/CS_URS_2023_01/771111011</t>
  </si>
  <si>
    <t>534</t>
  </si>
  <si>
    <t>771121011</t>
  </si>
  <si>
    <t>Příprava podkladu před provedením dlažby nátěr penetrační na podlahu</t>
  </si>
  <si>
    <t>2082574103</t>
  </si>
  <si>
    <t>https://podminky.urs.cz/item/CS_URS_2023_01/771121011</t>
  </si>
  <si>
    <t>535</t>
  </si>
  <si>
    <t>771574243</t>
  </si>
  <si>
    <t>Montáž podlah z dlaždic keramických lepených flexibilním lepidlem maloformátových pro vysoké mechanické zatížení hladkých přes 9 do 12 ks/m2</t>
  </si>
  <si>
    <t>1795372116</t>
  </si>
  <si>
    <t>https://podminky.urs.cz/item/CS_URS_2023_01/771574243</t>
  </si>
  <si>
    <t>R9</t>
  </si>
  <si>
    <t>"102"4,6*2,02+0,38*3,0+1,61*15,75+0,6*3,0+0,38*0,9*2+0,2*0,9+0,2*1,2+0,15*0,8*2</t>
  </si>
  <si>
    <t>"112"4,0*4,81+3,6*1,51+0,15*0,9</t>
  </si>
  <si>
    <t>"120"4,35*3,56+0,2*1,6</t>
  </si>
  <si>
    <t>"121"4,35*3,05</t>
  </si>
  <si>
    <t>"123"1,61*2,6+0,1*0,8</t>
  </si>
  <si>
    <t>"124"4,35*2,6</t>
  </si>
  <si>
    <t>"125"4,35*2,6</t>
  </si>
  <si>
    <t>"128"1,95*3,61+2,4*6,76+0,25*1,05</t>
  </si>
  <si>
    <t>R10</t>
  </si>
  <si>
    <t>"105"3,0*4,0</t>
  </si>
  <si>
    <t>"108"1,45*1,5+0,1*0,7</t>
  </si>
  <si>
    <t>"109"0,9*1,35+0,1*0,7</t>
  </si>
  <si>
    <t>"111"0,9*1,35+0,1*0,7</t>
  </si>
  <si>
    <t>"127"1,65*0,9+0,1*0,7</t>
  </si>
  <si>
    <t>"132"2,55*1,85-0,1*0,95-0,15*0,9</t>
  </si>
  <si>
    <t>"133"0,9*1,7+0,1*0,7</t>
  </si>
  <si>
    <t>"135"0,9*1,7+0,7*0,1</t>
  </si>
  <si>
    <t>garáž R11</t>
  </si>
  <si>
    <t>"116,117,118"0,6*7,5*14</t>
  </si>
  <si>
    <t>garáž R10</t>
  </si>
  <si>
    <t>"116"10,02*14,84+0,3*0,9*5+0,3*1,2+0,1*3,2</t>
  </si>
  <si>
    <t>"117"10,02*9,8+0,3*0,9*4+0,15*1,0</t>
  </si>
  <si>
    <t>"118"10,02*9,16+0,15*1,0</t>
  </si>
  <si>
    <t>-kdgr11</t>
  </si>
  <si>
    <t>"podesta"1,46*1,903+0,08*1,4+1,46*1,6</t>
  </si>
  <si>
    <t>"201"38,66*1,61+0,605*3,0+1,46*0,278+0,7*0,15*2+0,8*0,15*9+0,25*1,05</t>
  </si>
  <si>
    <t>"202"6,75*4,86</t>
  </si>
  <si>
    <t>"204"6,75*4,86</t>
  </si>
  <si>
    <t>"208"0,9*1,35</t>
  </si>
  <si>
    <t>"210"0,9*1,35</t>
  </si>
  <si>
    <t>"212"2,0*2,0</t>
  </si>
  <si>
    <t>"215"2,0*2,0</t>
  </si>
  <si>
    <t>"218"2,0*2,0</t>
  </si>
  <si>
    <t>536</t>
  </si>
  <si>
    <t>771577111</t>
  </si>
  <si>
    <t>Montáž podlah z dlaždic keramických lepených flexibilním lepidlem Příplatek k cenám za plochu do 5 m2 jednotlivě</t>
  </si>
  <si>
    <t>-1498240775</t>
  </si>
  <si>
    <t>https://podminky.urs.cz/item/CS_URS_2023_01/771577111</t>
  </si>
  <si>
    <t>537</t>
  </si>
  <si>
    <t>771474113</t>
  </si>
  <si>
    <t>Montáž soklů z dlaždic keramických lepených flexibilním lepidlem rovných, výšky přes 90 do 120 mm</t>
  </si>
  <si>
    <t>-1417219132</t>
  </si>
  <si>
    <t>https://podminky.urs.cz/item/CS_URS_2023_01/771474113</t>
  </si>
  <si>
    <t>"102"4,6*2-3,0-1,2+2,02+0,38*2+12,75*2-0,9*2+0,28*4+0,1*2-1,2+0,1*2-0,8*2+0,05*4</t>
  </si>
  <si>
    <t>"113"2,2*2+3,11*2-0,9</t>
  </si>
  <si>
    <t>"115"5,91*2+2,02*2-0,9*2</t>
  </si>
  <si>
    <t>"121"4,35*2+3,05*2-0,9</t>
  </si>
  <si>
    <t>"122"2,64*2+2,6*2-0,9*2</t>
  </si>
  <si>
    <t>"124"4,35*2+2,6*2-0,9</t>
  </si>
  <si>
    <t>"140"2,2*2+1,6*2-1,0</t>
  </si>
  <si>
    <t>"podesta"1,903+3,0+1,6+0,08+0,2+0,503</t>
  </si>
  <si>
    <t>"105"3,0*2-1,46+4,0*2+3,0*2</t>
  </si>
  <si>
    <t>"201"38,66*2+1,61*2-3,0-0,9*9-0,8*2-1,05+0,25*2</t>
  </si>
  <si>
    <t>"202"6,75*2+4,86*2-0,9*2</t>
  </si>
  <si>
    <t>"204"6,75*2+4,86*2-0,9*2</t>
  </si>
  <si>
    <t>538</t>
  </si>
  <si>
    <t>771591184</t>
  </si>
  <si>
    <t>Podlahy - dokončovací práce pracnější řezání dlaždic keramických rovné</t>
  </si>
  <si>
    <t>1376893138</t>
  </si>
  <si>
    <t>https://podminky.urs.cz/item/CS_URS_2023_01/771591184</t>
  </si>
  <si>
    <t>539</t>
  </si>
  <si>
    <t>776111122</t>
  </si>
  <si>
    <t>Příprava podkladu broušení schodišť nového podkladu betonového</t>
  </si>
  <si>
    <t>1234560518</t>
  </si>
  <si>
    <t>https://podminky.urs.cz/item/CS_URS_2023_01/776111122</t>
  </si>
  <si>
    <t>čv104,105,řezy</t>
  </si>
  <si>
    <t>"stupnice"kdst*0,278</t>
  </si>
  <si>
    <t>"podstupnice"kdpst*0,186</t>
  </si>
  <si>
    <t>540</t>
  </si>
  <si>
    <t>771111012</t>
  </si>
  <si>
    <t>Příprava podkladu před provedením dlažby vysátí schodišť</t>
  </si>
  <si>
    <t>2122293849</t>
  </si>
  <si>
    <t>https://podminky.urs.cz/item/CS_URS_2023_01/771111012</t>
  </si>
  <si>
    <t>"stupnice"kdst</t>
  </si>
  <si>
    <t>"podstupnice"kdpst</t>
  </si>
  <si>
    <t>541</t>
  </si>
  <si>
    <t>776121113</t>
  </si>
  <si>
    <t>Příprava podkladu penetrace vodou ředitelná schodišť</t>
  </si>
  <si>
    <t>-47415556</t>
  </si>
  <si>
    <t>https://podminky.urs.cz/item/CS_URS_2023_01/776121113</t>
  </si>
  <si>
    <t>542</t>
  </si>
  <si>
    <t>771274113</t>
  </si>
  <si>
    <t>Montáž obkladů schodišť z dlaždic keramických lepených flexibilním lepidlem stupnic hladkých, šířky přes 250 do 300 mm</t>
  </si>
  <si>
    <t>660116218</t>
  </si>
  <si>
    <t>https://podminky.urs.cz/item/CS_URS_2023_01/771274113</t>
  </si>
  <si>
    <t>1,46*(10+8)</t>
  </si>
  <si>
    <t>kdst</t>
  </si>
  <si>
    <t>543</t>
  </si>
  <si>
    <t>771274232</t>
  </si>
  <si>
    <t>Montáž obkladů schodišť z dlaždic keramických lepených flexibilním lepidlem podstupnic hladkých, výšky přes 150 do 200 mm</t>
  </si>
  <si>
    <t>1569229176</t>
  </si>
  <si>
    <t>https://podminky.urs.cz/item/CS_URS_2023_01/771274232</t>
  </si>
  <si>
    <t>1,46*(11+9)</t>
  </si>
  <si>
    <t>kdpst</t>
  </si>
  <si>
    <t>544</t>
  </si>
  <si>
    <t>771161022</t>
  </si>
  <si>
    <t>Příprava podkladu před provedením dlažby montáž profilu ukončujícího profilu pro schodové hrany a ukončení dlažby</t>
  </si>
  <si>
    <t>-1778281435</t>
  </si>
  <si>
    <t>https://podminky.urs.cz/item/CS_URS_2023_01/771161022</t>
  </si>
  <si>
    <t>545</t>
  </si>
  <si>
    <t>59054144</t>
  </si>
  <si>
    <t>profil schodový protiskluzový ušlechtilá ocel V2A R10 V6 11x1000mm</t>
  </si>
  <si>
    <t>1453267011</t>
  </si>
  <si>
    <t>29,2*1,1 'Přepočtené koeficientem množství</t>
  </si>
  <si>
    <t>546</t>
  </si>
  <si>
    <t>771474133</t>
  </si>
  <si>
    <t>Montáž soklů z dlaždic keramických lepených flexibilním lepidlem schodišťových stupňovitých, výšky přes 90 do 120 mm</t>
  </si>
  <si>
    <t>1375065619</t>
  </si>
  <si>
    <t>https://podminky.urs.cz/item/CS_URS_2023_01/771474133</t>
  </si>
  <si>
    <t>"stupnice"(10+10+8+8)*0,278</t>
  </si>
  <si>
    <t>"podstupnice"(11+10+9+9)*0,186</t>
  </si>
  <si>
    <t>kssch</t>
  </si>
  <si>
    <t>547</t>
  </si>
  <si>
    <t>-2094288341</t>
  </si>
  <si>
    <t>"ker.sokl schod.stupňů"kssch</t>
  </si>
  <si>
    <t>548</t>
  </si>
  <si>
    <t>771591115</t>
  </si>
  <si>
    <t>Podlahy - dokončovací práce spárování silikonem</t>
  </si>
  <si>
    <t>1585040607</t>
  </si>
  <si>
    <t>https://podminky.urs.cz/item/CS_URS_2023_01/771591115</t>
  </si>
  <si>
    <t>"KD/ker.sokl"ksr9+ksr10</t>
  </si>
  <si>
    <t>KD/KO</t>
  </si>
  <si>
    <t>šedá</t>
  </si>
  <si>
    <t>"107"(1,65*2+1,5*2)-0,8*2</t>
  </si>
  <si>
    <t>"108"(1,45*2+1,5*2)-0,8*2</t>
  </si>
  <si>
    <t>"109"(0,9*2+1,35*2)-0,8</t>
  </si>
  <si>
    <t>"110"(1,65*2+1,5*2)-0,8*2</t>
  </si>
  <si>
    <t>"111"(0,9*2+1,35*2)-0,8</t>
  </si>
  <si>
    <t>"114"(3,9*2+2,02*2)-0,9*2</t>
  </si>
  <si>
    <t>"119"(2,9*2+4,28*2)-0,9-1,05+0,25*2</t>
  </si>
  <si>
    <t>"126"(1,8*2+2,0*2)-0,9-0,8</t>
  </si>
  <si>
    <t>"127"(1,65*2+0,9*2)-0,8</t>
  </si>
  <si>
    <t>"132"(2,55*2+1,85*2+0,95*2)-0,8*2-0,15*2</t>
  </si>
  <si>
    <t>"133"(0,9*2+1,7*2)-0,8</t>
  </si>
  <si>
    <t>"134"(1,55*2+1,85*2)-0,8*2</t>
  </si>
  <si>
    <t>"135"(0,9*2+1,7*2)-0,8</t>
  </si>
  <si>
    <t>bílá</t>
  </si>
  <si>
    <t>"112"(7,6*2+4,81*2)-1,2-1,0+0,05*2</t>
  </si>
  <si>
    <t>"116"(10,02*2+14,84*2)-3,31*3-1,0-0,9*2,02*5+0,2*10-1,6+0,1*2-1,2+0,2*2</t>
  </si>
  <si>
    <t>"117"(10,02*2+9,8*2)-3,31*2-1,0*2+0,05*2-0,9*4+0,2*8</t>
  </si>
  <si>
    <t>"118"(10,02*2+9,16*2)-3,31*2-1,0+0,05*2</t>
  </si>
  <si>
    <t>"120"(4,35*2+3,56*2)-1,6+0,2*2</t>
  </si>
  <si>
    <t>"123"(1,61*2+2,6*2)-0,9</t>
  </si>
  <si>
    <t>"125"(4,35*2+2,6*2)-0,9</t>
  </si>
  <si>
    <t>"128"(4,35*2+6,76*2)-0,9-1,05+0,25*2</t>
  </si>
  <si>
    <t>549</t>
  </si>
  <si>
    <t>59761434</t>
  </si>
  <si>
    <t>dlažba keramická slinutá hladká do interiéru i exteriéru pro vysoké mechanické namáhání přes 9 do 12ks/m2</t>
  </si>
  <si>
    <t>-1678506874</t>
  </si>
  <si>
    <t>Poznámka k položce:_x000D_
R9</t>
  </si>
  <si>
    <t>ksr9*0,1</t>
  </si>
  <si>
    <t>schodiště</t>
  </si>
  <si>
    <t>"ker.sokl schod.stupňů"kssch*0,1</t>
  </si>
  <si>
    <t>ksr9p*0,1</t>
  </si>
  <si>
    <t>286,672*1,1 'Přepočtené koeficientem množství</t>
  </si>
  <si>
    <t>550</t>
  </si>
  <si>
    <t>-432343928</t>
  </si>
  <si>
    <t>Poznámka k položce:_x000D_
R10</t>
  </si>
  <si>
    <t>ksr10*0,1</t>
  </si>
  <si>
    <t>ksr10p*0,1</t>
  </si>
  <si>
    <t>433,826*1,1 'Přepočtené koeficientem množství</t>
  </si>
  <si>
    <t>551</t>
  </si>
  <si>
    <t>-364596465</t>
  </si>
  <si>
    <t>Poznámka k položce:_x000D_
R11</t>
  </si>
  <si>
    <t>63*1,1 'Přepočtené koeficientem množství</t>
  </si>
  <si>
    <t>552</t>
  </si>
  <si>
    <t>771x0789</t>
  </si>
  <si>
    <t>X07,X08,X09 - AL přechodová podlahová lišta š.40mm - d,m dle popisu ve výpisu výrobků</t>
  </si>
  <si>
    <t>-596085625</t>
  </si>
  <si>
    <t>"X07"0,9*1</t>
  </si>
  <si>
    <t>"X08"0,8*7</t>
  </si>
  <si>
    <t>"X09"0,7*7</t>
  </si>
  <si>
    <t>553</t>
  </si>
  <si>
    <t>998771102</t>
  </si>
  <si>
    <t>Přesun hmot pro podlahy z dlaždic stanovený z hmotnosti přesunovaného materiálu vodorovná dopravní vzdálenost do 50 m v objektech výšky přes 6 do 12 m</t>
  </si>
  <si>
    <t>-2059545339</t>
  </si>
  <si>
    <t>https://podminky.urs.cz/item/CS_URS_2023_01/998771102</t>
  </si>
  <si>
    <t>776</t>
  </si>
  <si>
    <t>Podlahy povlakové</t>
  </si>
  <si>
    <t>554</t>
  </si>
  <si>
    <t>776x0506</t>
  </si>
  <si>
    <t>X05 a X06 - vnitřní čistící zona - kompletní d,m dle popisu ve výpisu výrobků vč.AL rámu</t>
  </si>
  <si>
    <t>1652406563</t>
  </si>
  <si>
    <t>výměra počítána na podlahovou plochu z důvodu použití proměnné pro výpočet podlah.kcí</t>
  </si>
  <si>
    <t>"101 X05"2,25*2,02</t>
  </si>
  <si>
    <t>"131 X06"3,8*1,97</t>
  </si>
  <si>
    <t>555</t>
  </si>
  <si>
    <t>-1278965880</t>
  </si>
  <si>
    <t>556</t>
  </si>
  <si>
    <t>776111311</t>
  </si>
  <si>
    <t>Příprava podkladu vysátí podlah</t>
  </si>
  <si>
    <t>371580642</t>
  </si>
  <si>
    <t>https://podminky.urs.cz/item/CS_URS_2023_01/776111311</t>
  </si>
  <si>
    <t>557</t>
  </si>
  <si>
    <t>776121112</t>
  </si>
  <si>
    <t>Příprava podkladu penetrace vodou ředitelná podlah</t>
  </si>
  <si>
    <t>-1451875809</t>
  </si>
  <si>
    <t>https://podminky.urs.cz/item/CS_URS_2023_01/776121112</t>
  </si>
  <si>
    <t>281,892*2 'Přepočtené koeficientem množství</t>
  </si>
  <si>
    <t>558</t>
  </si>
  <si>
    <t>776141111</t>
  </si>
  <si>
    <t>Příprava podkladu vyrovnání samonivelační stěrkou podlah min.pevnosti 20 MPa, tloušťky do 3 mm</t>
  </si>
  <si>
    <t>845007606</t>
  </si>
  <si>
    <t>https://podminky.urs.cz/item/CS_URS_2023_01/776141111</t>
  </si>
  <si>
    <t>559</t>
  </si>
  <si>
    <t>776221111</t>
  </si>
  <si>
    <t>Montáž podlahovin z PVC lepením standardním lepidlem z pásů standardních</t>
  </si>
  <si>
    <t>-1890630352</t>
  </si>
  <si>
    <t>https://podminky.urs.cz/item/CS_URS_2023_01/776221111</t>
  </si>
  <si>
    <t>"103"6,62*12,86-3,6*4,41-0,65*0,15+0,25*4,05</t>
  </si>
  <si>
    <t>"104"3,15*4,26+0,15*2,55+0,25*1,25</t>
  </si>
  <si>
    <t>"136,137,138"12,01*6,62+0,1*1,61-0,2*3,55-0,15*1,65+0,25*11,15</t>
  </si>
  <si>
    <t>"139"6,2*2,81+0,25*3,3</t>
  </si>
  <si>
    <t>560</t>
  </si>
  <si>
    <t>776223112</t>
  </si>
  <si>
    <t>Montáž podlahovin z PVC spoj podlah svařováním za studena</t>
  </si>
  <si>
    <t>-1124022903</t>
  </si>
  <si>
    <t>https://podminky.urs.cz/item/CS_URS_2023_01/776223112</t>
  </si>
  <si>
    <t>Poznámka k položce:_x000D_
pro jednoduchost uvažováno 0,5m/m2 (ocenit bez ohledu na uvažované množství veškeré náklady na spojování podlahoviny)</t>
  </si>
  <si>
    <t>281,892*0,5 'Přepočtené koeficientem množství</t>
  </si>
  <si>
    <t>561</t>
  </si>
  <si>
    <t>28400vin</t>
  </si>
  <si>
    <t>PVC vinyl heterogenní zátěžová tl 2.50mm nášlapná vrstva 0.80mm, hořlavost Bfl-s1, třída zátěže 33/42, protiskluznost R10</t>
  </si>
  <si>
    <t>-1435188061</t>
  </si>
  <si>
    <t>281,892*1,1 'Přepočtené koeficientem množství</t>
  </si>
  <si>
    <t>562</t>
  </si>
  <si>
    <t>776411111</t>
  </si>
  <si>
    <t>Montáž soklíků lepením obvodových, výšky do 80 mm</t>
  </si>
  <si>
    <t>-42794971</t>
  </si>
  <si>
    <t>https://podminky.urs.cz/item/CS_URS_2023_01/776411111</t>
  </si>
  <si>
    <t>"103"6,62*2+12,86*2+0,65*2-2,21-2,55-4,05+0,25*2</t>
  </si>
  <si>
    <t>"104"3,15*2+4,41*2-2,55-1,25+0,25*2</t>
  </si>
  <si>
    <t>"136,137,138"12,01*2+6,62*2+0,1*2+3,55*2-0,15+0,2*2+1,65*2-1,61-0,9-11,15+0,25*6</t>
  </si>
  <si>
    <t>"139"6,2*2+2,81*2-0,9-3,3+0,25*2</t>
  </si>
  <si>
    <t>"211"3,3*2+4,86*2-0,9-0,8</t>
  </si>
  <si>
    <t>"213"3,3*2+4,86*2-0,9-0,8</t>
  </si>
  <si>
    <t>"214"3,3*2+4,86*2-0,9-0,8</t>
  </si>
  <si>
    <t>"216"3,3*2+4,86*2-0,9-0,8</t>
  </si>
  <si>
    <t>"217"3,3*2+4,86*2-0,9-0,8</t>
  </si>
  <si>
    <t>"219"3,3*2+4,86*2-0,9-0,8</t>
  </si>
  <si>
    <t>"220"4,16*2+4,86*2-0,9-0,8</t>
  </si>
  <si>
    <t>563</t>
  </si>
  <si>
    <t>776sv</t>
  </si>
  <si>
    <t>lišta soklová pro vinylové podlahy - dodávka vč.případných tvarovek</t>
  </si>
  <si>
    <t>-26010359</t>
  </si>
  <si>
    <t>Poznámka k položce:_x000D_
AL lišta profil L</t>
  </si>
  <si>
    <t>198,1*1,02 'Přepočtené koeficientem množství</t>
  </si>
  <si>
    <t>564</t>
  </si>
  <si>
    <t>998776102</t>
  </si>
  <si>
    <t>Přesun hmot pro podlahy povlakové stanovený z hmotnosti přesunovaného materiálu vodorovná dopravní vzdálenost do 50 m v objektech výšky přes 6 do 12 m</t>
  </si>
  <si>
    <t>1074675164</t>
  </si>
  <si>
    <t>https://podminky.urs.cz/item/CS_URS_2023_01/998776102</t>
  </si>
  <si>
    <t>781</t>
  </si>
  <si>
    <t>Dokončovací práce - obklady</t>
  </si>
  <si>
    <t>565</t>
  </si>
  <si>
    <t>781131112</t>
  </si>
  <si>
    <t>Izolace stěny pod obklad izolace nátěrem nebo stěrkou ve dvou vrstvách</t>
  </si>
  <si>
    <t>-1845415780</t>
  </si>
  <si>
    <t>https://podminky.urs.cz/item/CS_URS_2023_01/781131112</t>
  </si>
  <si>
    <t>"126 - kout nad +0,2"(2,0-0,2)*(1,0+1,0)</t>
  </si>
  <si>
    <t>"126 - vytažení 200mm na stěny"0,2*(1,8*2+2,0*2-0,9-0,8)</t>
  </si>
  <si>
    <t>"119 - vytažení 200mm na stěny"0,2*(2,9*2+4,28*2-0,8-1,05+0,25*2)</t>
  </si>
  <si>
    <t>"203 - kout nad 200mm"(2,0-0,2)*(1,0+1,61+1,0)</t>
  </si>
  <si>
    <t>"203 - vytažení 200mm na stěny"0,2*(3,3*2+1,61*2-0,9)</t>
  </si>
  <si>
    <t>"205 - kout nad 200mm"(2,0-0,2)*(1,0+1,61+1,0)</t>
  </si>
  <si>
    <t>"205 - vytažení 200mm na stěny"0,2*(3,3*2+1,61*2-0,9)</t>
  </si>
  <si>
    <t>"221 - kout nad 200mm"(2,0-0,2)*(1,0+1,0)</t>
  </si>
  <si>
    <t>"221 - vytažení 200mm na stěny"0,2*(2,01*2+2,0*2-0,8)</t>
  </si>
  <si>
    <t>566</t>
  </si>
  <si>
    <t>781131264</t>
  </si>
  <si>
    <t>Izolace stěny pod obklad izolace těsnícími izolačními pásy mezi podlahou a stěnu</t>
  </si>
  <si>
    <t>-163269697</t>
  </si>
  <si>
    <t>https://podminky.urs.cz/item/CS_URS_2023_01/781131264</t>
  </si>
  <si>
    <t>případné kouty započítejte do ceny - dle technol.postupu prací zhotovitele</t>
  </si>
  <si>
    <t>"126 - kout nad +0,2"(2,0-0,2)</t>
  </si>
  <si>
    <t>"126 - vytažení 200mm na stěny"0,2*4+(1,8*2+2,0*2-0,9-0,8)</t>
  </si>
  <si>
    <t>"119 - vytažení 200mm na stěny"0,2*6+(2,9*2+4,28*2-0,8-1,05+0,25*2)</t>
  </si>
  <si>
    <t>"203 - kout nad 200mm"(2,0-0,2)*2</t>
  </si>
  <si>
    <t>"203 - vytažení 200mm na stěny"0,2*4+(3,3*2+1,61*2-0,9)</t>
  </si>
  <si>
    <t>"205 - kout nad 200mm"(2,0-0,2)*2</t>
  </si>
  <si>
    <t>"205 - vytažení 200mm na stěny"0,2*4+(3,3*2+1,61*2-0,9)</t>
  </si>
  <si>
    <t>"221 - kout nad 200mm"(2,0-0,2)</t>
  </si>
  <si>
    <t>"221 - vytažení 200mm na stěny"0,2*4+(2,01*2+2,0*2-0,8)</t>
  </si>
  <si>
    <t>567</t>
  </si>
  <si>
    <t>781111011</t>
  </si>
  <si>
    <t>Příprava podkladu před provedením obkladu oprášení (ometení) stěny</t>
  </si>
  <si>
    <t>1374127379</t>
  </si>
  <si>
    <t>https://podminky.urs.cz/item/CS_URS_2023_01/781111011</t>
  </si>
  <si>
    <t>568</t>
  </si>
  <si>
    <t>781121011</t>
  </si>
  <si>
    <t>Příprava podkladu před provedením obkladu nátěr penetrační na stěnu</t>
  </si>
  <si>
    <t>1207778827</t>
  </si>
  <si>
    <t>https://podminky.urs.cz/item/CS_URS_2023_01/781121011</t>
  </si>
  <si>
    <t>"keram.obklad bílý podklad"kobp</t>
  </si>
  <si>
    <t>"keram.obklad šedý podklad"košp</t>
  </si>
  <si>
    <t>"ker.obklad oranžový"koo</t>
  </si>
  <si>
    <t>569</t>
  </si>
  <si>
    <t>781474115</t>
  </si>
  <si>
    <t>Montáž obkladů vnitřních stěn z dlaždic keramických lepených flexibilním lepidlem maloformátových hladkých přes 22 do 25 ks/m2</t>
  </si>
  <si>
    <t>708255083</t>
  </si>
  <si>
    <t>https://podminky.urs.cz/item/CS_URS_2023_01/781474115</t>
  </si>
  <si>
    <t>"107"2,5*(1,65*2+1,5*2)-0,8*2,02*2</t>
  </si>
  <si>
    <t>"108"2,5*(1,45*2+1,5*2)-0,8*2,02*2</t>
  </si>
  <si>
    <t>"109"2,5*(0,9*2+1,5*2)-0,8*2,02-0,15*1,25*2</t>
  </si>
  <si>
    <t>"110"2,5*(1,65*2+1,5*2)-0,8*2,02*2</t>
  </si>
  <si>
    <t>"111"2,5*(0,9*2+1,5*2)-0,8*2,02-0,15*1,25*2</t>
  </si>
  <si>
    <t>"114"2,5*(3,9*2+2,02*2)-0,9*2,02*2</t>
  </si>
  <si>
    <t>"119"2,65*(2,9*2+4,28*2)-0,9*2,02-1,05*2,65</t>
  </si>
  <si>
    <t>"126"2,65*(1,8*2+2,0*2)-0,9*2,02-0,8*2,02</t>
  </si>
  <si>
    <t>"127"2,65*(1,8*2+0,9*2)-0,8*2,02-0,15*1,25*2</t>
  </si>
  <si>
    <t>"132"2,5*(2,55*2+1,85*2+0,95*2)-0,8*2,02*2-0,15*1,25*2</t>
  </si>
  <si>
    <t>"133"2,5*(0,9*2+1,85*2)-0,8*2,02-0,15*1,25*2</t>
  </si>
  <si>
    <t>"134"2,5*(1,55*2+1,85*2)-0,8*2,02*2</t>
  </si>
  <si>
    <t>"135"2,5*(0,9*2+1,85*2)-0,8*2,02-0,15*1,25*2</t>
  </si>
  <si>
    <t>"203"2,7*(3,3*2+1,61*2)-0,9*2,02-3,3*0,7+0,25*(3,3)</t>
  </si>
  <si>
    <t>"205"2,7*(3,3*2+1,61*2)-0,9*2,02-3,3*0,7+0,25*(3,3)</t>
  </si>
  <si>
    <t>"206"2,5*(1,65*2+1,5*2)-0,8*2,02*2</t>
  </si>
  <si>
    <t>"207"2,5*(1,45*2+1,5*2)-0,8*2,02*2</t>
  </si>
  <si>
    <t>"208"2,5*(0,9*2+1,5*2)-0,8*2,02-0,15*1,25*2</t>
  </si>
  <si>
    <t>"209"2,5*(1,65*2+1,5*2)-0,8*2,02*2</t>
  </si>
  <si>
    <t>"210"2,5*(0,9*2+1,5*2)-0,8*2,02-0,15*1,25*2</t>
  </si>
  <si>
    <t>"212"2,7*(2,0*2+2,15*2)-0,8*2,02*2-0,15*1,25*2</t>
  </si>
  <si>
    <t>"215"2,7*(2,0*2+2,15*2)-0,8*2,02*2-0,15*1,25*2</t>
  </si>
  <si>
    <t>"218"2,7*(2,0*2+2,15*2)-0,8*2,02*2-0,15*1,25*2</t>
  </si>
  <si>
    <t>"221"2,7*(2,01*2+2,15*2)-0,8*2,02-0,15*1,25*2</t>
  </si>
  <si>
    <t>"112"3,37*(7,6*2+4,81*2)-1,2*2,02-1,0*2,02</t>
  </si>
  <si>
    <t>"116"4,0*(10,02*2+14,84*2)-3,31*3,25*3-1,0*2,02-0,9*2,02*5-1,6*2,02-1,2*2,02</t>
  </si>
  <si>
    <t>"117"4,0*(10,02*2+9,8*2)-3,31*3,25*2-1,0*2,02*2-0,9*2,02*4</t>
  </si>
  <si>
    <t>"118"4,0*(10,02*2+9,16*2)-3,31*3,25*2-1,0*2,02-10,02*0,65</t>
  </si>
  <si>
    <t>"120"2,65*(4,35*2+3,56*2)-1,6*2,02-2,6*0,65</t>
  </si>
  <si>
    <t>"123"2,65*(1,61*2+2,6*2)-0,9*2,02-2,6*0,65</t>
  </si>
  <si>
    <t>"125"2,65*(4,35*2+2,6*2)-0,9*2,02-2,6*0,65</t>
  </si>
  <si>
    <t>"128"2,65*(4,35*2+6,76*2)-0,9*2,02-1,05*2,65-5,8*0,65</t>
  </si>
  <si>
    <t>oranžová</t>
  </si>
  <si>
    <t>570</t>
  </si>
  <si>
    <t>781477111</t>
  </si>
  <si>
    <t>Montáž obkladů vnitřních stěn z dlaždic keramických Příplatek k cenám za plochu do 10 m2 jednotlivě</t>
  </si>
  <si>
    <t>569823277</t>
  </si>
  <si>
    <t>https://podminky.urs.cz/item/CS_URS_2023_01/781477111</t>
  </si>
  <si>
    <t>571</t>
  </si>
  <si>
    <t>781571131</t>
  </si>
  <si>
    <t>Montáž obkladů ostění z obkladaček keramických lepených flexibilním lepidlem šířky ostění do 200 mm</t>
  </si>
  <si>
    <t>-1777142767</t>
  </si>
  <si>
    <t>https://podminky.urs.cz/item/CS_URS_2023_01/781571131</t>
  </si>
  <si>
    <t>"116 š.200"(2,02*2)*5+(2,02*2)</t>
  </si>
  <si>
    <t>"116 š.100"(2,02*2)</t>
  </si>
  <si>
    <t>"117 š.200"(2,02*2)*4</t>
  </si>
  <si>
    <t>"117 š.50"(2,02*2)</t>
  </si>
  <si>
    <t>"118 š.50"(2,02*2)</t>
  </si>
  <si>
    <t>"120 š.200"(2,02*2)</t>
  </si>
  <si>
    <t>572</t>
  </si>
  <si>
    <t>781571141</t>
  </si>
  <si>
    <t>Montáž obkladů ostění z obkladaček keramických lepených flexibilním lepidlem šířky ostění přes 200 do 400 mm</t>
  </si>
  <si>
    <t>-1663301824</t>
  </si>
  <si>
    <t>https://podminky.urs.cz/item/CS_URS_2023_01/781571141</t>
  </si>
  <si>
    <t>"119 š250"(2,65*2)</t>
  </si>
  <si>
    <t>"203 š250"(0,7*2)</t>
  </si>
  <si>
    <t>"205 š250"(0,7*2)</t>
  </si>
  <si>
    <t>"118 š.250"(0,65*2)</t>
  </si>
  <si>
    <t>"120 š.250"(0,65*2)</t>
  </si>
  <si>
    <t>"123 š.250"(0,65*2)</t>
  </si>
  <si>
    <t>"125 š.250"(0,65*2)</t>
  </si>
  <si>
    <t>"128 š.250"(2,65*2)+(0,65*2)</t>
  </si>
  <si>
    <t>573</t>
  </si>
  <si>
    <t>781674112</t>
  </si>
  <si>
    <t>Montáž obkladů parapetů z dlaždic keramických lepených flexibilním lepidlem, šířky parapetu přes 100 do 150 mm</t>
  </si>
  <si>
    <t>1258264798</t>
  </si>
  <si>
    <t>https://podminky.urs.cz/item/CS_URS_2023_01/781674112</t>
  </si>
  <si>
    <t>"109 předstěna 150mm"0,9</t>
  </si>
  <si>
    <t>"111 předstěna 150mm"0,9</t>
  </si>
  <si>
    <t>"127 předstěna 150mm"0,9</t>
  </si>
  <si>
    <t>"132 předstěna 150mm"0,9</t>
  </si>
  <si>
    <t>"133 předstěna 150mm"0,9</t>
  </si>
  <si>
    <t>"135 předstěna 150mm"0,9</t>
  </si>
  <si>
    <t>"208 předstěna 150mm"0,9</t>
  </si>
  <si>
    <t>"210 předstěna 150mm"0,9</t>
  </si>
  <si>
    <t>"212 předstěna 150mm"2,0</t>
  </si>
  <si>
    <t>"215 předstěna 150mm"2,0</t>
  </si>
  <si>
    <t>"218 předstěna 150mm"2,0</t>
  </si>
  <si>
    <t>"221 předstěna 150mm"2,01</t>
  </si>
  <si>
    <t>košp150</t>
  </si>
  <si>
    <t>574</t>
  </si>
  <si>
    <t>59761039</t>
  </si>
  <si>
    <t>obklad keramický hladký přes 22 do 25ks/m2</t>
  </si>
  <si>
    <t>-99297879</t>
  </si>
  <si>
    <t>Poznámka k položce:_x000D_
barva bílá</t>
  </si>
  <si>
    <t>bílá ostění do 200mm</t>
  </si>
  <si>
    <t>"116 š.200"((2,02*2)*5+(2,02*2))*0,2</t>
  </si>
  <si>
    <t>"116 š.100"(2,02*2)*0,1</t>
  </si>
  <si>
    <t>"117 š.200"(2,02*2)*4*0,2</t>
  </si>
  <si>
    <t>"117 š.50"(2,02*2)*0,05</t>
  </si>
  <si>
    <t>"118 š.50"(2,02*2)*0,05</t>
  </si>
  <si>
    <t>"120 š.200"(2,02*2)*0,2</t>
  </si>
  <si>
    <t>bílá ostění do 400mm</t>
  </si>
  <si>
    <t>"118 š.250"(0,65*2)*0,25</t>
  </si>
  <si>
    <t>"120 š.250"(0,65*2)*0,25</t>
  </si>
  <si>
    <t>"123 š.250"(0,65*2)*0,25</t>
  </si>
  <si>
    <t>"125 š.250"(0,65*2)*0,25</t>
  </si>
  <si>
    <t>"128 š.250"((2,65*2)+(0,65*2))*0,25</t>
  </si>
  <si>
    <t>kobp</t>
  </si>
  <si>
    <t>630,458*1,1 'Přepočtené koeficientem množství</t>
  </si>
  <si>
    <t>575</t>
  </si>
  <si>
    <t>1901278547</t>
  </si>
  <si>
    <t>Poznámka k položce:_x000D_
barva šedá</t>
  </si>
  <si>
    <t>šedá ostění do 400mm</t>
  </si>
  <si>
    <t>"119 š250"(2,65*2)*0,25</t>
  </si>
  <si>
    <t>"203 š250"(0,7*2)*0,25</t>
  </si>
  <si>
    <t>"205 š250"(0,7*2)*0,25</t>
  </si>
  <si>
    <t>"šedá parapet předstěny do 150mm"košp150*0,15</t>
  </si>
  <si>
    <t>košp</t>
  </si>
  <si>
    <t>389,627*1,1 'Přepočtené koeficientem množství</t>
  </si>
  <si>
    <t>576</t>
  </si>
  <si>
    <t>2137312947</t>
  </si>
  <si>
    <t>Poznámka k položce:_x000D_
barva oranžová</t>
  </si>
  <si>
    <t>6,808*1,1 'Přepočtené koeficientem množství</t>
  </si>
  <si>
    <t>577</t>
  </si>
  <si>
    <t>781494111</t>
  </si>
  <si>
    <t>Obklad - dokončující práce profily ukončovací plastové lepené flexibilním lepidlem rohové</t>
  </si>
  <si>
    <t>-241353539</t>
  </si>
  <si>
    <t>https://podminky.urs.cz/item/CS_URS_2023_01/781494111</t>
  </si>
  <si>
    <t>"109"0,9</t>
  </si>
  <si>
    <t>"111"0,9</t>
  </si>
  <si>
    <t>"119"2,65*2</t>
  </si>
  <si>
    <t>"127"0,9</t>
  </si>
  <si>
    <t>"132"2,5*2+0,9</t>
  </si>
  <si>
    <t>"133"0,9</t>
  </si>
  <si>
    <t>"135"0,9</t>
  </si>
  <si>
    <t>"203"3,3</t>
  </si>
  <si>
    <t>"205"3,3</t>
  </si>
  <si>
    <t>"208"0,9</t>
  </si>
  <si>
    <t>"210"0,9</t>
  </si>
  <si>
    <t>"212"2,0</t>
  </si>
  <si>
    <t>"215"2,0</t>
  </si>
  <si>
    <t>"218"2,0</t>
  </si>
  <si>
    <t>"221"2,01</t>
  </si>
  <si>
    <t>"112"3,37</t>
  </si>
  <si>
    <t>"116"2,02*13</t>
  </si>
  <si>
    <t>"117"2,02*10</t>
  </si>
  <si>
    <t>"118"2,02*2+10,02</t>
  </si>
  <si>
    <t>"120"2,02*2+2,6+0,65</t>
  </si>
  <si>
    <t>"123"2,6</t>
  </si>
  <si>
    <t>"125"2,6</t>
  </si>
  <si>
    <t>"128"2,65*3+5,8+0,65</t>
  </si>
  <si>
    <t>578</t>
  </si>
  <si>
    <t>781495115</t>
  </si>
  <si>
    <t>Obklad - dokončující práce ostatní práce spárování silikonem</t>
  </si>
  <si>
    <t>-753276010</t>
  </si>
  <si>
    <t>https://podminky.urs.cz/item/CS_URS_2023_01/781495115</t>
  </si>
  <si>
    <t>"203"3,3+0,7*2</t>
  </si>
  <si>
    <t>"205"3,3+0,7*2</t>
  </si>
  <si>
    <t>"116"3,25*2*3+3,31*3</t>
  </si>
  <si>
    <t>"117"3,25*2*2+3,31*2</t>
  </si>
  <si>
    <t>"118"3,25*2*2+3,31*2+0,65*2</t>
  </si>
  <si>
    <t>"120"0,65*2</t>
  </si>
  <si>
    <t>"123"0,65*2</t>
  </si>
  <si>
    <t>"125"0,65*2</t>
  </si>
  <si>
    <t>"128"2,65*2+0,65*2</t>
  </si>
  <si>
    <t xml:space="preserve">"rezerva na silikonování míst mimo ker.obklad, např. u OK/AL profil okna"30,0 </t>
  </si>
  <si>
    <t>579</t>
  </si>
  <si>
    <t>998781102</t>
  </si>
  <si>
    <t>Přesun hmot pro obklady keramické stanovený z hmotnosti přesunovaného materiálu vodorovná dopravní vzdálenost do 50 m v objektech výšky přes 6 do 12 m</t>
  </si>
  <si>
    <t>-787449746</t>
  </si>
  <si>
    <t>https://podminky.urs.cz/item/CS_URS_2023_01/998781102</t>
  </si>
  <si>
    <t>783</t>
  </si>
  <si>
    <t>Dokončovací práce - nátěry</t>
  </si>
  <si>
    <t>580</t>
  </si>
  <si>
    <t>783ppn</t>
  </si>
  <si>
    <t>Ochranný nátěr ocel.sloupků pro zvýšení požární odolnosti z R15 na R30 - d,m vč.přípravy podkladu</t>
  </si>
  <si>
    <t>966761551</t>
  </si>
  <si>
    <t>sloupky nezazděné v příčkách</t>
  </si>
  <si>
    <t>(0,2*2+0,1*2)*(2,65+0,2)*2+(0,2*2+0,1*2)*1,65*2+(0,1*4)*(0,65+0,2)*1</t>
  </si>
  <si>
    <t>784</t>
  </si>
  <si>
    <t>Dokončovací práce - malby a tapety</t>
  </si>
  <si>
    <t>581</t>
  </si>
  <si>
    <t>784171001</t>
  </si>
  <si>
    <t>Olepování vnitřních ploch (materiál ve specifikaci) včetně pozdějšího odlepení páskou nebo fólií v místnostech výšky do 3,80 m</t>
  </si>
  <si>
    <t>806794073</t>
  </si>
  <si>
    <t>https://podminky.urs.cz/item/CS_URS_2023_01/784171001</t>
  </si>
  <si>
    <t>předběžná výměra - odsouhlasí TDI</t>
  </si>
  <si>
    <t>300,0+200,0</t>
  </si>
  <si>
    <t>582</t>
  </si>
  <si>
    <t>58124840</t>
  </si>
  <si>
    <t>páska malířská z PVC a UV odolná (7 dnů) do š 50mm</t>
  </si>
  <si>
    <t>-1398948292</t>
  </si>
  <si>
    <t>500*1,05 'Přepočtené koeficientem množství</t>
  </si>
  <si>
    <t>583</t>
  </si>
  <si>
    <t>784171121</t>
  </si>
  <si>
    <t>Zakrytí nemalovaných ploch (materiál ve specifikaci) včetně pozdějšího odkrytí konstrukcí nebo samostatných prvků např. schodišť, nábytku, radiátorů, zábradlí v místnostech výšky do 3,80</t>
  </si>
  <si>
    <t>-1561321146</t>
  </si>
  <si>
    <t>https://podminky.urs.cz/item/CS_URS_2023_01/784171121</t>
  </si>
  <si>
    <t>200,0+100,0</t>
  </si>
  <si>
    <t>584</t>
  </si>
  <si>
    <t>58124844</t>
  </si>
  <si>
    <t>fólie pro malířské potřeby zakrývací tl 25µ 4x5m</t>
  </si>
  <si>
    <t>115166134</t>
  </si>
  <si>
    <t>300*1,05 'Přepočtené koeficientem množství</t>
  </si>
  <si>
    <t>585</t>
  </si>
  <si>
    <t>784111001</t>
  </si>
  <si>
    <t>Oprášení (ometení) podkladu v místnostech výšky do 3,80 m</t>
  </si>
  <si>
    <t>1691160145</t>
  </si>
  <si>
    <t>https://podminky.urs.cz/item/CS_URS_2023_01/784111001</t>
  </si>
  <si>
    <t>586</t>
  </si>
  <si>
    <t>784181121</t>
  </si>
  <si>
    <t>Penetrace podkladu jednonásobná hloubková akrylátová bezbarvá v místnostech výšky do 3,80 m</t>
  </si>
  <si>
    <t>-195458074</t>
  </si>
  <si>
    <t>https://podminky.urs.cz/item/CS_URS_2023_01/784181121</t>
  </si>
  <si>
    <t>nemalované plochy do 4m2 se neodečítají</t>
  </si>
  <si>
    <t>výmalba na celou kv. od hrubé podlahy (uvažováno +-0,0)</t>
  </si>
  <si>
    <t>stěny</t>
  </si>
  <si>
    <t>po +3,37</t>
  </si>
  <si>
    <t>"102 část"3,37*(12,75*2)+0,28*(0,9*2,02*2)*2+0,1*(0,9+2,02*2)+0,1*(1,2+2,02*2)+0,05*(0,8+2,02*2)*2</t>
  </si>
  <si>
    <t>"103"3,37*(12,86*2+0,65*2+6,62*2-2,21-2,55)-4,05*2,65+0,25*(4,05+2,65*2)-8,05*1,65+0,38*(8,05+1,65*2)-(1,6-0,8)*(4,26+0,65*2)</t>
  </si>
  <si>
    <t>"104"3,37*(3,15*2+4,41*2-2,55)+0,25*(1,25+2,65*2)</t>
  </si>
  <si>
    <t>"113"3,37*(2,2*2+3,11*2)</t>
  </si>
  <si>
    <t>"131"3,37*(3,9*2)-3,8*2,65+0,38*(3,8+2,65*2)</t>
  </si>
  <si>
    <t>"136,137,138"3,37*(12,11*2+6,62*2+0,65*2+1,65*2+2,75*2+0,2*2-1,61)-11,15*2,65+0,25*(11,15+2,65*2)</t>
  </si>
  <si>
    <t>"139"3,37*(6,2*2+2,81*2)-3,3*2,65+0,25*(3,3+2,65*2)</t>
  </si>
  <si>
    <t>"140"3,37*(2,2*2+1,6*2)</t>
  </si>
  <si>
    <t>po +4,05</t>
  </si>
  <si>
    <t>"101"4,05*(2,3)</t>
  </si>
  <si>
    <t>"102 část"4,05*(4,6*2+2,02)-3,0*3,37+0,38*(3,37*2)</t>
  </si>
  <si>
    <t>"115 část"4,05*(1,26*2+2,02*2)-2,02*(3,02)</t>
  </si>
  <si>
    <t>po +3,02 (nadpraží oken.otvoru z 2x I180)</t>
  </si>
  <si>
    <t>"115 část"3,02*(4,65*2+2,02)</t>
  </si>
  <si>
    <t>"121"3,02*(4,35*2+3,05*2)+0,25*(1,02*2)</t>
  </si>
  <si>
    <t>"122"3,02*(2,64*2+2,6*2)</t>
  </si>
  <si>
    <t>"124"3,02*(4,35*2+2,6*2)+0,25*(1,02*2)</t>
  </si>
  <si>
    <t>"předběžná položka pro přeštukování nadpraží otvorů místností s ker.obkladem (jsou pouze nahrubované) - odsouhlasí TDI"šno</t>
  </si>
  <si>
    <t>"201"3,15*(38,66*2+1,61*2-3,0)+0,25*(1,05+2,6*2)-26,5*(0,7+0,05)+0,38*(0,75*2)</t>
  </si>
  <si>
    <t>"202"3,15*(6,75*2+4,86*2)-6,75*(3,25-2,1)+0,25*(1,15*2)</t>
  </si>
  <si>
    <t>"204"3,15*(6,75*2+4,86*2)-6,75*(0,7+0,05)+0,38*(0,75*2)+0,25*(0,9+1,4*2)</t>
  </si>
  <si>
    <t>"211"3,15*(4,86*2+3,3*2)-3,3*1,4+0,25*(3,3+1,4*2)</t>
  </si>
  <si>
    <t>"213"3,15*(4,86*2+3,3*2)-3,3*1,4+0,25*(3,3+1,4*2)</t>
  </si>
  <si>
    <t>"214"3,15*(4,86*2+3,3*2)-3,3*1,4+0,25*(3,3+1,4*2)</t>
  </si>
  <si>
    <t>"216"3,15*(4,86*2+3,3*2)-3,3*1,4+0,25*(3,3+1,4*2)</t>
  </si>
  <si>
    <t>"217"3,15*(4,86*2+3,3*2)-3,3*1,4+0,25*(3,3+1,4*2)</t>
  </si>
  <si>
    <t>"219"3,15*(4,86*2+3,3*2)-3,3*1,4+0,25*(3,3+1,4*2)</t>
  </si>
  <si>
    <t>"220"3,15*(4,86*2+4,16*2)-3,3*1,4+0,25*(3,3+1,4*2)</t>
  </si>
  <si>
    <t>sdk podhledy</t>
  </si>
  <si>
    <t>"obyč."c1</t>
  </si>
  <si>
    <t>"impr.H2"c2</t>
  </si>
  <si>
    <t>587</t>
  </si>
  <si>
    <t>784211111</t>
  </si>
  <si>
    <t>Malby z malířských směsí oděruvzdorných za mokra dvojnásobné, bílé za mokra oděruvzdorné velmi dobře v místnostech výšky do 3,80 m</t>
  </si>
  <si>
    <t>1715306026</t>
  </si>
  <si>
    <t>https://podminky.urs.cz/item/CS_URS_2023_01/784211111</t>
  </si>
  <si>
    <t>4 - ZTI</t>
  </si>
  <si>
    <t>Řídicí orgán IROP v souvislosti se specifiky této výzvy upozorňuje především na nutnost dodržet následující parametry, pokud jsou pro projekt relevantní:  Udržitelné využívání a ochrana vodních zdrojů: Jsou-li instalována tato zařízení k využívání vody, je pro ně uvedená spotřeba vody doložena technickými listy výrobku, stavební certifikací nebo stávajícím štítkem výrobku v EU: a) umyvadlové baterie a kuchyňské baterie mají maximální průtok vody 6 litrů/min; b) sprchy mají maximální průtok vody 8 litrů/min; c) WC, zahrnující soupravy, mísy a splachovací nádrže, mají úplný objem splachovací vody maximálně 6 litrů a maximální průměrný objem splachovací vody 3,5 litru; d) pisoáry spotřebují maximálně 2 litry/mísu/hodinu. Splachovací pisoáry mají maximální úplný objem splachovací vody 1 litr.</t>
  </si>
  <si>
    <t>13 - Hloubené vykopávky</t>
  </si>
  <si>
    <t>15 - Roubení</t>
  </si>
  <si>
    <t>16 - Přemístění výkopku</t>
  </si>
  <si>
    <t>17 - Konstrukce ze zemin</t>
  </si>
  <si>
    <t>19 - Hloubení pro podzemní stěny, ražení a hloubení důlní</t>
  </si>
  <si>
    <t>28 - Zpevňování hornin a konstrukcí</t>
  </si>
  <si>
    <t>45 - Podkladní a vedlejší konstrukce (kromě vozovek a železničního svršku)</t>
  </si>
  <si>
    <t>721 - Vnitřní kanalizace</t>
  </si>
  <si>
    <t>722 - Vnitřní vodovod</t>
  </si>
  <si>
    <t>725 - Zařizovací předměty</t>
  </si>
  <si>
    <t>87 - Potrubí z trub plastických, skleněných a čedičových</t>
  </si>
  <si>
    <t>89 - Ostatní konstrukce a práce na trubním vedení</t>
  </si>
  <si>
    <t>899 - doplňky trubního vedení</t>
  </si>
  <si>
    <t>97 - Prorážení otvorů a ostatní bourací práce</t>
  </si>
  <si>
    <t>H27 - Vedení trubní dálková a přípojná</t>
  </si>
  <si>
    <t>S - Přesuny sutí</t>
  </si>
  <si>
    <t>Hloubené vykopávky</t>
  </si>
  <si>
    <t>132201210R00</t>
  </si>
  <si>
    <t>Hloubení rýh š.do 200 cm hor.3 do 50 m3,STROJNĚ</t>
  </si>
  <si>
    <t>RTS I / 2023</t>
  </si>
  <si>
    <t>Poznámka k položce:_x000D_
0,85*1,5*42+0,85*1,45*48+0,9*1,25*32+0,9*1,1*21_x000D_
0,9*1,35*70,0+0,85*2,1*44,0+0,85*1,6*22,0</t>
  </si>
  <si>
    <t>132201110R00</t>
  </si>
  <si>
    <t>Hloubení rýh š.do 60 cm v hor.3 do 50 m3, STROJNĚ</t>
  </si>
  <si>
    <t>Poznámka k položce:_x000D_
;kanalizace;0,6*1,3*(7,5*6+3,5)+0,6*0,75*18,5+0,6*1,0*(8,0+8,0+20,5+1,65+2,35+5,4)_x000D_
0,6*1,1*2,5+0,6*1,1*6,0+0,6*0,8*(1,2+0,6+1,0)+0,6*1,2*39,5+0,6*1,0*(3,3+4,1+0,75+3,5+2,75+0,5+12,3+0,75*2+1,0+1,3+2,8)_x000D_
0,6*1,0*(5,1+0,8+0,7+1,0+4,7+2,85)_x000D_
;požární voda; 0,7*1,3*20,0</t>
  </si>
  <si>
    <t>132201119R00</t>
  </si>
  <si>
    <t>Přípl.za lepivost,hloubení rýh 60 cm,hor.3,STROJNĚ</t>
  </si>
  <si>
    <t>Poznámka k položce:_x000D_
79</t>
  </si>
  <si>
    <t>132201219R00</t>
  </si>
  <si>
    <t>Přípl.za lepivost,hloubení rýh 200cm,hor.3,STROJNĚ</t>
  </si>
  <si>
    <t>Poznámka k položce:_x000D_
185</t>
  </si>
  <si>
    <t>131201111R00</t>
  </si>
  <si>
    <t>Hloubení nezapaž. jam hor.3 do 100 m3, STROJNĚ</t>
  </si>
  <si>
    <t>Poznámka k položce:_x000D_
;vsakov. objekt; 1,6*32,0*5,0 + 1,5*1,5*2,3+1,5*1,5*1,8_x000D_
;ORL; 2,0*2,0*3,4*2</t>
  </si>
  <si>
    <t>131201119R00</t>
  </si>
  <si>
    <t>Příplatek za lepivost - hloubení nezap.jam v hor.3</t>
  </si>
  <si>
    <t>Poznámka k položce:_x000D_
146</t>
  </si>
  <si>
    <t>Roubení</t>
  </si>
  <si>
    <t>151101101R00</t>
  </si>
  <si>
    <t>Pažení a rozepření stěn rýh - příložné - hl.do 2 m</t>
  </si>
  <si>
    <t>Poznámka k položce:_x000D_
1,5*42*2+1,45*48*2_x000D_
1,35*70,0*2+2,1*44,0*2+1,6*22,0*2</t>
  </si>
  <si>
    <t>151101111R00</t>
  </si>
  <si>
    <t>Odstranění pažení stěn rýh - příložné - hl. do 2 m</t>
  </si>
  <si>
    <t>Poznámka k položce:_x000D_
709,4</t>
  </si>
  <si>
    <t>Přemístění výkopku</t>
  </si>
  <si>
    <t>161101101R00</t>
  </si>
  <si>
    <t>Svislé přemístění výkopku z hor.1-4 do 2,5 m</t>
  </si>
  <si>
    <t>Poznámka k položce:_x000D_
363,01+156,7+292,45</t>
  </si>
  <si>
    <t>162701102R00</t>
  </si>
  <si>
    <t>Vodorovné přemístění výkopku z hor.1-4 do 7000 m</t>
  </si>
  <si>
    <t>Poznámka k položce:_x000D_
812,16-(160+17,5+44,1)</t>
  </si>
  <si>
    <t>Konstrukce ze zemin</t>
  </si>
  <si>
    <t>175101101RT2</t>
  </si>
  <si>
    <t>Obsyp potrubí bez prohození sypaniny</t>
  </si>
  <si>
    <t>Poznámka k položce:_x000D_
s dodáním štěrkopísku frakce 0 - 22 mm_x000D_
0,85*0,45*42+0,85*0,45*48+0,9*0,5*32+0,9*0,5*21_x000D_
0,9*0,5*70,0+0,85*0,5*44,0+0,85*0,45*22,0_x000D_
;kanalizace;0,6*0,45*(7,5*6+3,5)+0,6*0,45*18,5+0,6*0,45*(8,0+8,0+20,5+1,65+2,35+5,4)_x000D_
0,6*0,45*2,5+0,6*0,45*6,0+0,6*0,45*(1,2+0,6+1,0)+0,6*0,45*39,5+0,6*0,45*(3,3+4,1+0,75+3,5+2,75+0,5+12,3+0,75*2+1,0+1,3+2,8)_x000D_
0,6*0,45*(5,1+0,8+0,7+1,0+4,7+2,85)_x000D_
;požární voda; 0,7*0,4*20,0</t>
  </si>
  <si>
    <t>174101101R00</t>
  </si>
  <si>
    <t>Zásyp jam, rýh, šachet se zhutněním</t>
  </si>
  <si>
    <t>Poznámka k položce:_x000D_
;zpě hlína vsakovací objekt; 1,0*32,0*5,0_x000D_
;obsyp ORL a šachet; 2,0*2,0*3,4*2-0,9*0,9*3,14*1,9*2_x000D_
;zásyp zeminou v zeleném; 0,9*0,7*70,0_x000D_
;zásyp štěrkem v komunikacích; 0,85*0,9*42+0,85*0,85*48+0,9*0,6*32+0,9*0,45*21_x000D_
0,85*1,4*44,0+0,85*0,85*22,0_x000D_
0,6*0,8*(7,5*6+3,5)+0,6*0,25*18,5+0,6*0,5*(8,0+8,0+20,5+1,65+2,35+5,4)_x000D_
0,6*0,6*2,5+0,6*1,1*6,0+0,6*0,3*(1,2+0,6+1,0)+0,6*0,7*39,5+0,6*0,5*(3,3+4,1+0,75+3,5+2,75+0,5+12,3+0,75*2+1,0+1,3+2,8)_x000D_
0,6*0,5*(5,1+0,8+0,7+1,0+4,7+2,85)_x000D_
;požární voda; 0,7*0,9*20,0_x000D_
;vsakovací objekt štěrk; 0,5*32,0*5,0</t>
  </si>
  <si>
    <t>58337320</t>
  </si>
  <si>
    <t>Štěrkopísek frakce 0-8 C</t>
  </si>
  <si>
    <t>Poznámka k položce:_x000D_
;zásyp štěrkem v komunikacích; 0,85*0,9*42+0,85*0,85*48+0,9*0,6*32+0,9*0,45*21_x000D_
(0,85*1,4*44,0+0,85*0,85*22,0)*1,85_x000D_
(0,6*0,8*(7,5*6+3,5)+0,6*0,25*18,5+0,6*0,5*(8,0+8,0+20,5+1,65+2,35+5,4))*1,85_x000D_
(0,6*0,6*2,5+0,6*1,1*6,0+0,6*0,3*(1,2+0,6+1,0)+0,6*0,7*39,5+0,6*0,5*(3,3+4,1+0,75+3,5+2,75+0,5+12,3+0,75*2+1,0+1,3+2,8))*1,85_x000D_
(0,6*0,5*(5,1+0,8+0,7+1,0+4,7+2,85))*1,85_x000D_
;požární voda; 0,7*0,9*20,0*1,85</t>
  </si>
  <si>
    <t>583419043</t>
  </si>
  <si>
    <t>Kamenivo drcené frakce  32/63 B Pardubický kraj</t>
  </si>
  <si>
    <t>RTS II / 2022</t>
  </si>
  <si>
    <t>Poznámka k položce:_x000D_
80*1,85</t>
  </si>
  <si>
    <t>Hloubení pro podzemní stěny, ražení a hloubení důlní</t>
  </si>
  <si>
    <t>199000002R00</t>
  </si>
  <si>
    <t>Poplatek za skládku horniny 1- 4, č. dle katal. odpadů 17 05 04</t>
  </si>
  <si>
    <t>Poznámka k položce:_x000D_
590,56</t>
  </si>
  <si>
    <t>Zpevňování hornin a konstrukcí</t>
  </si>
  <si>
    <t>289970111R00</t>
  </si>
  <si>
    <t>Vrstva geotextilie 300g/m2</t>
  </si>
  <si>
    <t>Poznámka k položce:_x000D_
5*32,0*3</t>
  </si>
  <si>
    <t>Podkladní a vedlejší konstrukce (kromě vozovek a železničního svršku)</t>
  </si>
  <si>
    <t>451572111R00</t>
  </si>
  <si>
    <t>Lože pod potrubí z kameniva těženého 0 - 4 mm</t>
  </si>
  <si>
    <t>Poznámka k položce:_x000D_
0,85*0,15*42+0,85*0,15*48+0,9*0,15*32+0,9*0,15*21_x000D_
0,9*0,15*70,0+0,85*0,15*44,0+0,85*0,15*22,0_x000D_
;kanalizace;0,6*0,12*(7,5*6+3,5)+0,6*0,12*18,5+0,6*0,12*(8,0+8,0+20,5+1,65+2,35+5,4)_x000D_
0,6*0,12*2,5+0,6*0,12*6,0+0,6*0,12*(1,2+0,6+1,0)+0,6*0,12*39,5+0,6*0,12*(3,3+4,1+0,75+3,5+2,75+0,5+12,3+0,75*2+1,0+1,3+2,8)_x000D_
0,6*0,12*(5,1+0,8+0,7+1,0+4,7+2,85)_x000D_
;požární voda; 0,7*0,12*20,0_x000D_
;vsakov. objekt; 0,15*32,0*5,0_x000D_
;ORL; 2,0*2,0*0,2*2</t>
  </si>
  <si>
    <t>452112111R00</t>
  </si>
  <si>
    <t>Osazení beton, prstenců pod mříže, výšky do 100 mm</t>
  </si>
  <si>
    <t>Poznámka k položce:_x000D_
3+2+1+2+1</t>
  </si>
  <si>
    <t>59224349.A</t>
  </si>
  <si>
    <t>Prstenec vyrovnávací šachetní TBW-Q.1 63/10</t>
  </si>
  <si>
    <t>Poznámka k položce:_x000D_
2</t>
  </si>
  <si>
    <t>59224349</t>
  </si>
  <si>
    <t>Prstenec vyrovnávací šachetní TBW-Q.1 63/12</t>
  </si>
  <si>
    <t>Poznámka k položce:_x000D_
3</t>
  </si>
  <si>
    <t>59224348.A</t>
  </si>
  <si>
    <t>Prstenec vyrovnávací šachetní TBW-Q.1 63/8</t>
  </si>
  <si>
    <t>Poznámka k položce:_x000D_
1</t>
  </si>
  <si>
    <t>59224346</t>
  </si>
  <si>
    <t>Prstenec vyrovnávací šachetní TBW-Q.1 63/4</t>
  </si>
  <si>
    <t>59224347.A</t>
  </si>
  <si>
    <t>Prstenec vyrovnávací šachetní TBW-Q.1 63/6</t>
  </si>
  <si>
    <t>721</t>
  </si>
  <si>
    <t>Vnitřní kanalizace</t>
  </si>
  <si>
    <t>721176102R00</t>
  </si>
  <si>
    <t>Potrubí HT připojovací, D 40 x 1,8 mm</t>
  </si>
  <si>
    <t>Poznámka k položce:_x000D_
33,7</t>
  </si>
  <si>
    <t>721176103R00</t>
  </si>
  <si>
    <t>Potrubí HT připojovací, D 50 x 1,8 mm</t>
  </si>
  <si>
    <t>Poznámka k položce:_x000D_
9,4</t>
  </si>
  <si>
    <t>721176105R00</t>
  </si>
  <si>
    <t>Potrubí HT připojovací, D 110 x 2,7 mm</t>
  </si>
  <si>
    <t>Poznámka k položce:_x000D_
13,7</t>
  </si>
  <si>
    <t>721176113R00</t>
  </si>
  <si>
    <t>Potrubí HT odpadní svislé, D 50 x 1,8 mm</t>
  </si>
  <si>
    <t>Poznámka k položce:_x000D_
10,7</t>
  </si>
  <si>
    <t>721176114R00</t>
  </si>
  <si>
    <t>Potrubí HT odpadní svislé, D 75 x 1,9 mm</t>
  </si>
  <si>
    <t>Poznámka k položce:_x000D_
29,8</t>
  </si>
  <si>
    <t>721176115R00</t>
  </si>
  <si>
    <t>Potrubí HT odpadní svislé, D 110 x 2,7 mm</t>
  </si>
  <si>
    <t>Poznámka k položce:_x000D_
52,4</t>
  </si>
  <si>
    <t>721176145R00</t>
  </si>
  <si>
    <t>Potrubí HT dešťové (svislé), D 110 x 2,7 mm</t>
  </si>
  <si>
    <t>Poznámka k položce:_x000D_
39,8</t>
  </si>
  <si>
    <t>721176146R00</t>
  </si>
  <si>
    <t>Potrubí HT dešťové (svislé), D 125 x 3,1 mm</t>
  </si>
  <si>
    <t>Poznámka k položce:_x000D_
16,1</t>
  </si>
  <si>
    <t>721176124R00</t>
  </si>
  <si>
    <t>Potrubí HT svodné (ležaté) v zemi, D 75 x 1,9 mm</t>
  </si>
  <si>
    <t>Poznámka k položce:_x000D_
6,1</t>
  </si>
  <si>
    <t>721176125R00</t>
  </si>
  <si>
    <t>Potrubí HT svodné (ležaté) v zemi, D 110 x 2,7 mm</t>
  </si>
  <si>
    <t>Poznámka k položce:_x000D_
13,2</t>
  </si>
  <si>
    <t>721176126R00</t>
  </si>
  <si>
    <t>Potrubí HT svodné (ležaté) v zemi, D 125 x 3,1 mm</t>
  </si>
  <si>
    <t>Poznámka k položce:_x000D_
3,7</t>
  </si>
  <si>
    <t>721176127R00</t>
  </si>
  <si>
    <t>Potrubí HT svodné (ležaté) v zemi, D 160 x 3,9 mm</t>
  </si>
  <si>
    <t>Poznámka k položce:_x000D_
0,9</t>
  </si>
  <si>
    <t>721176222R00</t>
  </si>
  <si>
    <t>Potrubí KG svodné (ležaté) v zemi, D 110 x 3,2 mm</t>
  </si>
  <si>
    <t>Poznámka k položce:_x000D_
51,9</t>
  </si>
  <si>
    <t>721176223R00</t>
  </si>
  <si>
    <t>Potrubí KG svodné (ležaté) v zemi, D 125 x 3,2 mm</t>
  </si>
  <si>
    <t>Poznámka k položce:_x000D_
209,2</t>
  </si>
  <si>
    <t>721176224R00</t>
  </si>
  <si>
    <t>Potrubí KG svodné (ležaté) v zemi, D 160 x 4,0 mm</t>
  </si>
  <si>
    <t>Poznámka k položce:_x000D_
29,2</t>
  </si>
  <si>
    <t>721176225R00</t>
  </si>
  <si>
    <t>Potrubí KG svodné (ležaté) v zemi, D 200 x 4,9 mm</t>
  </si>
  <si>
    <t>Poznámka k položce:_x000D_
6,8</t>
  </si>
  <si>
    <t>721176226R00</t>
  </si>
  <si>
    <t>Potrubí KG svodné (ležaté) v zemi, DN 250 x 6,2 mm</t>
  </si>
  <si>
    <t>Poznámka k položce:_x000D_
28,9</t>
  </si>
  <si>
    <t>721194104R00</t>
  </si>
  <si>
    <t>Vyvedení odpadních výpustek, D 40 x 1,8 mm</t>
  </si>
  <si>
    <t>Poznámka k položce:_x000D_
;HL21; 1_x000D_
;kondezát a VZT - HL138; 10_x000D_
;umyvadla; 18</t>
  </si>
  <si>
    <t>721194105R00</t>
  </si>
  <si>
    <t>Vyvedení odpadních výpustek, D 50 x 1,8 mm</t>
  </si>
  <si>
    <t>Poznámka k položce:_x000D_
;dřezy ; 4_x000D_
;pisoár; 3_x000D_
;sprcha; 2</t>
  </si>
  <si>
    <t>721194105RM1</t>
  </si>
  <si>
    <t>Poznámka k položce:_x000D_
včetně podomítkové zápachové uzávěrky HL 404.1_x000D_
;pračka; 1_x000D_
;myčka; 1</t>
  </si>
  <si>
    <t>721194107R00</t>
  </si>
  <si>
    <t>Vyvedení odpadních výpustek, D 75 x 1,9 mm</t>
  </si>
  <si>
    <t>Poznámka k položce:_x000D_
;ze zákl. desky; 10</t>
  </si>
  <si>
    <t>721194109R00</t>
  </si>
  <si>
    <t>Vyvedení odpadních výpustek, D 110 x 2,3 mm</t>
  </si>
  <si>
    <t>Poznámka k položce:_x000D_
;WC; 11_x000D_
;výlevka; 2_x000D_
;ze zákl. desky; 33</t>
  </si>
  <si>
    <t>721273180R00</t>
  </si>
  <si>
    <t>Ventil přivzdušňovací podomítkový HL905</t>
  </si>
  <si>
    <t>Poznámka k položce:_x000D_
12</t>
  </si>
  <si>
    <t>721273200RT3</t>
  </si>
  <si>
    <t>Souprava ventilační střešní HL</t>
  </si>
  <si>
    <t>Poznámka k položce:_x000D_
souprava větrací hlavice PP HL810  D 110 mm_x000D_
7</t>
  </si>
  <si>
    <t>721223423RT2</t>
  </si>
  <si>
    <t>Vpusť podlahová se zápachovou uzávěrkou HL 310N</t>
  </si>
  <si>
    <t>Poznámka k položce:_x000D_
mřížka nerez 115 x 115 D 50/75/110 mm, Primus_x000D_
9</t>
  </si>
  <si>
    <t>R721001</t>
  </si>
  <si>
    <t>Žlab odtokový nerez</t>
  </si>
  <si>
    <t>Poznámka k položce:_x000D_
SOUČÁST STAVBY !!!!!!neoceňovat!!! pouze info charakter položky_x000D_
7</t>
  </si>
  <si>
    <t>721231114RT4</t>
  </si>
  <si>
    <t>Vtok střešní</t>
  </si>
  <si>
    <t>Poznámka k položce:_x000D_
SOUČÁST STAVBY !!!! neoceňovat!!! pouze info charakter položky_x000D_
9</t>
  </si>
  <si>
    <t>721178124R00</t>
  </si>
  <si>
    <t>Čisticí kus pro potrubí svislé, D 75 mm</t>
  </si>
  <si>
    <t>Poznámka k položce:_x000D_
8</t>
  </si>
  <si>
    <t>721178126R00</t>
  </si>
  <si>
    <t>Čisticí kus pro potrubí svislé, D 110 mm</t>
  </si>
  <si>
    <t>Poznámka k položce:_x000D_
13</t>
  </si>
  <si>
    <t>721178127R00</t>
  </si>
  <si>
    <t>Čisticí kus pro potrubí svislé, D 125 mm</t>
  </si>
  <si>
    <t>28651842.A</t>
  </si>
  <si>
    <t>Kus čisticí kanalizační KGRE DN 150 PVC</t>
  </si>
  <si>
    <t>721290113R00</t>
  </si>
  <si>
    <t>Zkouška těsnosti kanalizace vodou DN 300 mm</t>
  </si>
  <si>
    <t>Poznámka k položce:_x000D_
33,7+9,4+13,7+10,7+29,8+52,4+39,8+16,1+6,1+13,2+3,7+1+51,9+209,2+104,6+28,9+22,7</t>
  </si>
  <si>
    <t>R721002</t>
  </si>
  <si>
    <t>Montáž HL136</t>
  </si>
  <si>
    <t>Poznámka k položce:_x000D_
10</t>
  </si>
  <si>
    <t>55162347</t>
  </si>
  <si>
    <t>HL136.2 vodní zápachová uzávěrka DN 40</t>
  </si>
  <si>
    <t>721000002VD</t>
  </si>
  <si>
    <t>Stavební přípomoce</t>
  </si>
  <si>
    <t>hod</t>
  </si>
  <si>
    <t>Poznámka k položce:_x000D_
6</t>
  </si>
  <si>
    <t>721000020VD</t>
  </si>
  <si>
    <t>Montáž podlahových žlabů</t>
  </si>
  <si>
    <t>ks</t>
  </si>
  <si>
    <t>552318803</t>
  </si>
  <si>
    <t>Rošt pro liniový podlahový žlab l=800-850 mm</t>
  </si>
  <si>
    <t>55231853</t>
  </si>
  <si>
    <t>Podlahový žlab 800 - 850 mm</t>
  </si>
  <si>
    <t>998721102R00</t>
  </si>
  <si>
    <t>Přesun hmot pro vnitřní kanalizaci, výšky do 12 m</t>
  </si>
  <si>
    <t>722</t>
  </si>
  <si>
    <t>Vnitřní vodovod</t>
  </si>
  <si>
    <t>722172742R00</t>
  </si>
  <si>
    <t>Potrubí plastové PP-RCT, bez zednických výpomocí, D 20 x 2,3 mm, S 3,2</t>
  </si>
  <si>
    <t>Poznámka k položce:_x000D_
111,9</t>
  </si>
  <si>
    <t>722172743R00</t>
  </si>
  <si>
    <t>Potrubí plastové PP-RCT, bez zednických výpomocí, D 25 x 2,8 mm, S 3,2</t>
  </si>
  <si>
    <t>Poznámka k položce:_x000D_
103,5</t>
  </si>
  <si>
    <t>722172744R00</t>
  </si>
  <si>
    <t>Potrubí plastové PP-RCT, bez zednických výpomocí, D 32 x 3,6 mm, S 4</t>
  </si>
  <si>
    <t>Poznámka k položce:_x000D_
4,6</t>
  </si>
  <si>
    <t>722172745R00</t>
  </si>
  <si>
    <t>Potrubí plastové PP-RCT , bez zednických výpomocí, D 40 x 4,5 mm, S 4</t>
  </si>
  <si>
    <t>Poznámka k položce:_x000D_
9,6</t>
  </si>
  <si>
    <t>722172746R00</t>
  </si>
  <si>
    <t>Potrubí plastové PP-RCT, bez zednických výpomocí, D 50 x 5,6 mm, S 4</t>
  </si>
  <si>
    <t>Poznámka k položce:_x000D_
45,7</t>
  </si>
  <si>
    <t>722172747R00</t>
  </si>
  <si>
    <t>Potrubí plastové PP-RCT, bez zednických výpomocí, D 63 x 7,1 mm, S 4</t>
  </si>
  <si>
    <t>Poznámka k položce:_x000D_
9,7</t>
  </si>
  <si>
    <t>722178711R00</t>
  </si>
  <si>
    <t>Potrubí vícevrstvé vodovodní, polyfuzně svařené, D 20 x 2,8 mm</t>
  </si>
  <si>
    <t>Poznámka k položce:_x000D_
154,6</t>
  </si>
  <si>
    <t>722178712R00</t>
  </si>
  <si>
    <t>Potrubí vícevrstvé vodovodní, polyfuzně svařené, D 25 x 3,5 mm</t>
  </si>
  <si>
    <t>Poznámka k položce:_x000D_
56,3</t>
  </si>
  <si>
    <t>722178713R00</t>
  </si>
  <si>
    <t>Potrubí vícevrstvé vodovodní, polyfuzně svařené, D 32 x 4,4 mm</t>
  </si>
  <si>
    <t>Poznámka k položce:_x000D_
37,4</t>
  </si>
  <si>
    <t>722178714R00</t>
  </si>
  <si>
    <t>Potrubí vícevrstvé vodovodní, polyfuzně svařené, D 40 x 5,5 mm</t>
  </si>
  <si>
    <t>Poznámka k položce:_x000D_
11,62</t>
  </si>
  <si>
    <t>722178715R00</t>
  </si>
  <si>
    <t>Potrubí vícevrstvé vodovodní, polyfuzně svařené, D 50 x 6,9 mm</t>
  </si>
  <si>
    <t>Poznámka k položce:_x000D_
3,5</t>
  </si>
  <si>
    <t>722130234R00</t>
  </si>
  <si>
    <t>Potrubí z trubek závitových pozinkovaných svařovaných 11 343, DN 32 mm</t>
  </si>
  <si>
    <t>Poznámka k položce:_x000D_
7,6</t>
  </si>
  <si>
    <t>722130236R00</t>
  </si>
  <si>
    <t>Potrubí z trubek závitových pozinkovaných svařovaných 11 343, DN 50 mm</t>
  </si>
  <si>
    <t>Poznámka k položce:_x000D_
52,1</t>
  </si>
  <si>
    <t>722181211RT7</t>
  </si>
  <si>
    <t>Izolace návleková tl. stěny 6 mm</t>
  </si>
  <si>
    <t>Poznámka k položce:_x000D_
vnitřní průměr 22 mm_x000D_
112</t>
  </si>
  <si>
    <t>722181211RT9</t>
  </si>
  <si>
    <t>Poznámka k položce:_x000D_
vnitřní průměr 28 mm_x000D_
103,5</t>
  </si>
  <si>
    <t>722181211RU2</t>
  </si>
  <si>
    <t>Poznámka k položce:_x000D_
vnitřní průměr 35 mm_x000D_
4,5</t>
  </si>
  <si>
    <t>722181212RW2</t>
  </si>
  <si>
    <t>Izolace návleková tl. stěny 9 mm</t>
  </si>
  <si>
    <t>Poznámka k položce:_x000D_
vnitřní průměr 45 mm_x000D_
17,2</t>
  </si>
  <si>
    <t>722181212RW8</t>
  </si>
  <si>
    <t>Poznámka k položce:_x000D_
vnitřní průměr 54 mm_x000D_
45,7</t>
  </si>
  <si>
    <t>722181212RY1</t>
  </si>
  <si>
    <t>Poznámka k položce:_x000D_
vnitřní průměr 60 mm_x000D_
52,1</t>
  </si>
  <si>
    <t>722181212RY5</t>
  </si>
  <si>
    <t>Poznámka k položce:_x000D_
vnitřní průměr 76 mm_x000D_
9,7</t>
  </si>
  <si>
    <t>722181215RU1</t>
  </si>
  <si>
    <t>Izolace návleková tl. stěny 25 mm</t>
  </si>
  <si>
    <t>Poznámka k položce:_x000D_
vnitřní průměr 32 mm_x000D_
210,8</t>
  </si>
  <si>
    <t>722181215RV9</t>
  </si>
  <si>
    <t>Poznámka k položce:_x000D_
vnitřní průměr 40 mm_x000D_
49</t>
  </si>
  <si>
    <t>722181215RW6</t>
  </si>
  <si>
    <t>Poznámka k položce:_x000D_
vnitřní průměr 50 mm_x000D_
3,5</t>
  </si>
  <si>
    <t>722190402R00</t>
  </si>
  <si>
    <t>Vyvedení a upevnění výpustek</t>
  </si>
  <si>
    <t>Poznámka k položce:_x000D_
;dřezy; 8_x000D_
;hydrant; 3_x000D_
;pisoár; 3_x000D_
;pračka;1_x000D_
;sprcha;4_x000D_
;umyvadla; 36_x000D_
;zahradní ventil; 6_x000D_
;výlevka; 6_x000D_
;WC; 11</t>
  </si>
  <si>
    <t>722202212R00</t>
  </si>
  <si>
    <t>Nástěnka</t>
  </si>
  <si>
    <t>Poznámka k položce:_x000D_
78</t>
  </si>
  <si>
    <t>722202512R00</t>
  </si>
  <si>
    <t>Ventil přímý PP-R, D 20 mm x 1/2"</t>
  </si>
  <si>
    <t>Poznámka k položce:_x000D_
36</t>
  </si>
  <si>
    <t>722202514R00</t>
  </si>
  <si>
    <t>Ventil přímý PP-R , D 32 mm x 1"</t>
  </si>
  <si>
    <t>Poznámka k položce:_x000D_
4+2</t>
  </si>
  <si>
    <t>722202517R00</t>
  </si>
  <si>
    <t>Ventil přímý PP-R , D 63 mm x 2"</t>
  </si>
  <si>
    <t>722202513R00</t>
  </si>
  <si>
    <t>Ventil přímý PP-R , D 25 mm x 3/4"</t>
  </si>
  <si>
    <t>722202515R00</t>
  </si>
  <si>
    <t>Ventil přímý PP-R , D 40 mm x 5/4"</t>
  </si>
  <si>
    <t>Poznámka k položce:_x000D_
3+2</t>
  </si>
  <si>
    <t>722202516R00</t>
  </si>
  <si>
    <t>Ventil přímý PP-R , D 50 mm x 6/4"</t>
  </si>
  <si>
    <t>722235521R00</t>
  </si>
  <si>
    <t>Filtr, vodovodní, DN 15 mm</t>
  </si>
  <si>
    <t>722235523R00</t>
  </si>
  <si>
    <t>Filtr, vodovodní, DN 25 mm</t>
  </si>
  <si>
    <t>722235116R00</t>
  </si>
  <si>
    <t>Kohout vodovodní, kulový, DN 50 mm</t>
  </si>
  <si>
    <t>722235146R00</t>
  </si>
  <si>
    <t>Kohout vodovodní, kulový s vypouštěním, DN 50 mm</t>
  </si>
  <si>
    <t>722239101R00</t>
  </si>
  <si>
    <t>Montáž vodovodních armatur 2závity, G 1/2"</t>
  </si>
  <si>
    <t>55121761</t>
  </si>
  <si>
    <t>Ventil vyvažovací DN 15</t>
  </si>
  <si>
    <t>722239102R00</t>
  </si>
  <si>
    <t>Montáž vodovodních armatur 2závity, G 3/4"</t>
  </si>
  <si>
    <t>55121762</t>
  </si>
  <si>
    <t>Ventil vyvažovací DN 20</t>
  </si>
  <si>
    <t>722236621R00</t>
  </si>
  <si>
    <t>Klapka vodovodní, zpětná, pružinová, DN 15 mm</t>
  </si>
  <si>
    <t>722236623R00</t>
  </si>
  <si>
    <t>Klapka vodovodní, zpětná, pružinová, DN 25 mm</t>
  </si>
  <si>
    <t>722236625R00</t>
  </si>
  <si>
    <t>Klapka vodovodní, zpětná, pružinová, DN 40 mm</t>
  </si>
  <si>
    <t>722000001VD</t>
  </si>
  <si>
    <t>Zednické přípomoce</t>
  </si>
  <si>
    <t>722000018VD</t>
  </si>
  <si>
    <t>Čerpadlo oběhové UP 20-15 s autoadaptem</t>
  </si>
  <si>
    <t>722000022VD</t>
  </si>
  <si>
    <t>Oddělovač systému DN 50</t>
  </si>
  <si>
    <t>722231163R00</t>
  </si>
  <si>
    <t>Ventil vodovodní pojistný pružinový , G 1"</t>
  </si>
  <si>
    <t>722229102R00</t>
  </si>
  <si>
    <t>Montáž vodovodních armatur,1závit, G 3/4"</t>
  </si>
  <si>
    <t>55111845</t>
  </si>
  <si>
    <t>Ventil zahradní s hadic. přípojkou K-522T 1"</t>
  </si>
  <si>
    <t>48466603</t>
  </si>
  <si>
    <t>Nádoba expanzní vodárenská s vakem DE 18/10</t>
  </si>
  <si>
    <t>732339103R00</t>
  </si>
  <si>
    <t>Montáž nádoby expanzní tlakové 35 l</t>
  </si>
  <si>
    <t>soubor</t>
  </si>
  <si>
    <t>722280107R00</t>
  </si>
  <si>
    <t>Tlaková zkouška vodovodního potrubí DN 40 mm</t>
  </si>
  <si>
    <t>Poznámka k položce:_x000D_
111,9+103,5+4,6+9,6+154,6+56,3+37,4+11,62+7,6</t>
  </si>
  <si>
    <t>722280109R00</t>
  </si>
  <si>
    <t>Tlaková zkouška vodovodního potrubí DN 65 mm</t>
  </si>
  <si>
    <t>Poznámka k položce:_x000D_
45,7+9,7+3,5+52,1</t>
  </si>
  <si>
    <t>722290234R00</t>
  </si>
  <si>
    <t>Proplach a dezinfekce vodovodního potrubí DN 80 mm</t>
  </si>
  <si>
    <t>Poznámka k položce:_x000D_
497,12+111</t>
  </si>
  <si>
    <t>722254231RT4</t>
  </si>
  <si>
    <t>Hydrantový systém, box nerez</t>
  </si>
  <si>
    <t>Poznámka k položce:_x000D_
průměr 25/30 mm, stálotvará hadice_x000D_
3</t>
  </si>
  <si>
    <t>998722102R00</t>
  </si>
  <si>
    <t>Přesun hmot pro vnitřní vodovod, výšky do 12 m</t>
  </si>
  <si>
    <t>725</t>
  </si>
  <si>
    <t>Zařizovací předměty</t>
  </si>
  <si>
    <t>725334301RT1</t>
  </si>
  <si>
    <t>Nálevka se sifonem PP HL21, DN 32</t>
  </si>
  <si>
    <t>Poznámka k položce:_x000D_
rozměry 78x55 mm,výška 100 mm_x000D_
1</t>
  </si>
  <si>
    <t>722000003VD</t>
  </si>
  <si>
    <t>VODÁRNA – POSILOVACÍ STANICE S FREKVENČNÍM MĚNIČEM</t>
  </si>
  <si>
    <t>Poznámka k položce:_x000D_
D+M_x000D_
1</t>
  </si>
  <si>
    <t>725980113R00</t>
  </si>
  <si>
    <t>Dvířka vanová 300 x 300 mm</t>
  </si>
  <si>
    <t>725119401R00</t>
  </si>
  <si>
    <t>Montáž předstěnových systémů pro zazdění</t>
  </si>
  <si>
    <t>Poznámka k položce:_x000D_
;WC; 11_x000D_
;Výlevka; 2_x000D_
;Pisoár; 3</t>
  </si>
  <si>
    <t>286967561</t>
  </si>
  <si>
    <t>Modul-WC , h=108 cm</t>
  </si>
  <si>
    <t>Poznámka k položce:_x000D_
11</t>
  </si>
  <si>
    <t>286967606</t>
  </si>
  <si>
    <t>Modul-pisoár , h=112-130 cm</t>
  </si>
  <si>
    <t>286967601</t>
  </si>
  <si>
    <t>Modul-výlevka , h=130 cm</t>
  </si>
  <si>
    <t>551070151</t>
  </si>
  <si>
    <t>Ovládací tlačítko bílé</t>
  </si>
  <si>
    <t>Poznámka k položce:_x000D_
16</t>
  </si>
  <si>
    <t>725014131RT1</t>
  </si>
  <si>
    <t>Klozet závěsný + sedátko, bílý</t>
  </si>
  <si>
    <t>Poznámka k položce:_x000D_
včetně sedátka v bílé barvě_x000D_
11</t>
  </si>
  <si>
    <t>2869676110</t>
  </si>
  <si>
    <t>Souprava pro tlumení hluku  pro závěsné WC</t>
  </si>
  <si>
    <t>725019103R00</t>
  </si>
  <si>
    <t>Výlevka závěsná s plastovou mřížkou</t>
  </si>
  <si>
    <t>256</t>
  </si>
  <si>
    <t>725825114RT1</t>
  </si>
  <si>
    <t>Baterie dřezová nástěnná ruční</t>
  </si>
  <si>
    <t>258</t>
  </si>
  <si>
    <t>Poznámka k položce:_x000D_
standardní_x000D_
;nad výlevku; 2</t>
  </si>
  <si>
    <t>725016103R00</t>
  </si>
  <si>
    <t>Pisoár závěsný</t>
  </si>
  <si>
    <t>260</t>
  </si>
  <si>
    <t>725017122R00</t>
  </si>
  <si>
    <t>Umyvadlo na šrouby 55 x 42 cm, bílé</t>
  </si>
  <si>
    <t>262</t>
  </si>
  <si>
    <t>Poznámka k položce:_x000D_
18</t>
  </si>
  <si>
    <t>725823111RT1</t>
  </si>
  <si>
    <t>Baterie umyvadlová stoján. ruční, bez otvír.odpadu</t>
  </si>
  <si>
    <t>264</t>
  </si>
  <si>
    <t>Poznámka k položce:_x000D_
standardní_x000D_
18</t>
  </si>
  <si>
    <t>725860262R00</t>
  </si>
  <si>
    <t>Výpusť umyvadlová , s tlakovým uzávěrem SV1451</t>
  </si>
  <si>
    <t>266</t>
  </si>
  <si>
    <t>725860251R00</t>
  </si>
  <si>
    <t>Sifon umyvadlový chromovaný</t>
  </si>
  <si>
    <t>268</t>
  </si>
  <si>
    <t>725825114RT0</t>
  </si>
  <si>
    <t>270</t>
  </si>
  <si>
    <t>Poznámka k položce:_x000D_
základní_x000D_
3</t>
  </si>
  <si>
    <t>725825815RT1</t>
  </si>
  <si>
    <t>Baterie dřezová nástěnná</t>
  </si>
  <si>
    <t>272</t>
  </si>
  <si>
    <t>Poznámka k položce:_x000D_
Tlaková sprcha na nádobí, nástěnný modul se směšovací baterií a ramínkem_x000D_
1</t>
  </si>
  <si>
    <t>725860202R00</t>
  </si>
  <si>
    <t>Sifon dřezový HL100G, D 40, 50 mm, 6/4"</t>
  </si>
  <si>
    <t>274</t>
  </si>
  <si>
    <t>Poznámka k položce:_x000D_
4</t>
  </si>
  <si>
    <t>725299101R00</t>
  </si>
  <si>
    <t>Montáž koupelnových doplňků - mýdelníků, držáků ap</t>
  </si>
  <si>
    <t>276</t>
  </si>
  <si>
    <t>55145356</t>
  </si>
  <si>
    <t>Tyč sprchová 60 cm 972.00</t>
  </si>
  <si>
    <t>278</t>
  </si>
  <si>
    <t>55145352</t>
  </si>
  <si>
    <t>Set sprchový hadice, růžice, držák 901.00</t>
  </si>
  <si>
    <t>280</t>
  </si>
  <si>
    <t>725292042R00</t>
  </si>
  <si>
    <t>Dávkovač tekutého mýdla nerezový 0,85 l</t>
  </si>
  <si>
    <t>282</t>
  </si>
  <si>
    <t>Poznámka k položce:_x000D_
20</t>
  </si>
  <si>
    <t>725292001R00</t>
  </si>
  <si>
    <t>Zásobník na toaletní papír nerezový</t>
  </si>
  <si>
    <t>284</t>
  </si>
  <si>
    <t>725292011R00</t>
  </si>
  <si>
    <t>Zásobník na papírové ručníky nerezový</t>
  </si>
  <si>
    <t>286</t>
  </si>
  <si>
    <t>725292061R00</t>
  </si>
  <si>
    <t>WC kartáč s nerezovým držákem na stěnu</t>
  </si>
  <si>
    <t>288</t>
  </si>
  <si>
    <t>725814101R00</t>
  </si>
  <si>
    <t>Ventil rohový s filtrem</t>
  </si>
  <si>
    <t>290</t>
  </si>
  <si>
    <t>Poznámka k položce:_x000D_
;dřezy; 8_x000D_
;umyvadla; 36</t>
  </si>
  <si>
    <t>725814126R00</t>
  </si>
  <si>
    <t>Ventil pračkový</t>
  </si>
  <si>
    <t>292</t>
  </si>
  <si>
    <t>725249103R00</t>
  </si>
  <si>
    <t>Montáž sprchových koutů</t>
  </si>
  <si>
    <t>294</t>
  </si>
  <si>
    <t>55428083.A</t>
  </si>
  <si>
    <t>Sprchová zástěna čtvercová 90x90x185 cm</t>
  </si>
  <si>
    <t>296</t>
  </si>
  <si>
    <t>30000003VD</t>
  </si>
  <si>
    <t>Sprchové dveře do niky šířky 1600 mm</t>
  </si>
  <si>
    <t>298</t>
  </si>
  <si>
    <t>725845811RT1</t>
  </si>
  <si>
    <t>Baterie termost.sprchová nástěn.,bez příslušenství</t>
  </si>
  <si>
    <t>300</t>
  </si>
  <si>
    <t>Poznámka k položce:_x000D_
standardní_x000D_
4</t>
  </si>
  <si>
    <t>725000005VD</t>
  </si>
  <si>
    <t>Pomocný materiál - silikon, hmoždinky, šrouby, atd</t>
  </si>
  <si>
    <t>302</t>
  </si>
  <si>
    <t>998725102R00</t>
  </si>
  <si>
    <t>Přesun hmot pro zařizovací předměty, výšky do 12 m</t>
  </si>
  <si>
    <t>304</t>
  </si>
  <si>
    <t>Potrubí z trub plastických, skleněných a čedičových</t>
  </si>
  <si>
    <t>871241121R00</t>
  </si>
  <si>
    <t>Montáž potrubí polyetylenového ve výkopu d 90 mm</t>
  </si>
  <si>
    <t>306</t>
  </si>
  <si>
    <t>286134117</t>
  </si>
  <si>
    <t>Trubka tlaková RC PE100 50x4,6 mm PN16</t>
  </si>
  <si>
    <t>308</t>
  </si>
  <si>
    <t>Poznámka k položce:_x000D_
25</t>
  </si>
  <si>
    <t>871219111R00</t>
  </si>
  <si>
    <t>Kladení dren. potrubí bezvýkop.,flex.PVC, bez obs.</t>
  </si>
  <si>
    <t>310</t>
  </si>
  <si>
    <t>Poznámka k položce:_x000D_
35*2+33</t>
  </si>
  <si>
    <t>28611226.A</t>
  </si>
  <si>
    <t>Trubka PVC drenážní flexibilní d 200 mm</t>
  </si>
  <si>
    <t>312</t>
  </si>
  <si>
    <t>Poznámka k položce:_x000D_
110</t>
  </si>
  <si>
    <t>871313121R00</t>
  </si>
  <si>
    <t>Montáž trub kanaliz. z plastu, hrdlových, DN 150</t>
  </si>
  <si>
    <t>314</t>
  </si>
  <si>
    <t>Poznámka k položce:_x000D_
105</t>
  </si>
  <si>
    <t>28611261.A</t>
  </si>
  <si>
    <t>Trubka kanalizační KGEM SN 8 PVC 160x4,7x3000</t>
  </si>
  <si>
    <t>316</t>
  </si>
  <si>
    <t>Poznámka k položce:_x000D_
16_x000D_
;ztratné 10%; 1,6</t>
  </si>
  <si>
    <t>28611262.A</t>
  </si>
  <si>
    <t>Trubka kanalizační KGEM SN 8 PVC 160x4,7x5000</t>
  </si>
  <si>
    <t>318</t>
  </si>
  <si>
    <t>Poznámka k položce:_x000D_
10_x000D_
;ztratné 10%; 1</t>
  </si>
  <si>
    <t>28611260.A</t>
  </si>
  <si>
    <t>Trubka kanalizační KGEM SN 8 PVC 160x4,7x1000</t>
  </si>
  <si>
    <t>320</t>
  </si>
  <si>
    <t>Poznámka k položce:_x000D_
7_x000D_
;ztratné 10%; 0,7</t>
  </si>
  <si>
    <t>871353121R00</t>
  </si>
  <si>
    <t>Montáž trub kanaliz. z plastu, hrdlových, DN 200</t>
  </si>
  <si>
    <t>322</t>
  </si>
  <si>
    <t>Poznámka k položce:_x000D_
90,0</t>
  </si>
  <si>
    <t>28611263.A</t>
  </si>
  <si>
    <t>Trubka kanalizační KGEM SN 8 PVC 200x5,9x1000</t>
  </si>
  <si>
    <t>Poznámka k položce:_x000D_
4_x000D_
;ztratné 10%; 0,4</t>
  </si>
  <si>
    <t>28611264.A</t>
  </si>
  <si>
    <t>Trubka kanalizační KGEM SN 8 PVC 200x5,9x3000</t>
  </si>
  <si>
    <t>Poznámka k položce:_x000D_
12_x000D_
;ztratné 10%; 1,2</t>
  </si>
  <si>
    <t>28611265.A</t>
  </si>
  <si>
    <t>Trubka kanalizační KGEM SN 8 PVC 200x5,9x5000</t>
  </si>
  <si>
    <t>871373121R00</t>
  </si>
  <si>
    <t>Montáž trub kanaliz. z plastu, hrdlových, DN 300</t>
  </si>
  <si>
    <t>Poznámka k položce:_x000D_
20,0</t>
  </si>
  <si>
    <t>28611271.A</t>
  </si>
  <si>
    <t>Trubka kanalizační KGEM SN 8 PVC 315x9,2x3000</t>
  </si>
  <si>
    <t>Poznámka k položce:_x000D_
1_x000D_
;ztratné 10%; 0,1</t>
  </si>
  <si>
    <t>28611272.A</t>
  </si>
  <si>
    <t>Trubka kanalizační KGEM SN 8 PVC 315x9,2x5000</t>
  </si>
  <si>
    <t>Poznámka k položce:_x000D_
3_x000D_
;ztratné 10%; 0,3</t>
  </si>
  <si>
    <t>28611270.A</t>
  </si>
  <si>
    <t>Trubka kanalizační KGEM SN 8 PVC 315x9,2x1000</t>
  </si>
  <si>
    <t>Poznámka k položce:_x000D_
2_x000D_
;ztratné 10%; 0,2</t>
  </si>
  <si>
    <t>877313123R00</t>
  </si>
  <si>
    <t>Montáž tvarovek jednoos. plast. gum.kroužek DN 150</t>
  </si>
  <si>
    <t>28651657.A</t>
  </si>
  <si>
    <t>Koleno kanalizační KGB 125/ 45° PVC</t>
  </si>
  <si>
    <t>Poznámka k položce:_x000D_
11_x000D_
;ztratné 10%; 1,1</t>
  </si>
  <si>
    <t>877353121R00</t>
  </si>
  <si>
    <t>Montáž tvarovek odboč. plast. gum. kroužek DN 200</t>
  </si>
  <si>
    <t>28651704.A</t>
  </si>
  <si>
    <t>Odbočka kanalizační KGEA 160/ 125/45° PVC</t>
  </si>
  <si>
    <t>28651707.A</t>
  </si>
  <si>
    <t>Odbočka kanalizační KGEA 200/ 125/45° PVC</t>
  </si>
  <si>
    <t>Ostatní konstrukce a práce na trubním vedení</t>
  </si>
  <si>
    <t>894411111R00</t>
  </si>
  <si>
    <t>Zřízení šachet z dílců,dno C 25/30, potrubí DN 200</t>
  </si>
  <si>
    <t>Poznámka k položce:_x000D_
7</t>
  </si>
  <si>
    <t>59224366.A</t>
  </si>
  <si>
    <t>Dno šachetní přímé TBZ-Q.1 100/450-573 V max. 40</t>
  </si>
  <si>
    <t>59224373.A</t>
  </si>
  <si>
    <t>Těsnění elastom pro šach díly EMT - DN 1000</t>
  </si>
  <si>
    <t>59224359.A</t>
  </si>
  <si>
    <t>Skruž šachetní TBS-Q.1 100/50/12</t>
  </si>
  <si>
    <t>59224358.A</t>
  </si>
  <si>
    <t>Skruž šachetní TBS-Q.1 100/25/12 PS</t>
  </si>
  <si>
    <t>59224354</t>
  </si>
  <si>
    <t>Deska zákrytová TZK-Q.1 100-63/17</t>
  </si>
  <si>
    <t>899104111RT2</t>
  </si>
  <si>
    <t>Osazení poklopu s rámem nad 150 kg</t>
  </si>
  <si>
    <t>Poznámka k položce:_x000D_
včetně dodávky poklopu šachtového lit. D 650_x000D_
9</t>
  </si>
  <si>
    <t>894410010RAC</t>
  </si>
  <si>
    <t>Šachta z betonových dílců pro DN 200, prům. 1400 mm</t>
  </si>
  <si>
    <t>Poznámka k položce:_x000D_
výška vstupu 2,1 m, vsakovací objekt_x000D_
1</t>
  </si>
  <si>
    <t>894410010RAD</t>
  </si>
  <si>
    <t>Poznámka k položce:_x000D_
výška vstupu 3.85 m, vsakovací objekt_x000D_
1</t>
  </si>
  <si>
    <t>899623111R00</t>
  </si>
  <si>
    <t>Obetonování potrubí nebo zdiva stok betonem C -/5</t>
  </si>
  <si>
    <t>Poznámka k položce:_x000D_
2,6</t>
  </si>
  <si>
    <t>899</t>
  </si>
  <si>
    <t>doplňky trubního vedení</t>
  </si>
  <si>
    <t>899000001VD</t>
  </si>
  <si>
    <t>Montáž voštinových bloků</t>
  </si>
  <si>
    <t>Poznámka k položce:_x000D_
13*4</t>
  </si>
  <si>
    <t>59300027VD</t>
  </si>
  <si>
    <t>Voštinový blok 2400x1200x520</t>
  </si>
  <si>
    <t>Poznámka k položce:_x000D_
13*4_x000D_
;ztratné 5%; 2,6</t>
  </si>
  <si>
    <t>899000007VD</t>
  </si>
  <si>
    <t>Odlučovač ropných látek - GSO 5/10-KB-0,34-100NS</t>
  </si>
  <si>
    <t>899000008VD</t>
  </si>
  <si>
    <t>Plastová revizní šachta na ležatou kanalizaci 1000x1500x1300 mm</t>
  </si>
  <si>
    <t>Poznámka k položce:_x000D_
Včetně obetonování, výztuže, stropu, poklopu_x000D_
1</t>
  </si>
  <si>
    <t>Prorážení otvorů a ostatní bourací práce</t>
  </si>
  <si>
    <t>974031133R00</t>
  </si>
  <si>
    <t>Vysekání rýh ve zdi cihelné 5 x 10 cm</t>
  </si>
  <si>
    <t>H27</t>
  </si>
  <si>
    <t>Vedení trubní dálková a přípojná</t>
  </si>
  <si>
    <t>998276101R00</t>
  </si>
  <si>
    <t>Přesun hmot, trubní vedení plastová, otevř. výkop</t>
  </si>
  <si>
    <t>S</t>
  </si>
  <si>
    <t>Přesuny sutí</t>
  </si>
  <si>
    <t>979094211R00</t>
  </si>
  <si>
    <t>Nakládání nebo překládání vybourané suti</t>
  </si>
  <si>
    <t>Poznámka k položce:_x000D_
1,76</t>
  </si>
  <si>
    <t>979082317R00</t>
  </si>
  <si>
    <t>Vodorovná doprava suti a hmot po suchu do 5000 m</t>
  </si>
  <si>
    <t>979990101R00</t>
  </si>
  <si>
    <t>Poplatek za uložení směsi betonu a cihel skupina 170101 a 170102</t>
  </si>
  <si>
    <t>5 - Elektroinstalace a slaboproud</t>
  </si>
  <si>
    <t>97 - Prorážení otvorů</t>
  </si>
  <si>
    <t>M21 - Elektromontáže</t>
  </si>
  <si>
    <t>M46 - Zemní práce při montážích</t>
  </si>
  <si>
    <t>Prorážení otvorů</t>
  </si>
  <si>
    <t>Vysekání kapes ve zdivu z cihel, 100 x 80 x 30 cm</t>
  </si>
  <si>
    <t>indiv.</t>
  </si>
  <si>
    <t>974031121R00</t>
  </si>
  <si>
    <t>Vysekání rýh ve zdi cihelné 3 x 3 cm</t>
  </si>
  <si>
    <t>RTS I/2023</t>
  </si>
  <si>
    <t>974031132R00</t>
  </si>
  <si>
    <t>Vysekání rýh ve zdi cihelné 5 x 7 cm</t>
  </si>
  <si>
    <t>974031153R00</t>
  </si>
  <si>
    <t>Vysekání rýh ve zdi cihelné 10 x 10 cm</t>
  </si>
  <si>
    <t>974031124R00</t>
  </si>
  <si>
    <t>Vysekání rýh ve zdi cihelné 3 x 15 cm</t>
  </si>
  <si>
    <t>M21</t>
  </si>
  <si>
    <t>Elektromontáže</t>
  </si>
  <si>
    <t>Výchozí revize NN, 4x revizní zpráva</t>
  </si>
  <si>
    <t>Výchozí revize bleskosvodu, 4x revizní zpráva</t>
  </si>
  <si>
    <t>Mechanizace, plošiny</t>
  </si>
  <si>
    <t>Mimostaveništní doprava</t>
  </si>
  <si>
    <t>Likvidace odpadu a úklid</t>
  </si>
  <si>
    <t>210110001RT2</t>
  </si>
  <si>
    <t>Spínač nástěnný jednopól.- řaz. 1, obyč.prostředí, včetně dodávky spínače</t>
  </si>
  <si>
    <t>210110003RT1</t>
  </si>
  <si>
    <t>Spínač nástěnný seriový - řaz. 5, obyč.prostředí, včetně dodávky spínače</t>
  </si>
  <si>
    <t>210110004RT1</t>
  </si>
  <si>
    <t>Spínač nástěnný střídavý - řaz. 6, obyč.prostředí, včetně dodávky spínače</t>
  </si>
  <si>
    <t>Spínač nástěnný střídavý - řaz. 6+6, ob.prostředí, včetně dodávky spínače</t>
  </si>
  <si>
    <t>210110021RT1</t>
  </si>
  <si>
    <t>Spínač nástěnný jednopól.- řaz. 1, venkovní, včetně dodávky spínače</t>
  </si>
  <si>
    <t>210110023RT2</t>
  </si>
  <si>
    <t>Spínač nástěnný seriový - řaz. 5, venkovní, včetně dodávky spínače</t>
  </si>
  <si>
    <t>210110024RT2</t>
  </si>
  <si>
    <t>Spínač nástěnný střídavý - řaz. 6, venkovní, včetně dodávky spínače</t>
  </si>
  <si>
    <t>Pol95</t>
  </si>
  <si>
    <t>Soumrakový senzor pro venkovní osvětlení</t>
  </si>
  <si>
    <t>210110062RT2</t>
  </si>
  <si>
    <t>Infrapasivní spínač osvětlení, včetně dodávky stropního interiérového čidla</t>
  </si>
  <si>
    <t>tlačítko CENTRAL + TOTAL STOP prosklené, + STOP FVE vč. montáže</t>
  </si>
  <si>
    <t>Přisazené/závěsné, LED svítidlo,opálový kryt, 26W, 3300lm, IP 40 + montáž</t>
  </si>
  <si>
    <t>Přisazené/závěsné, čtvercové LED svítidlo,opálový , 23W, 3100vlm IP 40 + montáž</t>
  </si>
  <si>
    <t>Přisazené/závěsné LED svítidlo, opálový kryt, 38W, 4400lm, IP 40 + montáž</t>
  </si>
  <si>
    <t>Přisazené LED svítidlo, opálový PMMA kryt, průměr , 9W, 1000lm, IP 65 + montáž</t>
  </si>
  <si>
    <t>Přisazené LED svítidlo, opálový PMMA kryt, průměr , 1 x LED, 18W, 2300lm, Ra80, 4000K + montáž</t>
  </si>
  <si>
    <t>Přisazené LED svítidlo, opálový PMMA kryt, průměr , 1 x LED, 13W, 1500lm, Ra80, 4000K + montáž</t>
  </si>
  <si>
    <t>Kruhové designové LED svítidlo, přisazené/závěsné, 1 x LED, 48W, 5900lm, Ra80, 4000K + montáž</t>
  </si>
  <si>
    <t>Kruhové přisazené LED svítidlo, mikroprizmatický k, 1 x LED, 19W, 1950lm, Ra80, 4000K+ montáž</t>
  </si>
  <si>
    <t>Přisazené/závěsné, LED svítidlo, opálový kryt, 1 x LED, 44W, 5400lm, Ra80, 4000K + montáž</t>
  </si>
  <si>
    <t>svídidlo LED 18W, s akumulací na 2,5 hodiny o výko, 1 x LED, 44W, 5400lm, Ra80, 4000K + montáž</t>
  </si>
  <si>
    <t>Přisazené LED svítidlo, opálový kryt, 1 x LED, 47W, 6900lm, Ra80, 4000K + montáž</t>
  </si>
  <si>
    <t>Vestavné LED svítidlo s optikami - širokozářič 90°, 1 x LED, 25W, 4000lm, Ra80, 4000K + montáž</t>
  </si>
  <si>
    <t>LED prachotěsné svítidlo, opálový PC kryt, IK08, 1 x LED, 19W, 2500lm, Ra80, 4000K + montáž</t>
  </si>
  <si>
    <t>Přisazené LED svítidlo, opálový PMMA kryt, průměr , 1 x LED, 27W, 2700lm, Ra80, 4000K + montáž</t>
  </si>
  <si>
    <t>Kruhové LED svítidlo, přisazené/závěsné, O 400mm, 1 x LED, 28W, 3300lm, Ra80, 4000K + montáž</t>
  </si>
  <si>
    <t>Přisazené LED svítidlo, opálový PMMA kryt, průměr , V1 x LED, 20W, 2000lm, Ra80, 4000K + montáž</t>
  </si>
  <si>
    <t>Přisazené LED svítidlo, opálový PMMA kryt, průměr , 1 x LED, 34W, 3600lm, Ra80, 4000K + montáž</t>
  </si>
  <si>
    <t>Vestavné LED svítidlo s opálovým krytem, 600x600mm, 1 x LED, 20W, 2500lm, Ra80, 4000K + montáž</t>
  </si>
  <si>
    <t>svídidlo LED 18W, s akumulací na 2,5 hodiny o výko, + montáž</t>
  </si>
  <si>
    <t>venkovní lampa 40W IP44 LED 4000K, + montáž</t>
  </si>
  <si>
    <t>Nouzové sv.3W LED/1.hod IP44, + montáž</t>
  </si>
  <si>
    <t>211010001RT2</t>
  </si>
  <si>
    <t>Osazení hmoždinky do cihlového zdiva, HM 6, včetně dodávky hmoždinky</t>
  </si>
  <si>
    <t>211010002RT2</t>
  </si>
  <si>
    <t>Osazení hmoždinky do cihlového zdiva, HM 8, včetně dodávky hmoždinky</t>
  </si>
  <si>
    <t>211010004RT2</t>
  </si>
  <si>
    <t>Osazení hmoždinky do cihlového zdiva, HM 12, včetně dodávky hmoždinky</t>
  </si>
  <si>
    <t>210010301RT1</t>
  </si>
  <si>
    <t>Krabice přístrojová KP, bez zapojení, kruhová, včetně dodávky KP 68</t>
  </si>
  <si>
    <t>210010311RT1</t>
  </si>
  <si>
    <t>Krabice univerzální KU, bez zapojení, kruhová, včetně dodávky KU 68 s víčkem</t>
  </si>
  <si>
    <t>210010322RT1</t>
  </si>
  <si>
    <t>Krabice rozvodná KR 97, se zapojením, kruhová, včetně dodávky KR 97 s víčkem</t>
  </si>
  <si>
    <t>210010313RT1</t>
  </si>
  <si>
    <t>Krabice odbočná KO, bez zapojení-čtvercová, včetně dodávky KO 125 s víčkem</t>
  </si>
  <si>
    <t>210111011RT6</t>
  </si>
  <si>
    <t>Zásuvka domovní zapuštěná - provedení 2P+PE, včetně dodávky zásuvky a rámečku</t>
  </si>
  <si>
    <t>210111031RT2</t>
  </si>
  <si>
    <t>Zásuvka domovní v krabici - 2P+PE, venkovní, včetně dodávky zásuvky</t>
  </si>
  <si>
    <t>Pol96</t>
  </si>
  <si>
    <t>Dvojzásuvka domovní zapuštěná - provedení 4P+2PE, včetně dodávky zásuvky a rámečku</t>
  </si>
  <si>
    <t>210111113RT1</t>
  </si>
  <si>
    <t>Zásuvka průmyslová IP 67 3P+PE 16 A, včetně dodávky zásuvky</t>
  </si>
  <si>
    <t>podlahová krabice, 4x zásuvka 230V + SPD, 2x zásuvka data + montáž</t>
  </si>
  <si>
    <t>Rozváděč RE01</t>
  </si>
  <si>
    <t>Rozváděč RH</t>
  </si>
  <si>
    <t>Rozváděč R-TČ</t>
  </si>
  <si>
    <t>210190003R00</t>
  </si>
  <si>
    <t>Montáž celoplechových rozvodnic do váhy 100 kg</t>
  </si>
  <si>
    <t>Žlab kabelový s příslušenstvím, 125/50 mm , vč. dodávky žlabu 125/50 + víko, nosníky a spojky</t>
  </si>
  <si>
    <t>Žlab kabelový s příslušenstvím, 250/10 mm , včetně dodávky žlabu 250/100,víka a nosníků</t>
  </si>
  <si>
    <t>Pol97</t>
  </si>
  <si>
    <t>Žlab kabelový podparapetový s příslušenstvím, 125/50 mm , vč. dodávky žlabu 125/50 + víko, nosníky a spojky</t>
  </si>
  <si>
    <t>210800024RT4</t>
  </si>
  <si>
    <t>Vodič CYBY (CYKYLO, CYKYLS) 3x2,5 mm2 pod omítkou, včetně dodávky vodiče CYKYLo 3x2,5</t>
  </si>
  <si>
    <t>Pol98</t>
  </si>
  <si>
    <t>Kabel CYKY 750 V 5x2,5 mm2 uložený pod omítkou, včetně dodávky kabelu</t>
  </si>
  <si>
    <t>210800116RT1</t>
  </si>
  <si>
    <t>210800118RT1</t>
  </si>
  <si>
    <t>Kabel CYKY 750 V 5 žil uložený pod omítkou, včetně dodávky kabelu 5x6 mm2</t>
  </si>
  <si>
    <t>210800138RT2</t>
  </si>
  <si>
    <t>Kabel CYKY 750 V 5 žil uložený pod omítkou stropu, včetně dodávky kabelu 5x10 mm2</t>
  </si>
  <si>
    <t>Kabel CYKY 750 V 5 žil uložený pod omítkou stropu, včetně dodávky kabelu 5x25 mm2</t>
  </si>
  <si>
    <t>210800114RT2</t>
  </si>
  <si>
    <t>Kabel CYKY 750 V 4x16/25 mm2 uložený pod omítkou, včetně dodávky kabelu 4x25 mm2</t>
  </si>
  <si>
    <t>210800530RT1</t>
  </si>
  <si>
    <t>Vodič H07V-U (CY) 25 mm2 uložený volně, včetně dodávky vodiče CY 25</t>
  </si>
  <si>
    <t>210800509RT1</t>
  </si>
  <si>
    <t>Vodič H07V-U (CY) 16 mm2 uložený v trubkách, včetně dodávky vodiče CY 16</t>
  </si>
  <si>
    <t>210800506RT1</t>
  </si>
  <si>
    <t>Vodič H07V-U (CY) 4 mm2 uložený v trubkách, včetně dodávky vodiče CY 4</t>
  </si>
  <si>
    <t>210800214RT3</t>
  </si>
  <si>
    <t>Kabel bezhalogenový CXKH 3 x 1,5 mm2 volně uložený, včetně dodávky kabelu CXKH-V</t>
  </si>
  <si>
    <t>Tyč jímací s upev. na stř.hřeben do 3 m, včetně dodávky tyče JP 20 + základny</t>
  </si>
  <si>
    <t>210220021RT1</t>
  </si>
  <si>
    <t>Vedení uzemňovací v zemi FeZn do 120 mm2 vč.svorek, včetně pásku FeZn 30 x 4 mm</t>
  </si>
  <si>
    <t>210220101RU2</t>
  </si>
  <si>
    <t>Vodiče svodové FeZn D do 10,Al 10,Cu 8 +podpěry, včetně dodávky drátu AlMgSi T/4 8 mm + PV21</t>
  </si>
  <si>
    <t>210220101RU2.1</t>
  </si>
  <si>
    <t>Vodiče svodové FeZn D do 10,Al 10,Cu 8 +podpěry, včetně dodávky drátu AlMgSi T/4 8 mm + PV01</t>
  </si>
  <si>
    <t>210220301RT3</t>
  </si>
  <si>
    <t>Svorka hromosvodová do 2 šroubů /SS, SZ, SO/, včetně dodávky svorky SZ</t>
  </si>
  <si>
    <t>210220401RT1</t>
  </si>
  <si>
    <t>Označení svodu štítky, smaltované, umělá hmota, včetně dodávky štítku</t>
  </si>
  <si>
    <t>210220372RT1</t>
  </si>
  <si>
    <t>Úhelník ochranný nebo trubka s držáky do zdiva, včetně ochran.úhelníku + 2 držáky do zdi</t>
  </si>
  <si>
    <t>210220301RT1</t>
  </si>
  <si>
    <t>Svorka hromosvodová do 2 šroubů /SS, SZ, SO/, včetně dodávky svorky SO</t>
  </si>
  <si>
    <t>210220301RT2</t>
  </si>
  <si>
    <t>Svorka hromosvodová do 2 šroubů /SS, SZ, SO/, včetně dodávky svorky SS</t>
  </si>
  <si>
    <t>210220302RT1</t>
  </si>
  <si>
    <t>Svorka hromosvodová nad 2 šrouby /ST, SJ, SR, atd/, včetně dodávky svorky SR 2b Fe pro pásek 30x4 mm</t>
  </si>
  <si>
    <t>210220010R00</t>
  </si>
  <si>
    <t>Nátěr zemnicího pásku do 120 mm2</t>
  </si>
  <si>
    <t>210220321RT1</t>
  </si>
  <si>
    <t>Svorka na potrubí Bernard, včetně Cu pásku, včetně dodávky svorky + Cu pásku</t>
  </si>
  <si>
    <t>ochranná sběrna MET</t>
  </si>
  <si>
    <t>datový rozváděč, skříň 12U</t>
  </si>
  <si>
    <t>napájecí panel do RACKu + SPD</t>
  </si>
  <si>
    <t>patchpanel 24xRJ45 Cat6A</t>
  </si>
  <si>
    <t>měření datové sítě + protkol</t>
  </si>
  <si>
    <t>datová zásuvka 2xRJ45 cat 6A IP20, + montáž</t>
  </si>
  <si>
    <t>datová zásuvka RJ45 cat.6A IP20, + montáž</t>
  </si>
  <si>
    <t>televizní zásuvka, + montáž</t>
  </si>
  <si>
    <t>multipřepínač 9/16 multiswitch, vč. zapojení</t>
  </si>
  <si>
    <t>konvertor LNB Twin Monoblock, + zapojení</t>
  </si>
  <si>
    <t>Satelitní parabola offset 80 cm, + montáž</t>
  </si>
  <si>
    <t>TV stožár střešní s trojnožkou 1m, vč. montáže</t>
  </si>
  <si>
    <t>Koaxiální kabel v trubkách, + dodávka kabelu 75ohm 20mm</t>
  </si>
  <si>
    <t>Pol99</t>
  </si>
  <si>
    <t>Hlasové tablo, antivandal pro 6x účastník</t>
  </si>
  <si>
    <t>Pol100</t>
  </si>
  <si>
    <t>Domovní telefon</t>
  </si>
  <si>
    <t>58541233R</t>
  </si>
  <si>
    <t>Sádra šedá stavební G-2 B II, pojivo třídy A, bal. 30 kg</t>
  </si>
  <si>
    <t>210100004R00</t>
  </si>
  <si>
    <t>Ukončení vodičů v rozvaděči + zapojení do 25 mm2</t>
  </si>
  <si>
    <t>210100003R00</t>
  </si>
  <si>
    <t>Ukončení vodičů v rozvaděči + zapojení do 16 mm2</t>
  </si>
  <si>
    <t>210100002R00</t>
  </si>
  <si>
    <t>Ukončení vodičů v rozvaděči + zapojení do 6 mm2</t>
  </si>
  <si>
    <t>210100001R00</t>
  </si>
  <si>
    <t>Ukončení vodičů v rozvaděči + zapojení do 2,5 mm2</t>
  </si>
  <si>
    <t>210010001RU2</t>
  </si>
  <si>
    <t>Trubka ohebná pod omítku, vnější průměr 16 mm, včetně dodávky</t>
  </si>
  <si>
    <t>210010004RU3</t>
  </si>
  <si>
    <t>Trubka ohebná pod omítku, vnější průměr 32 mm, včetně dodávky</t>
  </si>
  <si>
    <t>Pol101</t>
  </si>
  <si>
    <t>Trubka pevná 1525 KA 320N 25/22 1mm 3m šedá</t>
  </si>
  <si>
    <t>Pol102</t>
  </si>
  <si>
    <t>Příchytka trubky clipfix 25 plast. Šedá</t>
  </si>
  <si>
    <t>Trubka KOPOFLEX 110 na povrchu, + dodávka</t>
  </si>
  <si>
    <t>M46</t>
  </si>
  <si>
    <t>Zemní práce při montážích</t>
  </si>
  <si>
    <t>460010011RT1</t>
  </si>
  <si>
    <t>Vytýčení trasy nn vedení v přehled.terénu, v obci, délka trasy do 100 m</t>
  </si>
  <si>
    <t>km</t>
  </si>
  <si>
    <t>460200302RT1</t>
  </si>
  <si>
    <t>Výkop kabelové rýhy 50/120 cm hor.2, strojní výkop rýhy</t>
  </si>
  <si>
    <t>460420001RT3</t>
  </si>
  <si>
    <t>Zřízení kabel. lože v rýze š. do 65 cm ze zeminy, lože tloušťky 15 cm</t>
  </si>
  <si>
    <t>460570303R00</t>
  </si>
  <si>
    <t>Zához rýhy 50/120 cm, hornina tř. 3, se zhutněním</t>
  </si>
  <si>
    <t>460620013RT1</t>
  </si>
  <si>
    <t>Provizorní úprava terénu v přírodní hornině 3, ruční vyrovnání a zhutnění</t>
  </si>
  <si>
    <t>výstražná zemní folie červené barvy</t>
  </si>
  <si>
    <t>6 - UT</t>
  </si>
  <si>
    <t>713 - Izolace tepelné</t>
  </si>
  <si>
    <t>731 - Kotelny</t>
  </si>
  <si>
    <t>732 - Strojovny</t>
  </si>
  <si>
    <t>733 - Rozvod potrubí</t>
  </si>
  <si>
    <t>734 - Armatury</t>
  </si>
  <si>
    <t>735 - Otopná tělesa</t>
  </si>
  <si>
    <t>736 - Podlahove vytapeni</t>
  </si>
  <si>
    <t>283773013R</t>
  </si>
  <si>
    <t>Izolace potrubí Tubolit DG 18 x 13 mm šedá</t>
  </si>
  <si>
    <t>283773025R</t>
  </si>
  <si>
    <t>Izolace potrubí Tubolit DG 22 x 13 mm šedá</t>
  </si>
  <si>
    <t>283773038R</t>
  </si>
  <si>
    <t>Izolace potrubí Tubolit DG 28 x 20 mm šedá</t>
  </si>
  <si>
    <t>283773050R</t>
  </si>
  <si>
    <t>Izolace potrubí Tubolit DG 35 x 20 mm šedá</t>
  </si>
  <si>
    <t>283773064R</t>
  </si>
  <si>
    <t>Izolace potrubí Tubolit DG 42 x 30 mm šedá</t>
  </si>
  <si>
    <t>713468888R00</t>
  </si>
  <si>
    <t>Montáž izolačních pouzder PE</t>
  </si>
  <si>
    <t>555773025R</t>
  </si>
  <si>
    <t>Izolace potrubí parotěsná AC 22 x 13 mm , lepená</t>
  </si>
  <si>
    <t>555773026R</t>
  </si>
  <si>
    <t>Izolace potrubí parotěsná AC 28 x 13 mm , lepená</t>
  </si>
  <si>
    <t>555773027R</t>
  </si>
  <si>
    <t>Izolace potrubí parotěsná AC 35 x 19 mm , lepená</t>
  </si>
  <si>
    <t>555773028R</t>
  </si>
  <si>
    <t>Izolace potrubí parotěsná AC 42 x 19 mm , lepená</t>
  </si>
  <si>
    <t>555773029R</t>
  </si>
  <si>
    <t>Izolace potrubí parotěsná AC 54 x 25 mm , lepená</t>
  </si>
  <si>
    <t>555773030R</t>
  </si>
  <si>
    <t>Izolace potrubí parotěsná AC 64 x 25 mm , lepená</t>
  </si>
  <si>
    <t>713469999R00</t>
  </si>
  <si>
    <t>Montáž izolačních pouzder AC lepené</t>
  </si>
  <si>
    <t>731</t>
  </si>
  <si>
    <t>Kotelny</t>
  </si>
  <si>
    <t>731249211R00</t>
  </si>
  <si>
    <t>Montáž tepelného čerpadla</t>
  </si>
  <si>
    <t>4847610134R</t>
  </si>
  <si>
    <t>Čerpadlo tepelné, vzduch/voda 13 kW, t max 60 °C</t>
  </si>
  <si>
    <t>4841776019R</t>
  </si>
  <si>
    <t>Elektrokotel výkon 36kW</t>
  </si>
  <si>
    <t>731249211R00.1</t>
  </si>
  <si>
    <t>Montáž rychlovyhřívacích agregátů bez TUV</t>
  </si>
  <si>
    <t>998731102R00</t>
  </si>
  <si>
    <t>Přesun hmot pro kotelny, výšky do 12 m</t>
  </si>
  <si>
    <t>732</t>
  </si>
  <si>
    <t>Strojovny</t>
  </si>
  <si>
    <t>732119193R00</t>
  </si>
  <si>
    <t>M. rozdělovačů a sběračů DN 150 (120x120mm) dl 1m</t>
  </si>
  <si>
    <t>732119195R00</t>
  </si>
  <si>
    <t>M. rozdělovačů a sběračů DN 250 (200x200mm) dl 1m</t>
  </si>
  <si>
    <t>732111125R00</t>
  </si>
  <si>
    <t>Rozdělovač R+S 1</t>
  </si>
  <si>
    <t>Poznámka k položce:_x000D_
modul 120 pro 4 topné okruhy včetně tepelné izolace a 2ks konzol na stěnu</t>
  </si>
  <si>
    <t>732111126R00</t>
  </si>
  <si>
    <t>Rozdělovač R+S 2</t>
  </si>
  <si>
    <t>Poznámka k položce:_x000D_
modul 120 pro 2 topné okruhy včetně parotěsné izolace a 2ks konzol na stěnu</t>
  </si>
  <si>
    <t>732343313R00</t>
  </si>
  <si>
    <t>Akumulační nádoba nerez objem 925 litrů, vč parotěsné izolace, montáž</t>
  </si>
  <si>
    <t>4843875353R</t>
  </si>
  <si>
    <t>Ohřívač vody zásob.nepřímotop. objem 460 litrů, plocha výměníku 6,4 m2</t>
  </si>
  <si>
    <t>Poznámka k položce:_x000D_
součástí ohřívače je elektrické topné těleso 6,0 kW (400V)</t>
  </si>
  <si>
    <t>732331521R00</t>
  </si>
  <si>
    <t>Nádoby expanzní tlak.s memb.Expanzomat,200 l</t>
  </si>
  <si>
    <t>732421313R00</t>
  </si>
  <si>
    <t>Čerpadlo oběhové 25/1-7, přísluš tepelného čerpadla</t>
  </si>
  <si>
    <t>732421321R00</t>
  </si>
  <si>
    <t>Čerpadlo oběhové el. regulace otáček DN 32/8m, (clona)</t>
  </si>
  <si>
    <t>732421321R00.1</t>
  </si>
  <si>
    <t>Čerpadlo oběhové el. regulace otáček DN 32/4m</t>
  </si>
  <si>
    <t>732421316R00</t>
  </si>
  <si>
    <t>Čerpadlová skupina směšovaná ČS1 rozteč 150 mm, čerpadlo 0,40m3/h - 1,20m, detail viz legenda</t>
  </si>
  <si>
    <t>732421316R00.1</t>
  </si>
  <si>
    <t>Čerpadlová skupina směšovaná ČS2 rozteč 150 mm, čerpadlo 1,35m3/h - 2,75m, detail viz legenda</t>
  </si>
  <si>
    <t>732421316R00.2</t>
  </si>
  <si>
    <t>Čerpadlová skupina směšovaná ČS3 rozteč 200 mm, čerpadlo 2,34m3/h - 2,55m, detail viz legenda</t>
  </si>
  <si>
    <t>732421317R00</t>
  </si>
  <si>
    <t>Prefabrikovaný směšovací regulační DN25, K/vs=6,3m3/h, čerpadlo DN25/6m: 1,39m3/h - 1,75m</t>
  </si>
  <si>
    <t>732421318R00</t>
  </si>
  <si>
    <t>Prefabrikovaný směšovací regulační DN25, K/vs=6,3m3/h, čerpadlo DN25/6m: 1,68m3/h - 1,40m</t>
  </si>
  <si>
    <t>732421319R00</t>
  </si>
  <si>
    <t>Prefabrikovaný směšovací regulační DN20, K/vs=1,6m3/h, čerpadlo DN15/6m: 0,52m3/h - 1,50m</t>
  </si>
  <si>
    <t>732421320R00</t>
  </si>
  <si>
    <t>Prefabrikovaný směšovací regulační DN25, K/vs=4,0m3/h, čerpadlo DN25/4m: 0,99m3/h - 1,15m</t>
  </si>
  <si>
    <t>732421321R00.2</t>
  </si>
  <si>
    <t>Prefabrikovaný směšovací regulační DN20, K/vs=1,6m3/h, čerpadlo DN15/6m: 0,43m3/h - 1,30m</t>
  </si>
  <si>
    <t>732421322R00</t>
  </si>
  <si>
    <t>Prefabrikovaný směšovací regulační DN25, K/vs=4,0m3/h, čerpadlo DN25/4m: 0,86m3/h - 1,15m</t>
  </si>
  <si>
    <t>732421335R00</t>
  </si>
  <si>
    <t>Montáž regulačních uzlů</t>
  </si>
  <si>
    <t>46635855R</t>
  </si>
  <si>
    <t>Změkčovací armatury pro první plnění a doplňování</t>
  </si>
  <si>
    <t>Poznámka k položce:_x000D_
Změkčovací armatury pro první plnění a doplňování topné soustavy vodou, změkčovací kapacita 6000 litrů x °dH vč uzavírací armatury se vzorkovacím kohoutem a šroubením, změkčovací a demineralizační patrona</t>
  </si>
  <si>
    <t>46635866R</t>
  </si>
  <si>
    <t>Automatické doplňovací zařízení s kontrolou tlaku</t>
  </si>
  <si>
    <t>46635869R</t>
  </si>
  <si>
    <t>Oddělovací člen pro doplňovací systémy , dle DIN 1988 A DIN EN 1717</t>
  </si>
  <si>
    <t>998732102R00</t>
  </si>
  <si>
    <t>Přesun hmot pro strojovny, výšky do 12 m</t>
  </si>
  <si>
    <t>733</t>
  </si>
  <si>
    <t>Rozvod potrubí</t>
  </si>
  <si>
    <t>733163104R00</t>
  </si>
  <si>
    <t>Potrubí z měděných trubek vytápění D 22 x 1,0 mm</t>
  </si>
  <si>
    <t>733163105R00</t>
  </si>
  <si>
    <t>Potrubí z měděných trubek vytápění D 28 x 1,5 mm</t>
  </si>
  <si>
    <t>733163106R00</t>
  </si>
  <si>
    <t>Potrubí z měděných trubek vytápění D 35 x 1,5 mm</t>
  </si>
  <si>
    <t>733163107R00</t>
  </si>
  <si>
    <t>Potrubí z měděných trubek vytápění D 42 x 1,5 mm</t>
  </si>
  <si>
    <t>733163108R00</t>
  </si>
  <si>
    <t>Potrubí z měděných trubek vytápění D 54 x 2,0 mm</t>
  </si>
  <si>
    <t>733163109R00</t>
  </si>
  <si>
    <t>Potrubí z měděných trubek vytápění D 64 x 2,0 mm</t>
  </si>
  <si>
    <t>733167003R00</t>
  </si>
  <si>
    <t>Příplatek za zhotovení přípojky Cu 22/1</t>
  </si>
  <si>
    <t>733 01-0011.R01</t>
  </si>
  <si>
    <t>potrubí PE-Xa z vysokotlace zesítěného polyetylénu, 17x2,0</t>
  </si>
  <si>
    <t>Poznámka k položce:_x000D_
Potrubí PE-Xa z vysokotlace zesítěného polyetylénu s ochrannou vrstvou proti difuzi kyslíku 17x2,0 spojované nás objímkou včetně tvarovek</t>
  </si>
  <si>
    <t>733 01-0012.R01</t>
  </si>
  <si>
    <t>potrubí PE-Xa z vysokotlace zesítěného polyetylénu, 20x2,0</t>
  </si>
  <si>
    <t>Poznámka k položce:_x000D_
Potrubí PE-Xa z vysokotlace zesítěného polyetylénu s ochrannou vrstvou proti difuzi kyslíku 20x2,0 spojované nás objímkou včetně tvarovek</t>
  </si>
  <si>
    <t>733 01-0013.R01</t>
  </si>
  <si>
    <t>potrubí PE-Xa z vysokotlace zesítěného polyetylénu, 25x2,3</t>
  </si>
  <si>
    <t>Poznámka k položce:_x000D_
Potrubí PE-Xa z vysokotlace zesítěného polyetylénu s ochrannou vrstvou proti difuzi kyslíku 25x2,3 spojované nás objímkou včetně tvarovek</t>
  </si>
  <si>
    <t>733 01-0014.R01</t>
  </si>
  <si>
    <t>potrubí PE-Xa z vysokotlace zesítěného polyetylénu, 32x2,9</t>
  </si>
  <si>
    <t>Poznámka k položce:_x000D_
Potrubí PE-Xa z vysokotlace zesítěného polyetylénu s ochrannou vrstvou proti difuzi kyslíku 32x2,9 spojované nás objímkou včetně tvarovek</t>
  </si>
  <si>
    <t>733 01-0015.R01</t>
  </si>
  <si>
    <t>potrubí PE-Xa z vysokotlace zesítěného polyetylénu, 40x3,7</t>
  </si>
  <si>
    <t>733139100R00</t>
  </si>
  <si>
    <t>Pružná hadice DN 20, L=400mm</t>
  </si>
  <si>
    <t>733139100R00.1</t>
  </si>
  <si>
    <t>Pružná hadice DN 32, L=400mm</t>
  </si>
  <si>
    <t>733190306R00</t>
  </si>
  <si>
    <t>Tlaková zkouška Cu potrubí do D 35</t>
  </si>
  <si>
    <t>733190307R00</t>
  </si>
  <si>
    <t>Tlaková zkouška Cu potrubí do D 64</t>
  </si>
  <si>
    <t>998733103R00</t>
  </si>
  <si>
    <t>Přesun hmot pro rozvody potrubí, výšky do 24 m</t>
  </si>
  <si>
    <t>734</t>
  </si>
  <si>
    <t>Armatury</t>
  </si>
  <si>
    <t>734235223R00</t>
  </si>
  <si>
    <t>Kohout kulový, 2xvnitřní záv. GIACOMINI R910 DN 25</t>
  </si>
  <si>
    <t>734235224R00</t>
  </si>
  <si>
    <t>Kohout kulový, 2xvnitřní záv. GIACOMINI R910 DN 32</t>
  </si>
  <si>
    <t>734235225R00</t>
  </si>
  <si>
    <t>Kohout kulový, 2xvnitřní záv. GIACOMINI R910 DN 40</t>
  </si>
  <si>
    <t>734235226R00</t>
  </si>
  <si>
    <t>Kohout kulový, 2xvnitřní záv. GIACOMINI R910 DN 50</t>
  </si>
  <si>
    <t>734235133R00</t>
  </si>
  <si>
    <t>Kohout kulový s vypouštěním,GIACOMINI R250DS DN 25</t>
  </si>
  <si>
    <t>734235134R00</t>
  </si>
  <si>
    <t>Kohout kulový s vypouštěním,GIACOMINI R250DS DN 32</t>
  </si>
  <si>
    <t>734245123R00</t>
  </si>
  <si>
    <t>Ventil zpětný,2xvnitřní závit GIACOMINI R60 DN 25</t>
  </si>
  <si>
    <t>734245124R00</t>
  </si>
  <si>
    <t>Ventil zpětný,2xvnitřní závit GIACOMINI R60 DN 32</t>
  </si>
  <si>
    <t>734245125R00</t>
  </si>
  <si>
    <t>Ventil zpětný,2xvnitřní závit GIACOMINI R60 DN 40</t>
  </si>
  <si>
    <t>734245126R00</t>
  </si>
  <si>
    <t>Ventil zpětný,2xvnitřní závit GIACOMINI R60 DN 50</t>
  </si>
  <si>
    <t>734293273R00</t>
  </si>
  <si>
    <t>Kohout kulový FILTR BALL, IVAR.51F DN 25</t>
  </si>
  <si>
    <t>734293274R00</t>
  </si>
  <si>
    <t>Kohout kulový FILTR BALL, IVAR.51F DN 32</t>
  </si>
  <si>
    <t>734293275R00</t>
  </si>
  <si>
    <t>Kohout kulový FILTR BALL, IVAR.51F DN 40</t>
  </si>
  <si>
    <t>734255121R00</t>
  </si>
  <si>
    <t>Ventil pojistný, GIACOMINI R140 DN 15 x 2,5 bar</t>
  </si>
  <si>
    <t>734266426R00</t>
  </si>
  <si>
    <t>Šroubení uz.dvoutr.s vyp.rohov.Heimer Vekolux DN15</t>
  </si>
  <si>
    <t>55121100051R</t>
  </si>
  <si>
    <t>Ventil Multilux 2trub. soustava rohový Rp 1/2", pro otopná tělesa s vnitřním závitem</t>
  </si>
  <si>
    <t>734226222RT1</t>
  </si>
  <si>
    <t>Ventil term.rohový,vnitř.z. Heimeier V-exakt DN 15, bez termostatické hlavice</t>
  </si>
  <si>
    <t>734266115R00</t>
  </si>
  <si>
    <t>Šroubení reg.rohové,vnějš.z.Heimeier Regutec DN 15</t>
  </si>
  <si>
    <t>734266772R00</t>
  </si>
  <si>
    <t>Šroubení svěrné na měď Heimeier 15x1 mm - EK</t>
  </si>
  <si>
    <t>55137306.AR</t>
  </si>
  <si>
    <t>Hlavice termostatická Heimeier K standard</t>
  </si>
  <si>
    <t>734224812R00</t>
  </si>
  <si>
    <t>Ventil vyvažovací,přímý,měř.vent. STRÖMAX-GM DN 20</t>
  </si>
  <si>
    <t>734224813R00</t>
  </si>
  <si>
    <t>Ventil vyvažovací,přímý,měř.vent. STRÖMAX-GM DN 25</t>
  </si>
  <si>
    <t>734229994R00</t>
  </si>
  <si>
    <t>Dvoucestný regulační ventil se servopohonem 230V, 3-bodovou regulací, K/vs=4,0m3/h DN 20 (FC)</t>
  </si>
  <si>
    <t>734213112R00</t>
  </si>
  <si>
    <t>Ventil automatický odvzdušňovací, IVAR VARIA DN 15</t>
  </si>
  <si>
    <t>734295321R00</t>
  </si>
  <si>
    <t>Kohout kul.vypouštěcí,komplet,GIACOMINI R608 DN 15</t>
  </si>
  <si>
    <t>734295215R00</t>
  </si>
  <si>
    <t>Filtr, vnitřní-vnitřní z. GIACOMINI R74A DN 40</t>
  </si>
  <si>
    <t>734421130R00</t>
  </si>
  <si>
    <t>Tlakoměr deformační 0-10 MPa č. 03313, D 160</t>
  </si>
  <si>
    <t>998734101R00</t>
  </si>
  <si>
    <t>Přesun hmot pro armatury, výšky do 6 m</t>
  </si>
  <si>
    <t>735</t>
  </si>
  <si>
    <t>Otopná tělesa</t>
  </si>
  <si>
    <t>735157260R00</t>
  </si>
  <si>
    <t>Otopné těleso panelové Radik Ventil Kompakt 11, v. 600 mm, dl. 400 mm</t>
  </si>
  <si>
    <t>735157261R00</t>
  </si>
  <si>
    <t>Otopné těleso panelové Radik Ventil Kompakt 11, v. 600 mm, dl. 500 mm</t>
  </si>
  <si>
    <t>735157262R00</t>
  </si>
  <si>
    <t>Otopné těleso panelové Radik Ventil Kompakt 11, v. 600 mm, dl. 600 mm</t>
  </si>
  <si>
    <t>735157267R00</t>
  </si>
  <si>
    <t>Otopné těleso panelové Radik Ventil Kompakt 11, v. 600 mm, dl. 1100 mm</t>
  </si>
  <si>
    <t>735157569R00</t>
  </si>
  <si>
    <t>Otopné těleso panelové Radik Ventil Kompakt 21, v. 600 mm, dl. 1400 mm</t>
  </si>
  <si>
    <t>735157570R00</t>
  </si>
  <si>
    <t>Otopné těleso panelové Radik Ventil Kompakt 21, v. 600 mm, dl. 1600 mm</t>
  </si>
  <si>
    <t>735157582R00</t>
  </si>
  <si>
    <t>Otopné těleso panelové Radik Ventil Kompakt 21, v. 900 mm, dl. 600 mm</t>
  </si>
  <si>
    <t>735157665R00</t>
  </si>
  <si>
    <t>Otopné těleso panelové Radik Ventil Kompakt 22, v. 600 mm, dl. 900 mm</t>
  </si>
  <si>
    <t>735157669R00</t>
  </si>
  <si>
    <t>Otopné těleso panelové Radik Ventil Kompakt 22, v. 600 mm, dl. 1400 mm</t>
  </si>
  <si>
    <t>735157670R00</t>
  </si>
  <si>
    <t>Otopné těleso panelové Radik Ventil Kompakt 22, v. 600 mm, dl. 1600 mm</t>
  </si>
  <si>
    <t>735157671R00</t>
  </si>
  <si>
    <t>Otopné těleso panelové Radik Ventil Kompakt 22, v. 600 mm, dl. 1800 mm</t>
  </si>
  <si>
    <t>735157681R00</t>
  </si>
  <si>
    <t>Otopné těleso panelové Radik Ventil Kompakt 22, v. 900 mm, dl. 500 mm</t>
  </si>
  <si>
    <t>735157682R00</t>
  </si>
  <si>
    <t>Otopné těleso panelové Radik Ventil Kompakt 22, v. 900 mm, dl. 600 mm</t>
  </si>
  <si>
    <t>735157683R00</t>
  </si>
  <si>
    <t>Otopné těleso panelové Radik Ventil Kompakt 22, v. 900 mm, dl. 700 mm</t>
  </si>
  <si>
    <t>735157684R00</t>
  </si>
  <si>
    <t>Otopné těleso panelové Radik Ventil Kompakt 22, v. 900 mm, dl. 800 mm</t>
  </si>
  <si>
    <t>735157782R00</t>
  </si>
  <si>
    <t>Otopné těleso panelové Radik Ventil Kompakt 33, v. 900 mm, dl. 600 mm</t>
  </si>
  <si>
    <t>735171121R00</t>
  </si>
  <si>
    <t>Těleso trubkové Koralux Linear Comfort-M KLTM, v. 1500 mm, dl. 600 mm</t>
  </si>
  <si>
    <t>735171124R00</t>
  </si>
  <si>
    <t>Těleso trubkové Koralux Linear Comfort-M KLTM, v. 900 mm, dl. 450 mm</t>
  </si>
  <si>
    <t>735171134R00</t>
  </si>
  <si>
    <t>Těleso trubkové Koralux Linear Comfort-M KLTM, v. 1820 mm, dl. 600 mm</t>
  </si>
  <si>
    <t>735171135R00</t>
  </si>
  <si>
    <t>Těleso trubkové Koralux Linear Comfort-M KLTM, v. 1820 mm, dl. 750 mm</t>
  </si>
  <si>
    <t>735158210R00</t>
  </si>
  <si>
    <t>Tlakové zkoušky panelových těles 1řadých</t>
  </si>
  <si>
    <t>735158220R00</t>
  </si>
  <si>
    <t>Tlakové zkoušky panelových těles 2řadých</t>
  </si>
  <si>
    <t>735158230R00</t>
  </si>
  <si>
    <t>Tlakové zkoušky panelových těles třířadých</t>
  </si>
  <si>
    <t>735421102R00</t>
  </si>
  <si>
    <t>Kazetová klimatizační jednotkla pro chlazení, vč montáže, kotvení a zprovoznění</t>
  </si>
  <si>
    <t>Poznámka k položce:_x000D_
Kazetová plimatizační jednotkla pro chlazení dvoutrubková_x000D_
- chladicí výkon 3,5kW (6/12/27°C)_x000D_
- max průtok vzduchu 660m3/h</t>
  </si>
  <si>
    <t>735423455R00</t>
  </si>
  <si>
    <t>Otopná lavice s přirozenou konvekcí, LKXN 150/1800 (bez povr úpravy)</t>
  </si>
  <si>
    <t>735423456R00</t>
  </si>
  <si>
    <t>Otopná lavice s přirozenou konvekcí, LKXN 150/2000 (bez povr úpravy)</t>
  </si>
  <si>
    <t>998735103R00</t>
  </si>
  <si>
    <t>Přesun hmot pro otopná tělesa, výšky do 24 m</t>
  </si>
  <si>
    <t>736</t>
  </si>
  <si>
    <t>Podlahove vytapeni</t>
  </si>
  <si>
    <t>736322213R00</t>
  </si>
  <si>
    <t>Vodicí lišta Rehau RAUFIX 16/17/20</t>
  </si>
  <si>
    <t>736323215RU2</t>
  </si>
  <si>
    <t>Potrubí PE-Xa Rehau RATHERM S, D 17x2 mm, do lišty, rozteč 300 mm</t>
  </si>
  <si>
    <t>28600650.AR</t>
  </si>
  <si>
    <t>Pás dilatační okrajový PE 10/150 mm + fólie Rehau</t>
  </si>
  <si>
    <t>736322911R00</t>
  </si>
  <si>
    <t>Dilatační profil Rehau</t>
  </si>
  <si>
    <t>736323912R00</t>
  </si>
  <si>
    <t>Ochranná trubka Rehau PE pro trubku 17 x 2,0 mm</t>
  </si>
  <si>
    <t>736326303R00</t>
  </si>
  <si>
    <t>Sestava rozd./sběrač Rehau HKV-D, 4cest.bez skříně</t>
  </si>
  <si>
    <t>736326304R00</t>
  </si>
  <si>
    <t>Sestava rozd./sběrač Rehau HKV-D, 5cest.bez skříně</t>
  </si>
  <si>
    <t>736326305R00</t>
  </si>
  <si>
    <t>Sestava rozd./sběrač Rehau HKV-D, 6cest.bez skříně</t>
  </si>
  <si>
    <t>736326822R00</t>
  </si>
  <si>
    <t>Skříň rozdělovače pod omítku REHAU UP 550</t>
  </si>
  <si>
    <t>736326823R00</t>
  </si>
  <si>
    <t>Skříň rozdělovače pod omítku REHAU UP 750</t>
  </si>
  <si>
    <t>736326913R00</t>
  </si>
  <si>
    <t>Šroubení svěrné pro PE-Xa RAUTHERM S 17x2,0 mm</t>
  </si>
  <si>
    <t>28600625R</t>
  </si>
  <si>
    <t>Příchytka pro trubky 14-17 mm Rautac Rehau</t>
  </si>
  <si>
    <t>28600632.AR</t>
  </si>
  <si>
    <t>Fólie podlahová PE š 1200 mm Rehau</t>
  </si>
  <si>
    <t>998736102R00</t>
  </si>
  <si>
    <t>Přesun hmot pro podlahové vytápění, výšky do 12 m</t>
  </si>
  <si>
    <t>7 - VZT</t>
  </si>
  <si>
    <t>D1 - Dodávka</t>
  </si>
  <si>
    <t>D2 - Montáž</t>
  </si>
  <si>
    <t>D3 - Ostatní náklady</t>
  </si>
  <si>
    <t>D1</t>
  </si>
  <si>
    <t>Dodávka</t>
  </si>
  <si>
    <t>VJ1.</t>
  </si>
  <si>
    <t>Větrací sestavná jednotka garáží ve venkovním provedení o výkonu 4600/4890 m³/h (přívod/odvod), rychlost ve volném průřezu jednotky 2,02/1,88 m/s (přívod/odvod), jednotka vybavena deskovým protiproudým rekuperátorem, teplotní účinnost rekuperátoru 80%, ohřev teplovodní o výkonu 16,1 kW při tepelném spádu 40/30°C, teplovodní výměník dvouřadý o rozteči lamel 3,1 mm, dodáno bez čerpadlové skupiny, vodní chladič o výkonu 11,7 kW při teplotním spádu 6/12°C, chladič třířadý o rozteči lamel 3 mm, dodáno bez čerpadlové skupiny, jednotka vybavena cirkulací, jednostupňová filtrace kapsovými filtry třídy M5 (ISO ePM 10 60%) na odtahu a přívodu, EC ventilátory o max. příkonu 4,2 kW 3x400 V, SFPV(AHU) = 1665 W/m³s,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pláště L2 (R @+400Pa), netěsnost mezi rámem a filtrem &lt;0,5% (F9), termická izolace T2(M), faktor tepelných mostů TB3(M),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 polyesterový lak 25 hm (korozivní odolnost RC3), korozivní odolnost pro prostředí C3 dle ČSN EN ISO 147713, na hrdlech vedeného do venkovního prostředí osazeny uzavírací klapky se servopohony (servopohon dodávkou MaR), řízení jednotky viz samostatná dokumentace nadřazeného systému MaR, hmotnost jednotky 970 kg, akustické parametry jednotky: sání přívodní sekce 56 dB(A), výtlak přívodní sekce 80 dB(A), do okolí přívodní sekce 54 dB(A), sání odvodní sekce 59 dB(A), výtlak odvodní sekce 79 dB(A), do okolí odvodní sekce 54 dB(A), výpočtový software výrobce pro návrh VZT jednotky validován nezávislou autoritou, jednotky vyráběny a vyvinuty v souladu s certifikovaným systémem řízení jakosti jakosti ISO 9001:2001</t>
  </si>
  <si>
    <t>VJ2.</t>
  </si>
  <si>
    <t>Větrací kompaktní jednotka školící místnosti ve vnitřním provedení o výkonu 1300/1300 m³/h (přívod/odvod), rychlost ve volném průřezu jednotky 2,3/2,3 m/s (přívod/odvod), jednotka vybavena rotačním rekuperátorem (frekvenční měnič součástí jednotky), teplotní účinnost rekuperátoru 76%, dohřev teplovodní třířadý výměník s připojením potrubím Cu, roteč lamel výměníku 2,1 mm, topný výkon 6 kW při teplotním spádu 40/30°C, směšovací uzel není součástí dodávky jednotky, chlazení vodní čtyřřadý výměník s připojením potrubím Cu, roteč lamel výměníku 2,5 mm, chladící výkon 6,9 kW při teplotním spádu 6/12°C, směšovací uzel není součástí dodávky jednotky, jednostupňová filtrace kapsovými filtry třídy M5 (ISO Coarse 80%) na odtahu a přívodu, EC ventilátory o max. příkonu 1 kW 230 V, SFPV(AHU) = 1545 W/m³s,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mezi rámem a filtrem &lt;0,5% (F9), termická izolace T2(M), faktor tepelných mostů TB2(M),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korozivní odolnost pro prostředí C3 dle ČSN EN ISO 147713, na hrdlech vedeného do venkovního prostředí osazeny uzavírací klapky se servopohony (servopohon dodávkou MaR), řízení jednotky viz samostatná dokumentace nadřazeného systému MaR, akustické parametry jednotky: sání přívodní sekce 67 dB(A), výtlak přívodní sekce 73 dB(A), do okolí přívodní sekce 49 dB(A), sání odvodní sekce 67 dB(A), výtlak odvodní sekce 72 dB(A), do okolí odvodní sekce 49 dB(A), výpočtový software výrobce pro návrh VZT jednotky validován nezávislou autoritou, jednotky vyráběny a vyvinuty v souladu s certifikovaným systémem řízení jakosti jakosti ISO 9001:2001</t>
  </si>
  <si>
    <t>VJ3.</t>
  </si>
  <si>
    <t>Větrací kompaktní jednotka společných prostor ve vnitřním provedení o výkonu 1120/1120 m³/h (přívod/odvod), rychlost ve volném průřezu jednotky 1,97/1,97 m/s (přívod/odvod), jednotka vybavena rotačním rekuperátorem (frekvenční měnič součástí jednotky), teplotní účinnost rekuperátoru 77%, dohřev teplovodní dvouřadý výměník s připojením potrubím Cu, roteč lamel výměníku 2,1 mm, topný výkon 5 kW při teplotním spádu 40/30°C, směšovací uzel není součástí dodávky jednotky, chlazení vodní čtyřřadý výměník s připojením potrubím Cu, roteč lamel výměníku 2,5 mm, chladící výkon 6 kW při teplotním spádu 6/12°C, směšovací uzel není součástí dodávky jednotky, jednostupňová filtrace kapsovými filtry třídy M5 (ISO Coarse 80%) na odtahu a přívodu, EC ventilátory o max. příkonu 1 kW 230 V, SFPV(AHU) = 1454 W/m³s, jednotka splňuje Eco-design 2018 dle směrnice EU 1253/2014, plášť jednotky opatřen tepelnou izolací tloušťky 50 mm bočních panelů a 60 mm spodních a horních panelů, vlastnosti opláštění dle ČSN EN 1886: mechanická stabilita D1 (M), netěsnost pláště L1 (M), netěsnost mezi rámem a filtrem &lt;0,5% (F9), termická izolace T2(M), faktor tepelných mostů TB2(M), povrchová úprava plechu panelu vnitřního pláště VZT jednotek z ocelového plechu kontinuálně žárově zinkovaného ČSN EN 10 346 Z275 g/m², korozivní odolnost pro prostředí C2 dle ČSN EN ISO 14713, povrchová úprava plechu vnějšího pláště VZT jednotek z ocelového plechu kontinuálně žárově zinkovaného ČSN EN 10 346 Z275 g/m², korozivní odolnost pro prostředí C3 dle ČSN EN ISO 147713, na hrdlech vedeného do venkovního prostředí osazeny uzavírací klapky se servopohony (servopohon dodávkou MaR), řízení jednotky viz samostatná dokumentace nadřazeného systému MaR, akustické parametry jednotky: sání přívodní sekce 65 dB(A), výtlak přívodní sekce 72 dB(A), do okolí přívodní sekce 49 dB(A), sání odvodní sekce 66 dB(A), výtlak odvodní sekce 71 dB(A), do okolí odvodní sekce 49 dB(A), výpočtový software výrobce pro návrh VZT jednotky validován nezávislou autoritou, jednotky vyráběny a vyvinuty v souladu s certifikovaným systémem řízení jakosti jakosti ISO 9001:2001</t>
  </si>
  <si>
    <t>TH1.</t>
  </si>
  <si>
    <t>Buňkový tlumič hluku 600x500 mm dl. 1 m, tvořený buňkami 200x500x1000 mm, tlumič z pozinkovaného plechu s absorpční výplní z nehořlavého zvukoizolačního materiálu odděleného od proudícího média netkanou kašírovanou textílií, tlumič osazen náběhy na obou koncích</t>
  </si>
  <si>
    <t>TH2.</t>
  </si>
  <si>
    <t>Buňkový tlumič hluku 600x500 mm dl. 1,5 m, tvořený buňkami 200x500x1500 mm, tlumič z pozinkovaného plechu s absorpční výplní z nehořlavého zvukoizolačního materiálu odděleného od proudícího média netkanou kašírovanou textílií, tlumič osazen náběhy na obou koncích</t>
  </si>
  <si>
    <t>TH3.</t>
  </si>
  <si>
    <t>Buňkový tlumič hluku 200x500 mm dl. 1 m, tvořený buňkami 200x500x1000 mm, tlumič z pozinkovaného plechu s absorpční výplní z nehořlavého zvukoizolačního materiálu odděleného od proudícího média netkanou kašírovanou textílií, tlumič osazen náběhy na obou koncích</t>
  </si>
  <si>
    <t>TH4.</t>
  </si>
  <si>
    <t>Buňkový tlumič hluku 200x500 mm dl. 1,5 m, tvořený buňkami 200x500x1500 mm, tlumič z pozinkovaného plechu s absorpční výplní z nehořlavého zvukoizolačního materiálu odděleného od proudícího média netkanou kašírovanou textílií, tlumič osazen náběhy na obou koncích</t>
  </si>
  <si>
    <t>TH5.</t>
  </si>
  <si>
    <t>Kruhový tlumič hluku d315 mm dl. 900 mm, tlumič z pozinkovaného plechu s absorpční výplní z nehořlavého zvukoizolačního materiálu odděleného od proudícího média netkanou kašírovanou textílií a perforovaným plechem</t>
  </si>
  <si>
    <t>TH6.</t>
  </si>
  <si>
    <t>Kruhový tlumič hluku d160 mm dl. 600 mm, tlumič z pozinkovaného plechu s absorpční výplní z nehořlavého zvukoizolačního materiálu odděleného od proudícího média netkanou kašírovanou textílií a perforovaným plechem</t>
  </si>
  <si>
    <t>TH7.</t>
  </si>
  <si>
    <t>Kruhový tlumič hluku d100 mm dl. 600 mm, tlumič z pozinkovaného plechu s absorpční výplní z nehořlavého zvukoizolačního materiálu odděleného od proudícího média netkanou kašírovanou textílií a perforovaným plechem</t>
  </si>
  <si>
    <t>TH8.</t>
  </si>
  <si>
    <t>Kruhový tlumič hluku d355 mm dl. 900 mm, tlumič z pozinkovaného plechu s absorpční výplní z nehořlavého zvukoizolačního materiálu odděleného od proudícího média netkanou kašírovanou textílií a perforovaným plechem</t>
  </si>
  <si>
    <t>TH9.</t>
  </si>
  <si>
    <t>Buňkový tlumič hluku 800x500 mm dl. 1 m, tvořený buňkami 200x500x1000 mm, tlumič z pozinkovaného plechu s absorpční výplní z nehořlavého zvukoizolačního materiálu odděleného od proudícího média netkanou kašírovanou textílií, tlumič osazen náběhy na obou koncích</t>
  </si>
  <si>
    <t>PV1.</t>
  </si>
  <si>
    <t>Potrubní radiální ventilátord160 mm o výkonu 450 m³/h, ventilátor s EC motorem splňující Erp 2018, skříň z pozinkovaného plechu těsnosti třídy C, ventilátor spínán z nadřazeného systému MaR viz samostatná PD</t>
  </si>
  <si>
    <t>VSVC.</t>
  </si>
  <si>
    <t>Ventilátorová sestava a vratová clona dodána jako jednotný celek od jednoho výrobce, ventilátorová sestava tvořena EC ventilátorem o připojovacím rozměru 800x500 mm a výkonu 6200 m³/h a příkonu 2,6 kW 3x400 V, elektrické krytí IP 54, vodním kombinovaným výměníkem o topném výkonu 28,1 kW při teplotním spádu 40/30°C a chladícím výkonu 3 kW (při průtoku 1250 m³/h) při teplotním spádu 12/18°C a filtrační komorou, filtrace třídy G3, vratová clona tvořena tubusem 500x500 mm o délce 3250 mm opatřená po celé délce štěrbinou, umístění a montáž clony provedena dle podkladů výrobce, umístění clony nutno koordinovat s konstrukcí sekčních garážových vrat</t>
  </si>
  <si>
    <t>PK315.</t>
  </si>
  <si>
    <t>Požární klapka kruhová d315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</si>
  <si>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PK400.315.</t>
  </si>
  <si>
    <t>Požární klapka čtyčhranná 400x315 mm o požární odolnosti EIS60, list klapky je z kalcium-silikátových bezazbestových desek a je uložen v ochranném rámu klapky, ochranný rám nebo plášť požární klapky se skládá z dílků vyrobených z pozinkovaného ocelového plechu z konstrukční oceli, přírubový spoj společně s listem zabraňuje šíření požáru a prostupu tepla. Klapka je utěsněná pasivním těsněním (proti prostupu kouře) a aktivním protipožárním těsněním (proti prostupu kouře a tepla při požáru), na podnět přímého elektrického nebo teplného povelu umožní mechanismus samočinné uzavření listu klapky, po uzavření je list klapky zajištěn v uzavřené poloze proti zpětnému otevření, mechanicky se klapka spouští hlavně při kontrole funkce klapky, kdy je klapka spouštěna ručně, k tepelnému spuštění mechanismu impulsem dochází po dosažení, setrvání nebo překročení teploty prostředí 72°C s tolerancí ± 1,5°C, kdy se tepelná pojistka přeruší a spouštěcí mechanismus uzavře list klapky, spouštěcí mechanismus klapky bude vybaven servopohonem 230 V s pružinou a termoelektrickým čidlem, součástí servopohonu jsou i pomocné spínače se signalizací polohy listu, klapka zapravena dle podkladů výrobce, ke klapce budou provedena servisní dvířka v podhledu viz stavební projektová dokumentace</t>
  </si>
  <si>
    <t>RPk125.</t>
  </si>
  <si>
    <t>Regulátor konstantního průtoku d125 mm pro průtok 160 m3/h, regulátor je kruhové konstrukce z pozinkované oceli, nastavení množství vzduchu uvnitř regulátoru zajišťuje list klapky na základě působení aerodynamického tlaku na list a nastaveného předpětí pružiny regulačního mechanismu, regulátor bude nastaven v rozsahu uvedeném na výkrese</t>
  </si>
  <si>
    <t>RPv100.</t>
  </si>
  <si>
    <t>Regulátor variabilního průtoku d100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t>
  </si>
  <si>
    <t>RPv125.</t>
  </si>
  <si>
    <t>Regulátor variabilního průtoku d125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t>
  </si>
  <si>
    <t>RPv160.</t>
  </si>
  <si>
    <t>Regulátor variabilního průtoku d160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t>
  </si>
  <si>
    <t>RPv180.</t>
  </si>
  <si>
    <t>Regulátor variabilního průtoku d180 mm vzduchu pro velmi nízké rychlosti proudění 0,2-6 m/s vč. komunikace ModBus, regulátor je kruhové konstrukce z pozinkované oceli, variabilní nastavení množství vzduchu uvnitř regulátoru zajišťuje list klapky, který je spojený se servopohonem umístěným na vnější straně pláště regulátoru, gumové těsnění na listu klapky je při uzavření regulátoru zajišťuje třídu těsnosti 4 dle EN 1751, snímání diference tlaku je zajištěno na listu klapky, diferenční tlak je vyhodnocen na servopohonu, připojovací hrdlo regulátoru je opatřeno gumovým těsněním a zajišťuje třídu těsnosti pláště C dle EN 1751, regulátor bude nastaven v rozsahu uvedeném na výkrese, regulátor opatřen skustickou izolací</t>
  </si>
  <si>
    <t>001.</t>
  </si>
  <si>
    <t>Ocelové pozinkované čtyřhranné pozinkované potrubí spojované na příruby, přímé trouby</t>
  </si>
  <si>
    <t>002.</t>
  </si>
  <si>
    <t>Ocelové pozinkované čtyřhranné pozinkované potrubí spojované na příruby, tvarovky</t>
  </si>
  <si>
    <t>003.</t>
  </si>
  <si>
    <t>Ocelové pozinkované kruhové spiro potrubí d100 mm spojované na vsuvky, vč. 30% tvarovek</t>
  </si>
  <si>
    <t>004.</t>
  </si>
  <si>
    <t>Ocelové pozinkované kruhové spiro potrubí d125 mm spojované na vsuvky, vč. 30% tvarovek</t>
  </si>
  <si>
    <t>005.</t>
  </si>
  <si>
    <t>Ocelové pozinkované kruhové spiro potrubí d160 mm spojované na vsuvky, vč. 30% tvarovek</t>
  </si>
  <si>
    <t>006.</t>
  </si>
  <si>
    <t>Ocelové pozinkované kruhové spiro potrubí d180 mm spojované na vsuvky, vč. 30% tvarovek</t>
  </si>
  <si>
    <t>007.</t>
  </si>
  <si>
    <t>Ocelové pozinkované kruhové spiro potrubí d200 mm spojované na vsuvky, vč. 30% tvarovek</t>
  </si>
  <si>
    <t>008.</t>
  </si>
  <si>
    <t>Ocelové pozinkované kruhové spiro potrubí d250 mm spojované na vsuvky, vč. 30% tvarovek</t>
  </si>
  <si>
    <t>009.</t>
  </si>
  <si>
    <t>Ocelové pozinkované kruhové spiro potrubí d315 mm spojované na vsuvky, vč. 30% tvarovek</t>
  </si>
  <si>
    <t>010.</t>
  </si>
  <si>
    <t>Ocelové pozinkované kruhové spiro potrubí d355 mm spojované na vsuvky, vč. 30% tvarovek</t>
  </si>
  <si>
    <t>011.</t>
  </si>
  <si>
    <t>Ocelové pozinkované kruhové spiro potrubí d400 mm spojované na vsuvky, vč. 30% tvarovek</t>
  </si>
  <si>
    <t>012.</t>
  </si>
  <si>
    <t>Al hadice d100 mm opatřená 25-ti mm tepelně hlukové izolace</t>
  </si>
  <si>
    <t>013.</t>
  </si>
  <si>
    <t>Al hadice d125 mm opatřená 25-ti mm tepelně hlukové izolace</t>
  </si>
  <si>
    <t>014.</t>
  </si>
  <si>
    <t>Al hadice d160 mm opatřená 25-ti mm tepelně hlukové izolace</t>
  </si>
  <si>
    <t>015.</t>
  </si>
  <si>
    <t>Al hadice d200 mm opatřená 25-ti mm tepelně hlukové izolace</t>
  </si>
  <si>
    <t>016.</t>
  </si>
  <si>
    <t>Ohebný tlumič hluku d100 mm tvořený z vnitřní hadice z netkané textílie dl. 1 m, tepelně hlukovou izolací 25 mm překrytou vnějším pláštěm z laminovaného hliníku, připojovací hrdla z pozinkovaného plechu, pro dopojení regulátorů průtoků</t>
  </si>
  <si>
    <t>017.</t>
  </si>
  <si>
    <t>Ohebný tlumič hluku d125 mm tvořený z vnitřní hadice z netkané textílie dl. 1 m, tepelně hlukovou izolací 25 mm překrytou vnějším pláštěm z laminovaného hliníku, připojovací hrdla z pozinkovaného plechu, pro dopojení regulátorů průtoků</t>
  </si>
  <si>
    <t>018.</t>
  </si>
  <si>
    <t>Ohebný tlumič hluku d160 mm tvořený z vnitřní hadice z netkané textílie dl. 1 m, tepelně hlukovou izolací 25 mm překrytou vnějším pláštěm z laminovaného hliníku, připojovací hrdla z pozinkovaného plechu, pro dopojení regulátorů průtoků</t>
  </si>
  <si>
    <t>019.</t>
  </si>
  <si>
    <t>Ohebný tlumič hluku d200 mm tvořený z vnitřní hadice z netkané textílie dl. 1 m, tepelně hlukovou izolací 25 mm překrytou vnějším pláštěm z laminovaného hliníku, připojovací hrdla z pozinkovaného plechu, pro dopojení regulátorů průtoků</t>
  </si>
  <si>
    <t>020.</t>
  </si>
  <si>
    <t>Talířový ventil kovový d100 mm</t>
  </si>
  <si>
    <t>021.</t>
  </si>
  <si>
    <t>Talířový ventil kovový d125 mm</t>
  </si>
  <si>
    <t>022.</t>
  </si>
  <si>
    <t>Talířový ventil kovový d160 mm</t>
  </si>
  <si>
    <t>023.</t>
  </si>
  <si>
    <t>Výřivá výusť s nastavitelnými lamelami 600x600 mm / 48 lamel, dodána vč. atypického plenumboxu opatřeným izolací proti rosení</t>
  </si>
  <si>
    <t>024.</t>
  </si>
  <si>
    <t>Odvodní jednořadá komfortní vyústka 425x125 mm vč. regulace R1</t>
  </si>
  <si>
    <t>025.</t>
  </si>
  <si>
    <t>Odvodní jednořadá ocelová pozinkovaná vyústka 600x100 mm vč. regulace R1, vyústka určena pro instlaci do spiro potrubí</t>
  </si>
  <si>
    <t>026.</t>
  </si>
  <si>
    <t>Přívodní dvouřadá ocelová pozinkovaná vyústka 600x100 mm vč. regulace R1, vyústka určena pro instlaci do spiro potrubí</t>
  </si>
  <si>
    <t>027.</t>
  </si>
  <si>
    <t>Zpětná motýlková klapka d160 mm</t>
  </si>
  <si>
    <t>028.</t>
  </si>
  <si>
    <t>Uzavírací těsná klapka d160 mm vč. servopohonu 230 V</t>
  </si>
  <si>
    <t>029.</t>
  </si>
  <si>
    <t>Fasádní protidešťová pozinkovaná žaluzie d200 mm, vč. RAL</t>
  </si>
  <si>
    <t>030.</t>
  </si>
  <si>
    <t>Fasádní protidešťová pozinkovaná žaluzie 630x315 mm, vč. RAL</t>
  </si>
  <si>
    <t>031.</t>
  </si>
  <si>
    <t>Ukončení potrubí sítem 20x20 mm</t>
  </si>
  <si>
    <t>032.</t>
  </si>
  <si>
    <t>Izolace potrubí 40-ti mm minerální vaty opatřené Al polepem</t>
  </si>
  <si>
    <t>033.</t>
  </si>
  <si>
    <t>Izolace potrubí 40-ti mm minerální vaty opatřené oplechováním Pz plecem proti působení vnějších vlivů</t>
  </si>
  <si>
    <t>034.</t>
  </si>
  <si>
    <t>Izolace potrubí 60-ti mm minerální vaty opatřené oplechováním Pz plecem proti působení vnějších vlivů</t>
  </si>
  <si>
    <t>035.</t>
  </si>
  <si>
    <t>Izolace potrubí lepeným kaučukem tl. 15 mm</t>
  </si>
  <si>
    <t>D2</t>
  </si>
  <si>
    <t>VJ1</t>
  </si>
  <si>
    <t>VJ2</t>
  </si>
  <si>
    <t>VJ3</t>
  </si>
  <si>
    <t>TH1</t>
  </si>
  <si>
    <t>TH2</t>
  </si>
  <si>
    <t>TH3</t>
  </si>
  <si>
    <t>TH4</t>
  </si>
  <si>
    <t>TH5</t>
  </si>
  <si>
    <t>TH6</t>
  </si>
  <si>
    <t>TH7</t>
  </si>
  <si>
    <t>TH8</t>
  </si>
  <si>
    <t>TH9</t>
  </si>
  <si>
    <t>PV1</t>
  </si>
  <si>
    <t>VSVC</t>
  </si>
  <si>
    <t>PK315</t>
  </si>
  <si>
    <t>PK400.315</t>
  </si>
  <si>
    <t>RPk125</t>
  </si>
  <si>
    <t>RPv100</t>
  </si>
  <si>
    <t>RPv125</t>
  </si>
  <si>
    <t>RPv160</t>
  </si>
  <si>
    <t>RPv180</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</si>
  <si>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</si>
  <si>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</si>
  <si>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</si>
  <si>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</si>
  <si>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</si>
  <si>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</si>
  <si>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</si>
  <si>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</si>
  <si>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</si>
  <si>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</si>
  <si>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</si>
  <si>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</si>
  <si>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</si>
  <si>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</si>
  <si>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</si>
  <si>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</si>
  <si>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</si>
  <si>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</si>
  <si>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</si>
  <si>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</si>
  <si>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</si>
  <si>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</si>
  <si>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</si>
  <si>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</si>
  <si>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</si>
  <si>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</si>
  <si>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</si>
  <si>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</si>
  <si>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</si>
  <si>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</si>
  <si>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</si>
  <si>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</si>
  <si>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</si>
  <si>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</si>
  <si>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</si>
  <si>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D3</t>
  </si>
  <si>
    <t>Ostatní náklady</t>
  </si>
  <si>
    <t>Pol1</t>
  </si>
  <si>
    <t>Montážní, spojovací a těsnící materiál</t>
  </si>
  <si>
    <t>Pol2</t>
  </si>
  <si>
    <t>Doprava</t>
  </si>
  <si>
    <t>Pol3</t>
  </si>
  <si>
    <t>Lešení, jeřáby a pomocné konstrukce</t>
  </si>
  <si>
    <t>Pol4</t>
  </si>
  <si>
    <t>Dokumentace skutečného provedení stavby</t>
  </si>
  <si>
    <t>Pol5</t>
  </si>
  <si>
    <t>Komplexní zkoušky</t>
  </si>
  <si>
    <t>8 - MAR</t>
  </si>
  <si>
    <t>D1 - Řídící systém</t>
  </si>
  <si>
    <t xml:space="preserve">    D2 - Rozvaděč RM1</t>
  </si>
  <si>
    <t xml:space="preserve">    D3 - Rozvaděč RM2</t>
  </si>
  <si>
    <t>D4 - Periferie</t>
  </si>
  <si>
    <t xml:space="preserve">    D5 - Zdroj tepla</t>
  </si>
  <si>
    <t xml:space="preserve">    D6 - VZT 2 - školící místnost</t>
  </si>
  <si>
    <t xml:space="preserve">    D7 - VZT 3 - společné prostory</t>
  </si>
  <si>
    <t xml:space="preserve">    D8 - VZT 5 - místnost FVE</t>
  </si>
  <si>
    <t xml:space="preserve">    D9 - FCU denní místnost</t>
  </si>
  <si>
    <t xml:space="preserve">    D10 - VZT 1 - garáže</t>
  </si>
  <si>
    <t xml:space="preserve">    D11 - VZT4 - garáže - vratové clony</t>
  </si>
  <si>
    <t>D12 - Rozvaděče, kabeláže a montážní práce</t>
  </si>
  <si>
    <t xml:space="preserve">    D13 - Kabely</t>
  </si>
  <si>
    <t xml:space="preserve">    D14 - Kabelové trasy</t>
  </si>
  <si>
    <t>D15 - Ostatní</t>
  </si>
  <si>
    <t>D16 - Software a služby</t>
  </si>
  <si>
    <t>Řídící systém</t>
  </si>
  <si>
    <t>Rozvaděč RM1</t>
  </si>
  <si>
    <t>Pol22</t>
  </si>
  <si>
    <t>Kompaktní procecní stanice - 16AI, 8AO, 32DI, 32DO, protokol Mod-bus</t>
  </si>
  <si>
    <t>Pol23</t>
  </si>
  <si>
    <t>Kompaktní I/O modul - 16AI, 8AO, 32DI, 32DO, protokol Mod-bus</t>
  </si>
  <si>
    <t>Pol24</t>
  </si>
  <si>
    <t>Kompaktní modul - 8AI, 6AO, 8DI, 8DO, protokol Mod-bus</t>
  </si>
  <si>
    <t>Pol25</t>
  </si>
  <si>
    <t>Dotykový ovládací terminál, 7", Ethernet</t>
  </si>
  <si>
    <t>Pol26</t>
  </si>
  <si>
    <t>Ethernet switch</t>
  </si>
  <si>
    <t>Pol27</t>
  </si>
  <si>
    <t>Převodník RS232 – RS485</t>
  </si>
  <si>
    <t>Pol28</t>
  </si>
  <si>
    <t>GSM modem</t>
  </si>
  <si>
    <t>Rozvaděč RM2</t>
  </si>
  <si>
    <t>Pol29</t>
  </si>
  <si>
    <t>Vstupní modul - 32DI, protokol Mod-bus</t>
  </si>
  <si>
    <t>D4</t>
  </si>
  <si>
    <t>Periferie</t>
  </si>
  <si>
    <t>D5</t>
  </si>
  <si>
    <t>Zdroj tepla</t>
  </si>
  <si>
    <t>Pol30</t>
  </si>
  <si>
    <t>Ponorné teplotní čidlo Pt1000, 100mm</t>
  </si>
  <si>
    <t>Pol31</t>
  </si>
  <si>
    <t>Jímka 100mm</t>
  </si>
  <si>
    <t>Pol32</t>
  </si>
  <si>
    <t>Ponorné teplotní čidlo Pt1000, 150mm</t>
  </si>
  <si>
    <t>Pol33</t>
  </si>
  <si>
    <t>Jímka 150mm</t>
  </si>
  <si>
    <t>Pol34</t>
  </si>
  <si>
    <t>Čidlo tlaku pro kapaliny a plyny / 0…6bar, 0-10V</t>
  </si>
  <si>
    <t>Pol35</t>
  </si>
  <si>
    <t>Venkovní čidlo teploty, Pt1000</t>
  </si>
  <si>
    <t>Pol36</t>
  </si>
  <si>
    <t>Kontrola zaplavení</t>
  </si>
  <si>
    <t>Pol37</t>
  </si>
  <si>
    <t>Sonda zaplaveni</t>
  </si>
  <si>
    <t>Pol38</t>
  </si>
  <si>
    <t>Termostat ponorný 0-90 °C</t>
  </si>
  <si>
    <t>Pol39</t>
  </si>
  <si>
    <t>Stop tlačítko</t>
  </si>
  <si>
    <t>Pol40</t>
  </si>
  <si>
    <t>Samoregulační topný kabel vč. koncovek (m)</t>
  </si>
  <si>
    <t>D6</t>
  </si>
  <si>
    <t>VZT 2 - školící místnost</t>
  </si>
  <si>
    <t>Pol41</t>
  </si>
  <si>
    <t>Kanálové teplotní čidlo Pt1000, 250mm</t>
  </si>
  <si>
    <t>Pol42</t>
  </si>
  <si>
    <t>Montážní příruba do VZT kanálu</t>
  </si>
  <si>
    <t>Pol43</t>
  </si>
  <si>
    <t>Příložné teplotní čidlo Pt1000</t>
  </si>
  <si>
    <t>Pol44</t>
  </si>
  <si>
    <t>Protizámrazový termostat -10.. +12°C, 6m, IP54</t>
  </si>
  <si>
    <t>Pol45</t>
  </si>
  <si>
    <t>Diferenční manostat nastavitelný 50..500 Pa</t>
  </si>
  <si>
    <t>Pol46</t>
  </si>
  <si>
    <t>Diferenční manostat nastavitelný 20..200 Pa</t>
  </si>
  <si>
    <t>Pol47</t>
  </si>
  <si>
    <t>Klapkový pohon 24V, 10 Nm, havar. fce</t>
  </si>
  <si>
    <t>Pol48</t>
  </si>
  <si>
    <t>Kanálové čidlo CO2, 0-10V</t>
  </si>
  <si>
    <t>Pol49</t>
  </si>
  <si>
    <t>Kanálové čidlo rychlosti průtoku vzduchu, 0-10V</t>
  </si>
  <si>
    <t>Pol50</t>
  </si>
  <si>
    <t>Infradetektor pohybu</t>
  </si>
  <si>
    <t>D7</t>
  </si>
  <si>
    <t>VZT 3 - společné prostory</t>
  </si>
  <si>
    <t>Pol51</t>
  </si>
  <si>
    <t>Komunikativní prostorové čidlo CO2, RS485 modbus RTU</t>
  </si>
  <si>
    <t>Pol52</t>
  </si>
  <si>
    <t>Komunikativní prostorové čidlo teploty a vlhkosti, RS485 modbus RTU</t>
  </si>
  <si>
    <t>Pol53</t>
  </si>
  <si>
    <t>Tlačítko dle designu vypínačů EL</t>
  </si>
  <si>
    <t>D8</t>
  </si>
  <si>
    <t>VZT 5 - místnost FVE</t>
  </si>
  <si>
    <t>Pol54</t>
  </si>
  <si>
    <t>Klapkový pohon 24V, toč. 10 Nm</t>
  </si>
  <si>
    <t>D9</t>
  </si>
  <si>
    <t>FCU denní místnost</t>
  </si>
  <si>
    <t>Pol55</t>
  </si>
  <si>
    <t>Regulátor fancoilu s napájením 230 VAC, komunikativní</t>
  </si>
  <si>
    <t>Pol56</t>
  </si>
  <si>
    <t>Ovladač k regulátoru</t>
  </si>
  <si>
    <t>D10</t>
  </si>
  <si>
    <t>VZT 1 - garáže</t>
  </si>
  <si>
    <t>Pol57</t>
  </si>
  <si>
    <t>Klapkový pohon 24V, 10 Nm, havar. fce, 0-10V</t>
  </si>
  <si>
    <t>Pol58</t>
  </si>
  <si>
    <t>Klapkový pohon 24V, 10 Nm, 0-10V</t>
  </si>
  <si>
    <t>Pol59</t>
  </si>
  <si>
    <t>Venkovní teplotní čidlo Pt1000</t>
  </si>
  <si>
    <t>Pol60</t>
  </si>
  <si>
    <t>Snímač koncentrace CO 0-300 ppm, 4-20 mA</t>
  </si>
  <si>
    <t>Pol61</t>
  </si>
  <si>
    <t>Výstražná tabule "ZÁKAZ VSTUPU, OPUSŤTE GARÁŽ" 230VAC</t>
  </si>
  <si>
    <t>Pol62</t>
  </si>
  <si>
    <t>Houkačka 230VAC</t>
  </si>
  <si>
    <t>D11</t>
  </si>
  <si>
    <t>VZT4 - garáže - vratové clony</t>
  </si>
  <si>
    <t>D12</t>
  </si>
  <si>
    <t>Rozvaděče, kabeláže a montážní práce</t>
  </si>
  <si>
    <t>Pol63</t>
  </si>
  <si>
    <t>Poznámka k položce:_x000D_
Skříňový rozvaděč 1200x2000x400mm, IP44, RAL7032, sokl_x000D_
Hlavní jistič pákový 3x16A/C včetně vyp. cívky _x000D_
signálka T6 - bílá_x000D_
vyrážecí tlačítko T6 barva červená_x000D_
16x přepínač automaticky-vypnuto-zapnuto_x000D_
16x signálka T6 - zelená_x000D_
16x 1f motorový vývod do 1kW (mot.spouštěč, stykač)_x000D_
10x 1f vývod 10A_x000D_
4x jistič jednopólový, typ B, 6A _x000D_
2x jistič jednopólový, typ B, 10A _x000D_
5x svorka 230V s pojistkou_x000D_
třípólový svodič přepětí třídy C_x000D_
přepěťová ochrana s VF filtrem, 3. stupeň_x000D_
přepěťová ochrana signálových linek_x000D_
trafo 220/24V~, 400VA_x000D_
10x relé 24V~, 4P_x000D_
zásuvka 230V na DIN lištu_x000D_
320x svorka řadová 2.5mm2_x000D_
120x vývodka ucpávková_x000D_
10x lišta DIN-TS35_x000D_
zářivka 20W, 230V, 50Hz_x000D_
pomocný mont.materiál_x000D_
Výroba rozvaděče</t>
  </si>
  <si>
    <t>Pol64</t>
  </si>
  <si>
    <t>Poznámka k položce:_x000D_
Skříňový rozvaděč 1200x2000x400mm, IP44, RAL7032, sokl_x000D_
Hlavní jistič pákový 3x50A/C včetně vyp. cívky _x000D_
signálka T6 - bílá_x000D_
vyrážecí tlačítko T6 barva červená_x000D_
10x přepínač automaticky-vypnuto-zapnuto_x000D_
10x signálka T6 - zelená_x000D_
10x 1f motorový vývod do 1kW (mot.spouštěč, stykač)_x000D_
6x 1f spínaný vývod 10A_x000D_
3x 1f vývod 10A_x000D_
4x jistič jednopólový, typ B, 6A _x000D_
2x jistič jednopólový, typ B, 10A _x000D_
5x svorka 230V s pojistkou_x000D_
třípólový svodič přepětí třídy C_x000D_
přepěťová ochrana s VF filtrem, 3. stupeň_x000D_
trafo 220/24V~, 400VA_x000D_
10x relé 24V~, 4P_x000D_
zásuvka 230V na DIN lištu_x000D_
270x svorka řadová 2.5mm2_x000D_
100x vývodka ucpávková_x000D_
10x lišta DIN-TS35_x000D_
zářivka 20W, 230V, 50Hz_x000D_
pomocný mont.materiál_x000D_
Výroba rozvaděče</t>
  </si>
  <si>
    <t>D13</t>
  </si>
  <si>
    <t>Kabely</t>
  </si>
  <si>
    <t>Pol65</t>
  </si>
  <si>
    <t>J-Y(ST)Y 1x2x0,8mm</t>
  </si>
  <si>
    <t>Pol66</t>
  </si>
  <si>
    <t>J-Y(ST)Y 2x2x0,8mm</t>
  </si>
  <si>
    <t>Pol67</t>
  </si>
  <si>
    <t>J-Y(ST)Y 3x2x0,8mm</t>
  </si>
  <si>
    <t>Pol68</t>
  </si>
  <si>
    <t>CYKY 2Ox1,5mm2</t>
  </si>
  <si>
    <t>Pol69</t>
  </si>
  <si>
    <t>CYKY 3Jx1,5mm2</t>
  </si>
  <si>
    <t>Pol70</t>
  </si>
  <si>
    <t>CYKY 4Jx1,5mm2</t>
  </si>
  <si>
    <t>D14</t>
  </si>
  <si>
    <t>Kabelové trasy</t>
  </si>
  <si>
    <t>Pol71</t>
  </si>
  <si>
    <t>žlab 65/50 (m)</t>
  </si>
  <si>
    <t>Pol72</t>
  </si>
  <si>
    <t>žlab 125/50 (m)</t>
  </si>
  <si>
    <t>Pol73</t>
  </si>
  <si>
    <t>nosné konstrukce (kg)</t>
  </si>
  <si>
    <t>Pol74</t>
  </si>
  <si>
    <t>trubka plastová d=16mm (m)</t>
  </si>
  <si>
    <t>Pol75</t>
  </si>
  <si>
    <t>trubka ohebná d=16mm (m)</t>
  </si>
  <si>
    <t>Pol76</t>
  </si>
  <si>
    <t>trubka plastová d=20mm (m)</t>
  </si>
  <si>
    <t>Pol77</t>
  </si>
  <si>
    <t>trubka ohebná d=20mm (m)</t>
  </si>
  <si>
    <t>Pol78</t>
  </si>
  <si>
    <t>trubka plastová d=25mm (m)</t>
  </si>
  <si>
    <t>Pol79</t>
  </si>
  <si>
    <t>trubka ohebná d=25mm (m)</t>
  </si>
  <si>
    <t>Pol80</t>
  </si>
  <si>
    <t>Protipožární ucpávky (Zajištění protipožárních ucpávek kabelových tras MaR)</t>
  </si>
  <si>
    <t>Pol81</t>
  </si>
  <si>
    <t>pomocný mont. materiál</t>
  </si>
  <si>
    <t>D15</t>
  </si>
  <si>
    <t>Ostatní</t>
  </si>
  <si>
    <t>Pol82</t>
  </si>
  <si>
    <t>Montáž periferií</t>
  </si>
  <si>
    <t>Pol83</t>
  </si>
  <si>
    <t>Vybudovaní nosných kabelových konstrukcí a tras</t>
  </si>
  <si>
    <t>Pol84</t>
  </si>
  <si>
    <t>Položení kabelových rozvodů</t>
  </si>
  <si>
    <t>Pol85</t>
  </si>
  <si>
    <t>Zapojení kabelů na straně rozvaděčů i na straně spotřebičů a periferií MaR</t>
  </si>
  <si>
    <t>Pol86</t>
  </si>
  <si>
    <t>Výchozí revize elektro</t>
  </si>
  <si>
    <t>Pol87</t>
  </si>
  <si>
    <t>Ostatní práce nutné pro provedení díla</t>
  </si>
  <si>
    <t>D16</t>
  </si>
  <si>
    <t>Software a služby</t>
  </si>
  <si>
    <t>Pol88</t>
  </si>
  <si>
    <t>Vypracovaní uživatelských programů</t>
  </si>
  <si>
    <t>Pol89</t>
  </si>
  <si>
    <t>Oživení regulace, provedení potřebných zkoušek a zaškolení obsluhy</t>
  </si>
  <si>
    <t>Pol90</t>
  </si>
  <si>
    <t>Vypracovaní výrobní projektové dokumentace a zakreslení skutečného stavu</t>
  </si>
  <si>
    <t>Pol91</t>
  </si>
  <si>
    <t>Vypracovaní uživatelského SW pro grafickou centrálu (webserver)</t>
  </si>
  <si>
    <t>Pol92</t>
  </si>
  <si>
    <t>Koordinační činnost dodavatele</t>
  </si>
  <si>
    <t>Pol93</t>
  </si>
  <si>
    <t>Organizace komplexních zkoušek technologií</t>
  </si>
  <si>
    <t>Pol94</t>
  </si>
  <si>
    <t>Oživení, návod pro obsluhu a zaškolení obsluhy, revize</t>
  </si>
  <si>
    <t>D1-02 - Komunikace a zpevněné plochy</t>
  </si>
  <si>
    <t>1 - Zemní práce</t>
  </si>
  <si>
    <t>45 - Podkladní a vedlejší konstrukce</t>
  </si>
  <si>
    <t>5 - Komunikace</t>
  </si>
  <si>
    <t>89 - Ostatní konstrukce na trubním vedení</t>
  </si>
  <si>
    <t>91 - Doplňující práce na komunikaci</t>
  </si>
  <si>
    <t>99 - Staveništní přesun hmot</t>
  </si>
  <si>
    <t>122202201R00</t>
  </si>
  <si>
    <t>Odkopávky pro silnice v hor. 3 do 100 m3</t>
  </si>
  <si>
    <t>Poznámka k položce:_x000D_
D1-02.01 -05 : (2*47)+(1*40)</t>
  </si>
  <si>
    <t>122202202R00</t>
  </si>
  <si>
    <t>Odkopávky pro silnice v hor. 3 do 1000 m3</t>
  </si>
  <si>
    <t>Poznámka k položce:_x000D_
Pokud nebude možné zemní pláň zhutnit na výše uvedenou hodnotu bude provedena výměna zemní pláně za štěrkodrť v tloušťce 400mm._x000D_
Začátek provozního součtu_x000D_
  D1-02.01 -05 chodník : 100+17_x000D_
  D1-02.01 -05 parkoviště : 825+445_x000D_
  rozšíření podkladních ploch : (50+30+115)*0,5_x000D_
  plocha kačírek : 25+30+26_x000D_
  Mezisoučet_x000D_
Konec provozního součtu_x000D_
v případě výměny podloží : 1565,5*0,4</t>
  </si>
  <si>
    <t>122202209R00</t>
  </si>
  <si>
    <t>Příplatek za lepivost - odkop. pro silnice v hor.3</t>
  </si>
  <si>
    <t>Poznámka k položce:_x000D_
D1-02.01 -05 : (2*47)+(1*40)_x000D_
Začátek provozního součtu_x000D_
  D1-02.01 -05 chodník : 100+17_x000D_
  D1-02.01 -05 parkoviště : 825+445_x000D_
  rozšíření podkladních ploch : (50+30+115)*0,5_x000D_
  plocha kačírek : 25+30+26_x000D_
  Mezisoučet_x000D_
Konec provozního součtu_x000D_
v případě výměny podloží : 1565,5*0,4</t>
  </si>
  <si>
    <t>132201111R00</t>
  </si>
  <si>
    <t>Hloubení rýh š.do 60 cm v hor.3 do 100 m3, STROJNĚ</t>
  </si>
  <si>
    <t>Poznámka k položce:_x000D_
D1-02.01 -05 : 35*0,5*0,4</t>
  </si>
  <si>
    <t>Poznámka k položce:_x000D_
Odkaz na mn. položky pořadí 4 : 7,00000</t>
  </si>
  <si>
    <t>133201101R00</t>
  </si>
  <si>
    <t>Hloubení šachet v hor.3 do 100 m3</t>
  </si>
  <si>
    <t>Poznámka k položce:_x000D_
D1-02.01 -05 UV : 1*1*1*3</t>
  </si>
  <si>
    <t>133201109R00</t>
  </si>
  <si>
    <t>Příplatek za lepivost - hloubení šachet v hor.3</t>
  </si>
  <si>
    <t>Poznámka k položce:_x000D_
Odkaz na mn. položky pořadí 6 : 3,00000</t>
  </si>
  <si>
    <t>162301101R00</t>
  </si>
  <si>
    <t>Vodorovné přemístění výkopku z hor.1-4 do 500 m</t>
  </si>
  <si>
    <t>Poznámka k položce:_x000D_
Začátek provozního součtu_x000D_
  násyp : 240,01_x000D_
  Mezisoučet_x000D_
Konec provozního součtu_x000D_
na mezideponii a zpět : 328,01*2_x000D_
odpočet ohumusování : 880*0,1</t>
  </si>
  <si>
    <t>162701105R00</t>
  </si>
  <si>
    <t>Vodorovné přemístění výkopku z hor.1-4 do 10000 m</t>
  </si>
  <si>
    <t>Poznámka k položce:_x000D_
v případě výměny podloží : 609</t>
  </si>
  <si>
    <t>162701109R00</t>
  </si>
  <si>
    <t>Příplatek k vod. přemístění hor.1-4 za další 1 km</t>
  </si>
  <si>
    <t>Poznámka k položce:_x000D_
v případě výměny podloží : 609*10</t>
  </si>
  <si>
    <t>609*5 'Přepočtené koeficientem množství</t>
  </si>
  <si>
    <t>167101101R00</t>
  </si>
  <si>
    <t>Nakládání výkopku z hor.1-4 v množství do 100 m3</t>
  </si>
  <si>
    <t>Poznámka k položce:_x000D_
_x000D_
násyp : 240,01</t>
  </si>
  <si>
    <t>171101105R00</t>
  </si>
  <si>
    <t>Uložení sypaniny do násypů zhutněných na 103% PS</t>
  </si>
  <si>
    <t>Poznámka k položce:_x000D_
D1-02.01 -05 : 240,01</t>
  </si>
  <si>
    <t>171201201R00</t>
  </si>
  <si>
    <t>Uložení sypaniny na skl.-sypanina na výšku přes 2m</t>
  </si>
  <si>
    <t>Poznámka k položce:_x000D_
Výkaz výměr obsahuje pro manipulaci s vytěženou zeminou, položky, které jsou limitovány určitou vzdáleností pro vodorovné přemístění. Místo pro uložení vytěžené zeminy  si zajišťuje uchazeč dle svého technologického plánu a je na uchazeči jaká místa pro uložení zeminy zvolí. Do nabídkové ceny musí uchazeč zakalkulovat skutečné náklady podle odvozní vzdálenosti bez ohledu na to, jaká vzdálenost je uvedená v popise položky.Platí pro všechny položky vodorovného přemístění zeminy._x000D_
D1-02.01 -05 odkopávky : (2*47)+(1*40)_x000D_
Začátek provozního součtu_x000D_
  D1-02.01 -05 chodník : 100+17_x000D_
  D1-02.01 -05 parkoviště : 825+445_x000D_
  rozšíření podkladních ploch : (50+30+115)*0,5_x000D_
  plocha kačírek : 25+30+26_x000D_
  Mezisoučet_x000D_
Konec provozního součtu_x000D_
v případě výměny podloží : 1565,5*0,4_x000D_
D1-02.01 -05 : 35*0,5*0,4</t>
  </si>
  <si>
    <t>181101105T01</t>
  </si>
  <si>
    <t>Úprava pláně v zářezech v hor. 1-4, se zhutněním Edef2 30-45 MPa dle parametrů PD včetně všech zkoušek</t>
  </si>
  <si>
    <t>Poznámka k položce:_x000D_
D1-02.01 -05 chodník : 100+17_x000D_
D1-02.01 -05 parkoviště : 825+445_x000D_
rozšíření podkladních ploch : (50+30+115)*0,5_x000D_
plocha kačírek : 25+30+26</t>
  </si>
  <si>
    <t>199000005R00</t>
  </si>
  <si>
    <t>Poplatek za skládku zeminy 1- 4, č. dle katal. odpadů 17 05 04</t>
  </si>
  <si>
    <t>Poznámka k položce:_x000D_
v případě výměny podloží : 609*1,9</t>
  </si>
  <si>
    <t>58344197R</t>
  </si>
  <si>
    <t>Štěrkodrtě frakce 0-63 A</t>
  </si>
  <si>
    <t>Poznámka k položce:_x000D_
tonáž se nezapočítává do přesunu hmot (uvažován přímý výsyp), případný přesun hmot započítejte do ceny_x000D_
_x000D_
Začátek provozního součtu_x000D_
  D1-02.01 -05 chodník : 100+17_x000D_
  D1-02.01 -05 parkoviště : 825+445_x000D_
  rozšíření podkladních ploch : (50+30+115)*0,5_x000D_
  plocha kačírek : 25+30+26_x000D_
  Mezisoučet_x000D_
Konec provozního součtu_x000D_
v případě výměny podloží : 1565,5*0,4*1,834_x000D_
chybějící násyp násyp : 106,01*1,834</t>
  </si>
  <si>
    <t>Podkladní a vedlejší konstrukce</t>
  </si>
  <si>
    <t>211561111R00</t>
  </si>
  <si>
    <t>Výplň odvodňovacích žeber kam. hrubě drcen. 16 mm</t>
  </si>
  <si>
    <t>Poznámka k položce:_x000D_
D1-02.01 -05 : 35*0,5*0,3</t>
  </si>
  <si>
    <t>211971110R00</t>
  </si>
  <si>
    <t>Opláštění žeber z geotextilie o sklonu do 1 : 2,5</t>
  </si>
  <si>
    <t>Poznámka k položce:_x000D_
D1-02.01 -05 : 35*(0,5+0,3)*2</t>
  </si>
  <si>
    <t>212753114R00</t>
  </si>
  <si>
    <t>Montáž ohebné dren. trubky do rýhy DN 100,bez lože</t>
  </si>
  <si>
    <t>Poznámka k položce:_x000D_
D1-02.01 -05 drenáž : 35</t>
  </si>
  <si>
    <t>Poznámka k položce:_x000D_
D1-02.01 -05 : 35*0,5*0,1</t>
  </si>
  <si>
    <t>452311131R00</t>
  </si>
  <si>
    <t>Desky podkladní pod potrubí z betonu C 12/15</t>
  </si>
  <si>
    <t>Poznámka k položce:_x000D_
UV : 0,8*0,8*0,1*3</t>
  </si>
  <si>
    <t>28611223.AR</t>
  </si>
  <si>
    <t>Trubka PVC drenážní flexibilní d 100 mm</t>
  </si>
  <si>
    <t>Poznámka k položce:_x000D_
D1-02.01 -05 drenáž : 35*1,09</t>
  </si>
  <si>
    <t>69366203R</t>
  </si>
  <si>
    <t>Geotextilie GUTTATEX 400 g/m2 š. 200 cm PES</t>
  </si>
  <si>
    <t>Poznámka k položce:_x000D_
D1-02.01 -05 : 35*(0,5+0,3)*2*1,2</t>
  </si>
  <si>
    <t>Komunikace</t>
  </si>
  <si>
    <t>212531111R00</t>
  </si>
  <si>
    <t>Výplň odvodňov. trativodů kam. hrubě drcen. 63 mm</t>
  </si>
  <si>
    <t>Poznámka k položce:_x000D_
D1-02.01 -05 : 0,3*0,12*40,7</t>
  </si>
  <si>
    <t>564851111R00</t>
  </si>
  <si>
    <t>Podklad ze štěrkodrti po zhutnění tloušťky 15 cm</t>
  </si>
  <si>
    <t>Poznámka k položce:_x000D_
tonáž se nezapočítává do přesunu hmot (uvažován přímý výsyp), případný přesun hmot započítejte do ceny_x000D_
_x000D_
D1-02.01 -05 chodník : 100+17_x000D_
plocha kačírek : 81</t>
  </si>
  <si>
    <t>564861111R00</t>
  </si>
  <si>
    <t>Podklad ze štěrkodrti po zhutnění tloušťky 20 cm</t>
  </si>
  <si>
    <t>Poznámka k položce:_x000D_
tonáž se nezapočítává do přesunu hmot (uvažován přímý výsyp), případný přesun hmot započítejte do ceny_x000D_
_x000D_
D1-02.01 -05 parkoviště : 825+445_x000D_
rozšíření podkladních ploch : (50+30+115)*0,5</t>
  </si>
  <si>
    <t>567122111R00</t>
  </si>
  <si>
    <t>Podklad z kameniva zpev.cementem SC C8/10 tl.12 cm</t>
  </si>
  <si>
    <t>Poznámka k položce:_x000D_
tonáž se nezapočítává do přesunu hmot (uvažován přímý výsyp), případný přesun hmot započítejte do ceny_x000D_
_x000D_
D1-02.01 -05 komunikace 1 : 825+445</t>
  </si>
  <si>
    <t>596215040R00</t>
  </si>
  <si>
    <t>Kladení zámkové dlažby tl. 8 cm do drtě tl. 4 cm</t>
  </si>
  <si>
    <t>Poznámka k položce:_x000D_
D1-02.01 -05 : 825+445</t>
  </si>
  <si>
    <t>596215048R00</t>
  </si>
  <si>
    <t>Příplatek za více barev dlažby tl. 8 cm, do drtě</t>
  </si>
  <si>
    <t>Poznámka k položce:_x000D_
D1-04.01 -D1-04.04 parkoviště dělicí pruhy : 25*5</t>
  </si>
  <si>
    <t>596291113R00</t>
  </si>
  <si>
    <t>Řezání zámkové dlažby tl. 80 mm</t>
  </si>
  <si>
    <t>Poznámka k položce:_x000D_
zhotovitel je povinen v maximální míře používat tvarovky_x000D_
D1-02.01 -05 silniční : 50+30+115</t>
  </si>
  <si>
    <t>596811111R00</t>
  </si>
  <si>
    <t>Kladení dlaždic kom.pro pěší, lože z kameniva těž.</t>
  </si>
  <si>
    <t>Poznámka k položce:_x000D_
D1-02.01 -05 chodník : 100+17</t>
  </si>
  <si>
    <t>631571005R00</t>
  </si>
  <si>
    <t>Násyp z kameniva těž. praného fr. 22-32 (kačírku)</t>
  </si>
  <si>
    <t>Poznámka k položce:_x000D_
D1-02.01 -05 plocha : 81*0,15</t>
  </si>
  <si>
    <t>639571310T00</t>
  </si>
  <si>
    <t>Okrasná plocha - textilie proti prorůstání 45g/m2</t>
  </si>
  <si>
    <t>592451170R</t>
  </si>
  <si>
    <t>Dlažba HOLLAND I 20x10x8 cm přírodní</t>
  </si>
  <si>
    <t>Poznámka k položce:_x000D_
D1-02.01 -05 : (825+445)*1,05</t>
  </si>
  <si>
    <t>592451174T</t>
  </si>
  <si>
    <t>Dlažba zámková 20x10x8 cm černá</t>
  </si>
  <si>
    <t>Poznámka k položce:_x000D_
D1-04.01 -D1-04.04 parkoviště dělicí pruhy : 10*5*0,1*1,05</t>
  </si>
  <si>
    <t>592453332T</t>
  </si>
  <si>
    <t>Dlaždice betonová 600 x 300 x 50 mm hladká standard šedá</t>
  </si>
  <si>
    <t>Poznámka k položce:_x000D_
Plošná dlažba dvouvrstvá betonová dlažba s hladkým povrchem, mikrofazetou a distančními nálitky. Vysoce otěruvzdorná nášlapná vrstva má dobré protiskluzné vlastnosti._x000D_
D1-02.01 -05 chodník : 117*1,03</t>
  </si>
  <si>
    <t>Ostatní konstrukce na trubním vedení</t>
  </si>
  <si>
    <t>895941311R00</t>
  </si>
  <si>
    <t>Zřízení vpusti uliční z dílců typ UVB - 50</t>
  </si>
  <si>
    <t>Poznámka k položce:_x000D_
D1-02.01 -05 UV 1,2,3 : 3</t>
  </si>
  <si>
    <t>899203111R00</t>
  </si>
  <si>
    <t>Osazení mříží litinových s rámem do 150kg</t>
  </si>
  <si>
    <t>Poznámka k položce:_x000D_
Odkaz na mn. položky pořadí 41 : 3,00000</t>
  </si>
  <si>
    <t>55243095R</t>
  </si>
  <si>
    <t>Mříž vtoková KM12P EUROPA D400 rovná 50/50 s pantem</t>
  </si>
  <si>
    <t>55343910R</t>
  </si>
  <si>
    <t>Koš kalový pro mříž 500x500 pozink v. 600 mm</t>
  </si>
  <si>
    <t>59223821R</t>
  </si>
  <si>
    <t>Prstenec vyrovnávací TBV-Q 660/180 18x66x10 cm prstenec</t>
  </si>
  <si>
    <t>592238742R</t>
  </si>
  <si>
    <t>TBV-Q 50/59 SV skruž dešťové vpusti DN 500 500/590x65</t>
  </si>
  <si>
    <t>592238745R</t>
  </si>
  <si>
    <t>TBV-Q 50/59 SO 20 PVC skruž dešťové vpusti DN 500 500/590x65 s odtokem 200 mm</t>
  </si>
  <si>
    <t>592238750R</t>
  </si>
  <si>
    <t>TBV-Q 50/49 KV spodní dílec dešťové vpusti DN 500 500/525x65 s kalištěm vysokým</t>
  </si>
  <si>
    <t>592239030R</t>
  </si>
  <si>
    <t>TBV 10a vyrovnávací prstenec 625/390/60</t>
  </si>
  <si>
    <t>Doplňující práce na komunikaci</t>
  </si>
  <si>
    <t>914001121R00</t>
  </si>
  <si>
    <t>Osaz.sloupku dopr.značky vč. bet.základu+Al patka</t>
  </si>
  <si>
    <t>Poznámka k položce:_x000D_
D1-02.01 -05 B1,E13 : 2</t>
  </si>
  <si>
    <t>914001125R00</t>
  </si>
  <si>
    <t>Osazení svislé dopr.značky na sloupek nebo konzolu vč.upevňovadel</t>
  </si>
  <si>
    <t>Poznámka k položce:_x000D_
D1-02.01 -05 B1,E13 : 4</t>
  </si>
  <si>
    <t>917862111T01</t>
  </si>
  <si>
    <t>Osazení stojat. obrub.bet. s opěrou,lože z C 25/30 XF2</t>
  </si>
  <si>
    <t>Poznámka k položce:_x000D_
D1-02.01 -05 silniční : 50+30+115_x000D_
Chodníkový : 5+5+75+14</t>
  </si>
  <si>
    <t>40445024.AR</t>
  </si>
  <si>
    <t>Značka doprav zákazová B1-B34 700 fól 2, HIG10letá</t>
  </si>
  <si>
    <t>40445162.AT</t>
  </si>
  <si>
    <t>Značka dopr dodat E 13 500/500 fól 1, EG 7 letá</t>
  </si>
  <si>
    <t>40450215R</t>
  </si>
  <si>
    <t>Dopravní příslušenství, sloupek Zn 60-300</t>
  </si>
  <si>
    <t>59217422R</t>
  </si>
  <si>
    <t>Obrubník chodníkový ABO 15-10 1000/80/200 přírodní</t>
  </si>
  <si>
    <t>Poznámka k položce:_x000D_
D1-02.01 -05 : 99*1,01</t>
  </si>
  <si>
    <t>59217472R</t>
  </si>
  <si>
    <t>Obrubník silniční 1000/150/250 šedý</t>
  </si>
  <si>
    <t>Poznámka k položce:_x000D_
D1-02.01 -05 silniční : 195*1,01</t>
  </si>
  <si>
    <t>Staveništní přesun hmot</t>
  </si>
  <si>
    <t>998223011</t>
  </si>
  <si>
    <t>Přesun hmot pro pozemní komunikace s krytem dlážděným dopravní vzdálenost do 200 m jakékoliv délky objektu</t>
  </si>
  <si>
    <t>-1959850647</t>
  </si>
  <si>
    <t>D1-03 - Sadové úpravy</t>
  </si>
  <si>
    <t>D1 - ROSTLINNÝ MATERIÁL</t>
  </si>
  <si>
    <t xml:space="preserve">    D2 - stromy </t>
  </si>
  <si>
    <t xml:space="preserve">    D3 - keře</t>
  </si>
  <si>
    <t>D4 - PRÁCE A DODÁVKY SPOJENÉ S VÝSADBOU</t>
  </si>
  <si>
    <t xml:space="preserve">    D5 - Výsadba stromů</t>
  </si>
  <si>
    <t xml:space="preserve">    D6 - Ostatní materiál spojený s výsadbou stromů</t>
  </si>
  <si>
    <t xml:space="preserve">    D7 - Výsadba keřů </t>
  </si>
  <si>
    <t xml:space="preserve">    D8 - Ostatní materiál spojený s výsadbou keřů</t>
  </si>
  <si>
    <t xml:space="preserve">D9 - Založení parkového trávníku: </t>
  </si>
  <si>
    <t xml:space="preserve">    D10 - Práce spojené se založením parkového trávníku: </t>
  </si>
  <si>
    <t xml:space="preserve">    D11 - Ostatní materiál spojený se založením trávníku</t>
  </si>
  <si>
    <t>D12 - Přesun hmot v rámci staveniště</t>
  </si>
  <si>
    <t>ROSTLINNÝ MATERIÁL</t>
  </si>
  <si>
    <t xml:space="preserve">stromy </t>
  </si>
  <si>
    <t>Pol6</t>
  </si>
  <si>
    <t>Tilia cordata ´Greenspire´, Vk 2xp, ok 10-12, dtbal.</t>
  </si>
  <si>
    <t>Pol7</t>
  </si>
  <si>
    <t>Acer campestre, Vk 2xp, ok 10-12, dtbal.</t>
  </si>
  <si>
    <t>Pol8</t>
  </si>
  <si>
    <t>Prunus avium , Vk 2xp, ok 10-12, dtbal.</t>
  </si>
  <si>
    <t>keře</t>
  </si>
  <si>
    <t>Pol9</t>
  </si>
  <si>
    <t>Cornus sanguinea, v 40-60, ko1,5l</t>
  </si>
  <si>
    <t>Pol10</t>
  </si>
  <si>
    <t>Ligustrum vulgare, v 30-40, ko2l</t>
  </si>
  <si>
    <t>Pol11</t>
  </si>
  <si>
    <t>Symphoricarpos albus, v 40-60, ko2l</t>
  </si>
  <si>
    <t>Pol12</t>
  </si>
  <si>
    <t>Viburnum opulus, v 40-60, ko1,5l</t>
  </si>
  <si>
    <t>Pol13</t>
  </si>
  <si>
    <t>Lonicera xylosteum, v 40-60, ko1,5l</t>
  </si>
  <si>
    <t>Pol14</t>
  </si>
  <si>
    <t>Cornus alba, v 40-60, ko1,5l</t>
  </si>
  <si>
    <t>PRÁCE A DODÁVKY SPOJENÉ S VÝSADBOU</t>
  </si>
  <si>
    <t>Pol15</t>
  </si>
  <si>
    <t>vytyčení výsadby</t>
  </si>
  <si>
    <t>Výsadba stromů</t>
  </si>
  <si>
    <t>rgfr</t>
  </si>
  <si>
    <t>Odborný povýsadbový řez</t>
  </si>
  <si>
    <t>183101215</t>
  </si>
  <si>
    <t>Jamky pro výsadbu s výměnou 50 % půdy zeminy tř 1 až 4 obj přes 0,125 do 0,4 m3 v rovině</t>
  </si>
  <si>
    <t>https://podminky.urs.cz/item/CS_URS_2023_01/183101215</t>
  </si>
  <si>
    <t>fg</t>
  </si>
  <si>
    <t>doplnění zeminy při 50% výměně půdy a její doprava</t>
  </si>
  <si>
    <t>Vodorovné přemístění přes 50 do 500 m výkopku/sypaniny z horniny třídy těžitelnosti I skupiny 1 až 3</t>
  </si>
  <si>
    <t>184102115</t>
  </si>
  <si>
    <t>Výsadba dřeviny s balem D přes 0,5 do 0,6 m do jamky se zalitím v rovině</t>
  </si>
  <si>
    <t>https://podminky.urs.cz/item/CS_URS_2023_01/184102115</t>
  </si>
  <si>
    <t>jk</t>
  </si>
  <si>
    <t>Aplikace půdního kondicioneru do substrátu pro výsadbu</t>
  </si>
  <si>
    <t>184501121</t>
  </si>
  <si>
    <t>Zhotovení obalu kmene z juty</t>
  </si>
  <si>
    <t>https://podminky.urs.cz/item/CS_URS_2023_01/184501121</t>
  </si>
  <si>
    <t>184215412</t>
  </si>
  <si>
    <t>Zhotovení závlahové mísy dřevin D přes 0,5 do 1,0 m v rovině</t>
  </si>
  <si>
    <t>https://podminky.urs.cz/item/CS_URS_2023_01/184215412</t>
  </si>
  <si>
    <t>184911421</t>
  </si>
  <si>
    <t>Mulčování závlahové mísy kůrou tl do 0,1 m v rovině</t>
  </si>
  <si>
    <t>https://podminky.urs.cz/item/CS_URS_2023_01/184911421</t>
  </si>
  <si>
    <t>ujk</t>
  </si>
  <si>
    <t>Osazení chráničky báze kmene (PVC chránička)</t>
  </si>
  <si>
    <t>Pol16</t>
  </si>
  <si>
    <t>Ochrana dřevin před okusem ručně pletivem v rovině</t>
  </si>
  <si>
    <t>184215133</t>
  </si>
  <si>
    <t>Ukotvení kmene dřevin třemi kůly D do 0,1 m délky do 3 m</t>
  </si>
  <si>
    <t>https://podminky.urs.cz/item/CS_URS_2023_01/184215133</t>
  </si>
  <si>
    <t>185804311</t>
  </si>
  <si>
    <t>Zalití rostlin, plochy jednotlivě do 20 m2 (2x50 l/ks) - stromy</t>
  </si>
  <si>
    <t>https://podminky.urs.cz/item/CS_URS_2023_01/185804311</t>
  </si>
  <si>
    <t>185851121</t>
  </si>
  <si>
    <t>Dovoz vody pro zálivku rostlin za vzdálenost do 1000 m</t>
  </si>
  <si>
    <t>https://podminky.urs.cz/item/CS_URS_2023_01/185851121</t>
  </si>
  <si>
    <t>Ostatní materiál spojený s výsadbou stromů</t>
  </si>
  <si>
    <t>půdní kondicioner  200 g/výsadb.jámu stromu</t>
  </si>
  <si>
    <t>zemina pro výsadbu stromů</t>
  </si>
  <si>
    <t>mulčovací kůra - drcená a tříděná</t>
  </si>
  <si>
    <t>kůly délka 250 cm, průměr 6 cm</t>
  </si>
  <si>
    <t>příčka  d.35 cm (vč.3 ks ve spodní části)</t>
  </si>
  <si>
    <t>vázací popruh - šířka: 25 mm, materiál: polypropylen</t>
  </si>
  <si>
    <t>bm</t>
  </si>
  <si>
    <t>polyethylénová (PE) perforovaná chránička k ochraně paty kmene - rozměry: výška 21 cm, šířka 36 cm</t>
  </si>
  <si>
    <t xml:space="preserve">Výsadba keřů </t>
  </si>
  <si>
    <t>184813511</t>
  </si>
  <si>
    <t>Chemické odplevelení před založením kultury nad 20 m2 postřikem na široko v rovině a svahu do 1:5</t>
  </si>
  <si>
    <t>https://podminky.urs.cz/item/CS_URS_2023_01/184813511</t>
  </si>
  <si>
    <t>183205113</t>
  </si>
  <si>
    <t>Založení záhonu pro výsadbu v rovině</t>
  </si>
  <si>
    <t>https://podminky.urs.cz/item/CS_URS_2023_01/183205113</t>
  </si>
  <si>
    <t>uu</t>
  </si>
  <si>
    <t>Odstranění odpadu vzniklého při výsadbě</t>
  </si>
  <si>
    <t>183101113</t>
  </si>
  <si>
    <t>Hloubení jamek bez výměny půdy zeminy tř 1 až 4 objem do 0,05 m3 v rovině a svahu do 1:5</t>
  </si>
  <si>
    <t>https://podminky.urs.cz/item/CS_URS_2023_01/183101113</t>
  </si>
  <si>
    <t>184102112</t>
  </si>
  <si>
    <t>Výsadba dřeviny s balem D do 0,3 m do jamky se zalitím v rovině a svahu do 1:5</t>
  </si>
  <si>
    <t>https://podminky.urs.cz/item/CS_URS_2023_01/184102112</t>
  </si>
  <si>
    <t>Pol17</t>
  </si>
  <si>
    <t>označení keřů kolíkem</t>
  </si>
  <si>
    <t>184911421.1</t>
  </si>
  <si>
    <t>Mulčování rostlin kůrou tl do 0,1 m v rovině</t>
  </si>
  <si>
    <t>185804312</t>
  </si>
  <si>
    <t>Zalití rostlin, plochy jednotlivě přes 20 m2 (50 l/m2)</t>
  </si>
  <si>
    <t>https://podminky.urs.cz/item/CS_URS_2023_01/185804312</t>
  </si>
  <si>
    <t>185851121.1</t>
  </si>
  <si>
    <t>Dovoz vody pro zálivku do 1 km</t>
  </si>
  <si>
    <t>Ostatní materiál spojený s výsadbou keřů</t>
  </si>
  <si>
    <t>zuu</t>
  </si>
  <si>
    <t>totální herbicid</t>
  </si>
  <si>
    <t>Pol18</t>
  </si>
  <si>
    <t>mulčovací kůra-  drcená, tříděná</t>
  </si>
  <si>
    <t>Pol19</t>
  </si>
  <si>
    <t>značkovací kolík délka 1,0m</t>
  </si>
  <si>
    <t xml:space="preserve">Založení parkového trávníku: </t>
  </si>
  <si>
    <t xml:space="preserve">Práce spojené se založením parkového trávníku: </t>
  </si>
  <si>
    <t>167151111</t>
  </si>
  <si>
    <t>Nakládání, skládání a překládání neulehlého výkopku nebo sypaniny strojně nakládání, množství přes 100 m3, z hornin třídy těžitelnosti I, skupiny 1 až 3</t>
  </si>
  <si>
    <t>-1328831867</t>
  </si>
  <si>
    <t>https://podminky.urs.cz/item/CS_URS_2023_01/167151111</t>
  </si>
  <si>
    <t>1140*0,15 'Přepočtené koeficientem množství</t>
  </si>
  <si>
    <t>-1342085000</t>
  </si>
  <si>
    <t>181351103</t>
  </si>
  <si>
    <t>Rozprostření a urovnání ornice v rovině nebo ve svahu sklonu do 1:5 strojně při souvislé ploše přes 100 do 500 m2, tl. vrstvy do 200 mm</t>
  </si>
  <si>
    <t>-435108660</t>
  </si>
  <si>
    <t>https://podminky.urs.cz/item/CS_URS_2023_01/181351103</t>
  </si>
  <si>
    <t>Poznámka k položce:_x000D_
v ceně zohledněte část rozprostření ve svahu</t>
  </si>
  <si>
    <t>Pol20</t>
  </si>
  <si>
    <t>Chemické odplevelení před založením kultury postřikem na široko v rovině a svahu do 1:5 ručně</t>
  </si>
  <si>
    <t>184813521</t>
  </si>
  <si>
    <t>Chemické odplevelení po založení kultury postřikem na široko v rovině a svahu do 1:5</t>
  </si>
  <si>
    <t>https://podminky.urs.cz/item/CS_URS_2023_01/184813521</t>
  </si>
  <si>
    <t>181111131</t>
  </si>
  <si>
    <t>Plošná úprava terénu přes 500 m2 zemina tř 1 až 4 nerovnosti do 100 mm v rovinně a svahu do 1:5</t>
  </si>
  <si>
    <t>https://podminky.urs.cz/item/CS_URS_2023_01/181111131</t>
  </si>
  <si>
    <t>183403114</t>
  </si>
  <si>
    <t>Obdělání půdy kultivátorováním v rovině a svahu do 1:5</t>
  </si>
  <si>
    <t>https://podminky.urs.cz/item/CS_URS_2023_01/183403114</t>
  </si>
  <si>
    <t>183403153</t>
  </si>
  <si>
    <t>Obdělání půdy hrabáním v rovině a svahu do 1:5</t>
  </si>
  <si>
    <t>https://podminky.urs.cz/item/CS_URS_2023_01/183403153</t>
  </si>
  <si>
    <t>183403161</t>
  </si>
  <si>
    <t>Obdělání půdy válením v rovině a svahu do 1:5</t>
  </si>
  <si>
    <t>https://podminky.urs.cz/item/CS_URS_2023_01/183403161</t>
  </si>
  <si>
    <t>185802113</t>
  </si>
  <si>
    <t>Hnojení půdy umělým hnojivem na široko v rovině a svahu do 1:5</t>
  </si>
  <si>
    <t>https://podminky.urs.cz/item/CS_URS_2023_01/185802113</t>
  </si>
  <si>
    <t>181411131</t>
  </si>
  <si>
    <t>Založení parkového trávníku výsevem plochy do 1000 m2 v rovině a ve svahu do 1:5</t>
  </si>
  <si>
    <t>https://podminky.urs.cz/item/CS_URS_2023_01/181411131</t>
  </si>
  <si>
    <t>Ostatní materiál spojený se založením trávníku</t>
  </si>
  <si>
    <t>Pol21</t>
  </si>
  <si>
    <t>travní osivo - 3,5kg/100 m2 - směs viz. TZ</t>
  </si>
  <si>
    <t>1140*3,5/100</t>
  </si>
  <si>
    <t>tthwsa</t>
  </si>
  <si>
    <t>Hnojivo určené pro zakládání nových trávníků pomalurozpustné NPK: 15-20-10+3 MgO - 30g/m2</t>
  </si>
  <si>
    <t>30*1140/1000</t>
  </si>
  <si>
    <t>zhjk</t>
  </si>
  <si>
    <t>totální herbicid - 60 ml/2-4 l vody/100 m2</t>
  </si>
  <si>
    <t>l</t>
  </si>
  <si>
    <t>tzju</t>
  </si>
  <si>
    <t>selektivní herbicid - 40 ml/4 l vody/100 m2</t>
  </si>
  <si>
    <t>Přesun hmot v rámci staveniště</t>
  </si>
  <si>
    <t>998231411</t>
  </si>
  <si>
    <t>do 5000 m vodorovně, bez svislého přesunu</t>
  </si>
  <si>
    <t>https://podminky.urs.cz/item/CS_URS_2023_01/998231411</t>
  </si>
  <si>
    <t>D2-01 - Přípojky vodovodu a kanalizace</t>
  </si>
  <si>
    <t>01a - Přípojka vody</t>
  </si>
  <si>
    <t>12 - Odkopávky a prokopávky</t>
  </si>
  <si>
    <t>14 - Ražení a hloubení tunelářské</t>
  </si>
  <si>
    <t>18 - Povrchové úpravy terénu</t>
  </si>
  <si>
    <t>Odkopávky a prokopávky</t>
  </si>
  <si>
    <t>121101101R00</t>
  </si>
  <si>
    <t>Sejmutí ornice s přemístěním do 50 m</t>
  </si>
  <si>
    <t>Poznámka k položce:_x000D_
(105-52,5)*0,2*2,5</t>
  </si>
  <si>
    <t>132201211R00</t>
  </si>
  <si>
    <t>Hloubení rýh š.do 200 cm hor.3 do 100 m3,STROJNĚ</t>
  </si>
  <si>
    <t>Poznámka k položce:_x000D_
0,8*1,75*(105-52,5)_x000D_
;vodoměrná šachta; 2,1*1,9*2,0</t>
  </si>
  <si>
    <t>Poznámka k položce:_x000D_
41</t>
  </si>
  <si>
    <t>Ražení a hloubení tunelářské</t>
  </si>
  <si>
    <t>141700106R00</t>
  </si>
  <si>
    <t>Protlak neřízený z trub D 200 mm v hor.1 - 4</t>
  </si>
  <si>
    <t>Poznámka k položce:_x000D_
20+20+12,5</t>
  </si>
  <si>
    <t>14221220</t>
  </si>
  <si>
    <t>Trubka bezešvá hladká 11 353.0, rozměr 194,0 x 8,0 mm</t>
  </si>
  <si>
    <t>Poznámka k položce:_x000D_
52,5_x000D_
;ztratné 5%; 2,625</t>
  </si>
  <si>
    <t>Poznámka k položce:_x000D_
1,75*52,5*2</t>
  </si>
  <si>
    <t>Poznámka k položce:_x000D_
183,75</t>
  </si>
  <si>
    <t>Poznámka k položce:_x000D_
81,48</t>
  </si>
  <si>
    <t>Poznámka k položce:_x000D_
81,48-54,6</t>
  </si>
  <si>
    <t>Poznámka k položce:_x000D_
s dodáním štěrkopísku frakce 0 - 22 mm_x000D_
0,8*0,3*52,5+0,1*2,0*2,0</t>
  </si>
  <si>
    <t>Poznámka k položce:_x000D_
;zpě hlína; 0,8*1,3*52,5_x000D_
;obsyp VŠ; 0,3*1,95*2,0*4</t>
  </si>
  <si>
    <t>Poznámka k položce:_x000D_
4,68*1,8</t>
  </si>
  <si>
    <t>Povrchové úpravy terénu</t>
  </si>
  <si>
    <t>181301103R00</t>
  </si>
  <si>
    <t>Rozprostření ornice, rovina, tl. 15-20 cm,do 500m2</t>
  </si>
  <si>
    <t>Poznámka k položce:_x000D_
26,25/0,2</t>
  </si>
  <si>
    <t>Poznámka k položce:_x000D_
26,88</t>
  </si>
  <si>
    <t>Poznámka k položce:_x000D_
0,8*0,15*52,5</t>
  </si>
  <si>
    <t>871211121R00</t>
  </si>
  <si>
    <t>Montáž trubek polyetylenových ve výkopu d 63 mm</t>
  </si>
  <si>
    <t>Poznámka k položce:_x000D_
100</t>
  </si>
  <si>
    <t>28613745</t>
  </si>
  <si>
    <t>Trubka vodovodní PE40 SDR7,4 63×8,6 mm</t>
  </si>
  <si>
    <t>Poznámka k položce:_x000D_
100_x000D_
;ztratné 5%; 5</t>
  </si>
  <si>
    <t>2865350008</t>
  </si>
  <si>
    <t>Objímka distanční PEHD  typ BR 59-69 mm</t>
  </si>
  <si>
    <t>Poznámka k položce:_x000D_
42_x000D_
;ztratné 5%; 2,1</t>
  </si>
  <si>
    <t>28655306</t>
  </si>
  <si>
    <t>Spojka rozebíratelná z PE d 63 mm</t>
  </si>
  <si>
    <t>899711122R00</t>
  </si>
  <si>
    <t>Fólie výstražná z PVC modrá, šířka 30 cm</t>
  </si>
  <si>
    <t>Poznámka k položce:_x000D_
60</t>
  </si>
  <si>
    <t>899731112R00</t>
  </si>
  <si>
    <t>Vodič signalizační CYY 2,5 mm2</t>
  </si>
  <si>
    <t>Poznámka k položce:_x000D_
100*1,5</t>
  </si>
  <si>
    <t>892241111R00</t>
  </si>
  <si>
    <t>Tlaková zkouška vodovodního potrubí DN 80</t>
  </si>
  <si>
    <t>899401112R00</t>
  </si>
  <si>
    <t>Osazení poklopů litinových šoupátkových</t>
  </si>
  <si>
    <t>42200750</t>
  </si>
  <si>
    <t>Poklop uliční šoupátkový 1750  - voda</t>
  </si>
  <si>
    <t>891211111R00</t>
  </si>
  <si>
    <t>Montáž vodovodních šoupátek ve výkopu DN 50</t>
  </si>
  <si>
    <t>422913302</t>
  </si>
  <si>
    <t>Souprava zemní  teleskopická DN 40 - 50, max. 1,75 m</t>
  </si>
  <si>
    <t>42227501</t>
  </si>
  <si>
    <t>Šoupátko , DN 65/75</t>
  </si>
  <si>
    <t>891379111R00</t>
  </si>
  <si>
    <t>Montáž navrtávacích pasů DN 300</t>
  </si>
  <si>
    <t>42273512</t>
  </si>
  <si>
    <t>Pás navrtávací na litinu kul. kohout DN80-500,G2"</t>
  </si>
  <si>
    <t>890000010VD</t>
  </si>
  <si>
    <t>Betonová vodoměrná šachta 1,7x1,4x1,7 m, samonosná</t>
  </si>
  <si>
    <t>Vlastní</t>
  </si>
  <si>
    <t>Poznámka k položce:_x000D_
Osazení, dodávka šachty, včetně vodoměrné sestavy_x000D_
1</t>
  </si>
  <si>
    <t>01b - Přípojka kanalizace</t>
  </si>
  <si>
    <t>Poznámka k položce:_x000D_
0,9*2,0*66,0</t>
  </si>
  <si>
    <t>Poznámka k položce:_x000D_
60,0</t>
  </si>
  <si>
    <t>Poznámka k položce:_x000D_
2,0*66,0*2</t>
  </si>
  <si>
    <t>Poznámka k položce:_x000D_
264</t>
  </si>
  <si>
    <t>Poznámka k položce:_x000D_
118,8</t>
  </si>
  <si>
    <t>Poznámka k položce:_x000D_
s dodáním štěrkopísku frakce 0 - 22 mm_x000D_
0,9*0,5*66,0-3,14*0,1*0,1*66,0</t>
  </si>
  <si>
    <t>Poznámka k položce:_x000D_
0,9*1,35*66,0</t>
  </si>
  <si>
    <t>Poznámka k položce:_x000D_
80,2*1,85</t>
  </si>
  <si>
    <t>Poznámka k položce:_x000D_
0,9*0,15*66,0</t>
  </si>
  <si>
    <t>Poznámka k položce:_x000D_
68</t>
  </si>
  <si>
    <t>831000004VD</t>
  </si>
  <si>
    <t>Oprava - napojení kanalizace do stáv. šachty</t>
  </si>
  <si>
    <t>Poznámka k položce:_x000D_
Napojení na stávající rozvod  a další práce a materiál ve výkaze neuvedený avšak nezbytně nutný k řádnému zkompletování_x000D_
1</t>
  </si>
  <si>
    <t>286111911</t>
  </si>
  <si>
    <t>Trubka kanalizační PVC  SN 12 DN 200/1000</t>
  </si>
  <si>
    <t>286114012</t>
  </si>
  <si>
    <t>Trubka kanalizační PVC SN12 200x3000mm</t>
  </si>
  <si>
    <t>286114013</t>
  </si>
  <si>
    <t>Trubka kanalizační  PVC SN12 200x6000mm</t>
  </si>
  <si>
    <t>59224329.A</t>
  </si>
  <si>
    <t>Konus šachetní TBR-Q.1 100-63/17</t>
  </si>
  <si>
    <t>59224361.A</t>
  </si>
  <si>
    <t>Skruž šachetní TBS-Q.1 100/50/12 PS</t>
  </si>
  <si>
    <t>59224364.A</t>
  </si>
  <si>
    <t>Skruž šachetní TBS-Q.1 100/100/12 PS</t>
  </si>
  <si>
    <t>Poznámka k položce:_x000D_
5</t>
  </si>
  <si>
    <t>Poznámka k položce:_x000D_
včetně dodávky poklopu šachtového lit. D 650_x000D_
2</t>
  </si>
  <si>
    <t>Fólie výstražná z PVC šedá, šířka 30 cm</t>
  </si>
  <si>
    <t>Poznámka k položce:_x000D_
70</t>
  </si>
  <si>
    <t>892581111R00</t>
  </si>
  <si>
    <t>Zkouška těsnosti kanalizace DN do 300, vodou</t>
  </si>
  <si>
    <t>892583111R00</t>
  </si>
  <si>
    <t>Zabezpečení konců kanal. potrubí DN do 300, vodou</t>
  </si>
  <si>
    <t>úsek</t>
  </si>
  <si>
    <t>j4</t>
  </si>
  <si>
    <t>jáma tř.4</t>
  </si>
  <si>
    <t>81,11</t>
  </si>
  <si>
    <t>j5</t>
  </si>
  <si>
    <t>jáma tř.5</t>
  </si>
  <si>
    <t>83,529</t>
  </si>
  <si>
    <t>špv</t>
  </si>
  <si>
    <t>ŠP vrstva</t>
  </si>
  <si>
    <t>4,542</t>
  </si>
  <si>
    <t>zvz</t>
  </si>
  <si>
    <t>zásyp výkopkem</t>
  </si>
  <si>
    <t>124,408</t>
  </si>
  <si>
    <t>D2-02 - Požární nádrž</t>
  </si>
  <si>
    <t xml:space="preserve">    8 - Trubní vedení</t>
  </si>
  <si>
    <t>131351106</t>
  </si>
  <si>
    <t>Hloubení nezapažených jam a zářezů strojně s urovnáním dna do předepsaného profilu a spádu v hornině třídy těžitelnosti II skupiny 4 přes 1 000 do 5 000 m3</t>
  </si>
  <si>
    <t>319366962</t>
  </si>
  <si>
    <t>https://podminky.urs.cz/item/CS_URS_2023_01/131351106</t>
  </si>
  <si>
    <t>rozpočet tedy uvažuje 50% výkopu ve 4 a 50% v 5</t>
  </si>
  <si>
    <t>svahovaný výkop bez pažení tg cca 2/1</t>
  </si>
  <si>
    <t>uvažován výkop do hl.cca 3,4m (odsouhlasí TDI dle skutečnosti v návaznosti na HTU)</t>
  </si>
  <si>
    <t>půdorysný rozměr dna výkopu (2,3+0,4x2)x(5,8+0,4+1,24+0,4x2)</t>
  </si>
  <si>
    <t>prům.š.na svahování při tg 2/1 = 1,7/2=0,85m</t>
  </si>
  <si>
    <t>výkopek ponechán u výkopu</t>
  </si>
  <si>
    <t>čv202</t>
  </si>
  <si>
    <t>(3,4*(2,3+0,4*2+0,85*2)*(5,8+0,4+1,24+0,4*2+0,85*2))*0,5</t>
  </si>
  <si>
    <t>131451106</t>
  </si>
  <si>
    <t>Hloubení nezapažených jam a zářezů strojně s urovnáním dna do předepsaného profilu a spádu v hornině třídy těžitelnosti II skupiny 5 přes 1 000 do 5 000 m3</t>
  </si>
  <si>
    <t>-476922954</t>
  </si>
  <si>
    <t>https://podminky.urs.cz/item/CS_URS_2023_01/131451106</t>
  </si>
  <si>
    <t>výkopek ponechán u výkopu, pouze cca 30 m3 ce odveze ihned na skládku</t>
  </si>
  <si>
    <t>"prohloubení pro šachtu"1,075*1,5*1,5</t>
  </si>
  <si>
    <t>271572211</t>
  </si>
  <si>
    <t>Podsyp pod základové konstrukce se zhutněním a urovnáním povrchu ze štěrkopísku netříděného</t>
  </si>
  <si>
    <t>-965850051</t>
  </si>
  <si>
    <t>https://podminky.urs.cz/item/CS_URS_2023_01/271572211</t>
  </si>
  <si>
    <t>Poznámka k položce:_x000D_
tonáž se nezapočítává do přesunu hmot (uvažován přímý výsyp), případný přesun hmot započítejte do ceny</t>
  </si>
  <si>
    <t>"nádrž"0,2*(2,3+0,4*2)*(5,8+0,4*2)</t>
  </si>
  <si>
    <t>"šachta"0,2*1,5*1,5</t>
  </si>
  <si>
    <t>174151101</t>
  </si>
  <si>
    <t>Zásyp sypaninou z jakékoliv horniny strojně s uložením výkopku ve vrstvách se zhutněním jam, šachet, rýh nebo kolem objektů v těchto vykopávkách</t>
  </si>
  <si>
    <t>775002394</t>
  </si>
  <si>
    <t>https://podminky.urs.cz/item/CS_URS_2023_01/174151101</t>
  </si>
  <si>
    <t>rozpočet předpokládá zpětné použití výkopku</t>
  </si>
  <si>
    <t>"objem výkopu"j4+j5</t>
  </si>
  <si>
    <t>"odpočet šp"-špv</t>
  </si>
  <si>
    <t>"odpočet nádrže a komínku"-2,3*5,8*2,22-3,14*0,6*0,6*0,9</t>
  </si>
  <si>
    <t>"odpočet šachty"-3,14*0,62*0,62*4,19</t>
  </si>
  <si>
    <t>167151102</t>
  </si>
  <si>
    <t>Nakládání, skládání a překládání neulehlého výkopku nebo sypaniny strojně nakládání, množství do 100 m3, z horniny třídy těžitelnosti II, skupiny 4 a 5</t>
  </si>
  <si>
    <t>265993168</t>
  </si>
  <si>
    <t>https://podminky.urs.cz/item/CS_URS_2023_01/167151102</t>
  </si>
  <si>
    <t>naložení zbylého výkopku po zásypu pož.nádrže</t>
  </si>
  <si>
    <t>"odpočet zpětně použitého výkopku"-zvz</t>
  </si>
  <si>
    <t>"odpočet ihned odvezeného výkopku při výkopu jam"-30,0</t>
  </si>
  <si>
    <t>162751137</t>
  </si>
  <si>
    <t>Vodorovné přemístění výkopku nebo sypaniny po suchu na obvyklém dopravním prostředku, bez naložení výkopku, avšak se složením bez rozhrnutí z horniny třídy těžitelnosti II skupiny 4 a 5 na vzdálenost přes 9 000 do 10 000 m</t>
  </si>
  <si>
    <t>-1714536800</t>
  </si>
  <si>
    <t>https://podminky.urs.cz/item/CS_URS_2023_01/162751137</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</si>
  <si>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</si>
  <si>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</si>
  <si>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-971344519</t>
  </si>
  <si>
    <t>https://podminky.urs.cz/item/CS_URS_2023_01/162751139</t>
  </si>
  <si>
    <t>40,231*5 'Přepočtené koeficientem množství</t>
  </si>
  <si>
    <t>-1675983179</t>
  </si>
  <si>
    <t>40,231*1,8 'Přepočtené koeficientem množství</t>
  </si>
  <si>
    <t>Trubní vedení</t>
  </si>
  <si>
    <t>8pnčš</t>
  </si>
  <si>
    <t>Prefabrikovaná požární nádrž a čerpací šachta - kompl.d,m</t>
  </si>
  <si>
    <t>1681914038</t>
  </si>
  <si>
    <t xml:space="preserve">Poznámka k položce:_x000D_
obsah položky:_x000D_
ND22 dno 1,0 ks 14 000 kg_x000D_
ND22S strop 1,0 ks 6 800 kg_x000D_
Propoj KG200 1,0 ks 0 kg_x000D_
Stupadla poplastovaná 1,0 ks 0 kg_x000D_
kónus 1000 1,0 ks 570 kg_x000D_
Poklop B125 DN600 litinovo-betonový s odvětráním 1,0 ks 102 kg_x000D_
dno EU-S 1000/920 1,0 ks 1 350 kg_x000D_
skruž 1000/1000 2,0 ks 1 013 kg_x000D_
skruž 1000/500 1,0 ks 506 kg_x000D_
skruž 1000/250 1,0 ks 254 kg_x000D_
Těsnění spáry skruže DN1000 5,0 ks 0 kg_x000D_
Stupadla poplastovaná 1,0 ks 0 kg_x000D_
strop EU-P 1000/01 1,0 ks 480 kg_x000D_
Poklop B125 DN600 litinovo-betonový s odvětráním 1,0 ks 102 kg_x000D_
Sací potrubí DN100, sací koš, zpětná klapka, šroub 1,0 ks 40 kg_x000D_
Označník "Požární voda" 1,0 ks 15 kg_x000D_
Doprava a čas technika pro provedení zkoušky 1,0 ks 0 kg_x000D_
Doprava a mtž prefy_x000D_
</t>
  </si>
  <si>
    <t>8sd</t>
  </si>
  <si>
    <t>Zajištění a práce jeřábu pro osazení prefy</t>
  </si>
  <si>
    <t>-1291463295</t>
  </si>
  <si>
    <t>933901111</t>
  </si>
  <si>
    <t>Zkoušky objektů a vymývání provedení zkoušky vodotěsnosti betonové nádrže jakéhokoliv druhu a tvaru, o obsahu do 1000 m3</t>
  </si>
  <si>
    <t>-247087733</t>
  </si>
  <si>
    <t>https://podminky.urs.cz/item/CS_URS_2023_01/933901111</t>
  </si>
  <si>
    <t>"dle TZ je objem 23,1m3"23,1</t>
  </si>
  <si>
    <t>08211321</t>
  </si>
  <si>
    <t>voda pitná pro ostatní odběratele</t>
  </si>
  <si>
    <t>-1855432811</t>
  </si>
  <si>
    <t>899331111</t>
  </si>
  <si>
    <t>Výšková úprava uličního vstupu nebo vpusti do 200 mm zvýšením poklopu</t>
  </si>
  <si>
    <t>-116932871</t>
  </si>
  <si>
    <t>https://podminky.urs.cz/item/CS_URS_2023_01/899331111</t>
  </si>
  <si>
    <t>"finální dorovnání poklopů do úrovně terénu"2</t>
  </si>
  <si>
    <t>998144471</t>
  </si>
  <si>
    <t>Přesun hmot pro nádrže, jímky, zásobníky a jámy pozemní mimo zemědělství se svislou nosnou konstrukcí montovanou z dílců betonových tyčových nebo plošných vodorovná dopravní vzdálenost do 50 m, pro nádrže výšky do 25 m</t>
  </si>
  <si>
    <t>1757866373</t>
  </si>
  <si>
    <t>https://podminky.urs.cz/item/CS_URS_2023_01/998144471</t>
  </si>
  <si>
    <t>D2-03 - Záložní zdroj</t>
  </si>
  <si>
    <t xml:space="preserve">    5 - Komunikace pozemní</t>
  </si>
  <si>
    <t>M - Práce a dodávky M</t>
  </si>
  <si>
    <t xml:space="preserve">    32-M - Montáže elektropohonů a dieselagr.</t>
  </si>
  <si>
    <t>181912112</t>
  </si>
  <si>
    <t>Úprava pláně vyrovnáním výškových rozdílů ručně v hornině třídy těžitelnosti I skupiny 3 se zhutněním</t>
  </si>
  <si>
    <t>1165937638</t>
  </si>
  <si>
    <t>https://podminky.urs.cz/item/CS_URS_2023_01/181912112</t>
  </si>
  <si>
    <t>čv302</t>
  </si>
  <si>
    <t>6,5*4,0</t>
  </si>
  <si>
    <t>-2032943627</t>
  </si>
  <si>
    <t>od HTU na -0,6</t>
  </si>
  <si>
    <t>"pod zákl.desku po -0,3"(0,6-0,3)*1,3*3,8</t>
  </si>
  <si>
    <t>"pod zámkovku po -0,25"(0,6-0,25)*(3,5*6,0-1,3*3,8)</t>
  </si>
  <si>
    <t>"pod obrubníky po -0,35"(0,6-0,35)*(4,0*6,5-3,5*6,0)</t>
  </si>
  <si>
    <t>-1479660419</t>
  </si>
  <si>
    <t>8,353*2 'Přepočtené koeficientem množství</t>
  </si>
  <si>
    <t>273321311</t>
  </si>
  <si>
    <t>Základy z betonu železového (bez výztuže) desky z betonu bez zvláštních nároků na prostředí tř. C 16/20</t>
  </si>
  <si>
    <t>2031726080</t>
  </si>
  <si>
    <t>https://podminky.urs.cz/item/CS_URS_2023_01/273321311</t>
  </si>
  <si>
    <t>1,3*3,8*0,4</t>
  </si>
  <si>
    <t>273351121</t>
  </si>
  <si>
    <t>Bednění základů desek zřízení</t>
  </si>
  <si>
    <t>866372786</t>
  </si>
  <si>
    <t>https://podminky.urs.cz/item/CS_URS_2023_01/273351121</t>
  </si>
  <si>
    <t>0,4*(1,3*2+3,8*2)</t>
  </si>
  <si>
    <t>273351122</t>
  </si>
  <si>
    <t>Bednění základů desek odstranění</t>
  </si>
  <si>
    <t>1159539230</t>
  </si>
  <si>
    <t>https://podminky.urs.cz/item/CS_URS_2023_01/273351122</t>
  </si>
  <si>
    <t>273362021</t>
  </si>
  <si>
    <t>Výztuž základů desek ze svařovaných sítí z drátů typu KARI</t>
  </si>
  <si>
    <t>1667066326</t>
  </si>
  <si>
    <t>https://podminky.urs.cz/item/CS_URS_2023_01/273362021</t>
  </si>
  <si>
    <t>uvažována kari 6/150 při spodním a horním líci</t>
  </si>
  <si>
    <t>(1,3*3,8*3,04*1,2*0,001)*2</t>
  </si>
  <si>
    <t>338zal</t>
  </si>
  <si>
    <t>Zhotovení jamky (alt.ztrac.bednění) pro zabetonování sloupku - ocenit dle technol.postupu zhotovitel</t>
  </si>
  <si>
    <t>-479391059</t>
  </si>
  <si>
    <t>Poznámka k položce:_x000D_
Vzhledem k tomu, že práce budou probíhat od úrovně HTU, je v rozpočtu uvažováno s pomocnou kcí pro zabetonování sloupků (např. pvc potrubí osazené v násypu) nebo s vyvrtáním jamek až po provedení násypu.</t>
  </si>
  <si>
    <t>338171123</t>
  </si>
  <si>
    <t>Montáž sloupků a vzpěr plotových ocelových trubkových nebo profilovaných výšky přes 2 do 2,6 m se zabetonováním do 0,08 m3 do připravených jamek</t>
  </si>
  <si>
    <t>-563837233</t>
  </si>
  <si>
    <t>https://podminky.urs.cz/item/CS_URS_2023_01/338171123</t>
  </si>
  <si>
    <t>33sl</t>
  </si>
  <si>
    <t xml:space="preserve">sloupek 60/40mm dl.2200mm komaxit - dodávka vč.krytky </t>
  </si>
  <si>
    <t>76853242</t>
  </si>
  <si>
    <t>348171146</t>
  </si>
  <si>
    <t>Montáž oplocení z dílců kovových panelových svařovaných, na ocelové profilované sloupky, výšky přes 1,5 do 2,0 m</t>
  </si>
  <si>
    <t>1004720905</t>
  </si>
  <si>
    <t>https://podminky.urs.cz/item/CS_URS_2023_01/348171146</t>
  </si>
  <si>
    <t>v.1,53m</t>
  </si>
  <si>
    <t>3,5*2+6,0*2-1,0</t>
  </si>
  <si>
    <t>55342428</t>
  </si>
  <si>
    <t>plotový panel svařovaný v 1,5-2,0m š do 2,5m průměru drátu 4mm oka 55x100mm s horizontálním prolisem povrchová úprava PZ komaxit</t>
  </si>
  <si>
    <t>230195378</t>
  </si>
  <si>
    <t>338p</t>
  </si>
  <si>
    <t>Příplatek na případné krácení panelů vč.prořezu, rozměření, atd.dle zvyklostí zhotovitele nad rámec ceníkových položek pro kompl.dodávku oplocení</t>
  </si>
  <si>
    <t>-211552108</t>
  </si>
  <si>
    <t>338br</t>
  </si>
  <si>
    <t>Branka 1kř š.1,0m, výplň 3D panel - d,m vč.kování a zámku</t>
  </si>
  <si>
    <t>993635089</t>
  </si>
  <si>
    <t>3spm</t>
  </si>
  <si>
    <t>spojovací materiál (příchytky,atd.) - dodávka</t>
  </si>
  <si>
    <t>1082620379</t>
  </si>
  <si>
    <t>Komunikace pozemní</t>
  </si>
  <si>
    <t>564851011</t>
  </si>
  <si>
    <t>Podklad ze štěrkodrti ŠD s rozprostřením a zhutněním plochy jednotlivě do 100 m2, po zhutnění tl. 150 mm</t>
  </si>
  <si>
    <t>-1846864428</t>
  </si>
  <si>
    <t>https://podminky.urs.cz/item/CS_URS_2023_01/564851011</t>
  </si>
  <si>
    <t>"pod zámkovku od -0,25 po -0,1"(3,5*6,0-1,3*3,8)</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</si>
  <si>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</si>
  <si>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</si>
  <si>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-382695557</t>
  </si>
  <si>
    <t>https://podminky.urs.cz/item/CS_URS_2023_01/596211110</t>
  </si>
  <si>
    <t>59245018</t>
  </si>
  <si>
    <t>dlažba tvar obdélník betonová 200x100x60mm přírodní</t>
  </si>
  <si>
    <t>1966825511</t>
  </si>
  <si>
    <t>16,06*1,03 'Přepočtené koeficientem množství</t>
  </si>
  <si>
    <t>916231213</t>
  </si>
  <si>
    <t>Osazení chodníkového obrubníku betonového se zřízením lože, s vyplněním a zatřením spár cementovou maltou stojatého s boční opěrou z betonu prostého, do lože z betonu prostého</t>
  </si>
  <si>
    <t>919861941</t>
  </si>
  <si>
    <t>https://podminky.urs.cz/item/CS_URS_2023_01/916231213</t>
  </si>
  <si>
    <t>3,66*2+6,0*2</t>
  </si>
  <si>
    <t>59217016</t>
  </si>
  <si>
    <t>obrubník betonový chodníkový 1000x80x250mm</t>
  </si>
  <si>
    <t>1760149718</t>
  </si>
  <si>
    <t>19,32*1,02 'Přepočtené koeficientem množství</t>
  </si>
  <si>
    <t>998232110</t>
  </si>
  <si>
    <t>Přesun hmot pro oplocení se svislou nosnou konstrukcí zděnou z cihel, tvárnic, bloků, popř. kovovou nebo dřevěnou vodorovná dopravní vzdálenost do 50 m, pro oplocení výšky do 3 m</t>
  </si>
  <si>
    <t>141113415</t>
  </si>
  <si>
    <t>https://podminky.urs.cz/item/CS_URS_2023_01/998232110</t>
  </si>
  <si>
    <t>Práce a dodávky M</t>
  </si>
  <si>
    <t>32-M</t>
  </si>
  <si>
    <t>Montáže elektropohonů a dieselagr.</t>
  </si>
  <si>
    <t>32zz</t>
  </si>
  <si>
    <t>Záložní zdroj (motorgenerátor) - d,m</t>
  </si>
  <si>
    <t>-1058687334</t>
  </si>
  <si>
    <t>Poznámka k položce:_x000D_
Dodávka stacionárního záložního zdroje - dieselového motorgenerátoru o minimálním trvalém výkonu PRP 100 kVA/80 kW a nepřetížitelném výkonu 110 kVA/ 88 kW s jističem a rozvaděčem vlastní spotřeby, interní palivovou nádrží na min. 10 hodin provozu, chladič motoru dimenzovaný na venkovní teplotu 45°C, kulisové tlumiče v sací a výdechové části kapotáže, kapotáž vyplěná tlumící a samozhášecí hmotou, odhlučnění alespoň 68 db/7m, integrovaný tlumič spalin - 29dB(A), zámky kapotáže s krytím IP65. Automatický předehřev motoru a dobíječ akumulátorů. Zařízení bude opatřeno bezpečnostní vanou, či opláštěním pro jakémukoli úniku provozních kapalin a náplní. Emisní limit -Nox max 4000 mg/m3. Zařízení bude vybaveno ochranou proti doteku horkých a rotujících částí.Součástí dodávky budou rozvaděče ATS (přepínač silového napětí síť/DA), a to zvlášť pro objekt a zvlášť pro tepelná čerpadla (je nutné, aby záložní zdroj zajistil provoz veškerého zařízení budovy), realizační dodavatelská dokumentace, doprava, montáž, případné jeřábnické práce, instalace, uvedení do provozu, provozní zkouška automatického spínání a odpínání, kompletní dokumentace v českém jazyce a zaškolení obsluhy pro provoz a běžnou údržbu. Nádrž bude naplněna na 90% objemu. Kabeláž a výkopy pro kabeláž jsou řešeny v rámci rozpočtů elektro.</t>
  </si>
  <si>
    <t>D2-04 - Fotovoltaická elektrárna</t>
  </si>
  <si>
    <t>Výrobní dokumentace solární elektrárny, vč. schválení na ČEZ Distribuce a.s.</t>
  </si>
  <si>
    <t>tlačítko , STOP FVE vč. montáže</t>
  </si>
  <si>
    <t>hybridní měnič 10kW + bateriový modul, 14,4kWh se základnou s řídící jednotkou</t>
  </si>
  <si>
    <t>FVE panely 450Wp monokrystal</t>
  </si>
  <si>
    <t>solární kabely 6mm černá/červená</t>
  </si>
  <si>
    <t>hliníková konstrukce, zdvih 35°, vč. montáže</t>
  </si>
  <si>
    <t>59245320R</t>
  </si>
  <si>
    <t>Dlaždice betonová HBB 40x40x4 cm BENA S šedá</t>
  </si>
  <si>
    <t>. - VRN</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</si>
  <si>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</si>
  <si>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</si>
  <si>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</si>
  <si>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</si>
  <si>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</si>
  <si>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Vedlejší rozpočtové náklady</t>
  </si>
  <si>
    <t>VRN1</t>
  </si>
  <si>
    <t>Průzkumné, geodetické a projektové práce</t>
  </si>
  <si>
    <t>011002000</t>
  </si>
  <si>
    <t>Průzkumné práce</t>
  </si>
  <si>
    <t>…</t>
  </si>
  <si>
    <t>1024</t>
  </si>
  <si>
    <t>-456035606</t>
  </si>
  <si>
    <t>https://podminky.urs.cz/item/CS_URS_2023_01/011002000</t>
  </si>
  <si>
    <t>"např. sondy dle potřeby, vytyčení sítí"1</t>
  </si>
  <si>
    <t>012203000</t>
  </si>
  <si>
    <t>Geodetické práce při provádění stavby</t>
  </si>
  <si>
    <t>151333874</t>
  </si>
  <si>
    <t>https://podminky.urs.cz/item/CS_URS_2023_01/012203000</t>
  </si>
  <si>
    <t>012303000</t>
  </si>
  <si>
    <t>Geodetické práce po výstavbě</t>
  </si>
  <si>
    <t>1930189852</t>
  </si>
  <si>
    <t>https://podminky.urs.cz/item/CS_URS_2023_01/012303000</t>
  </si>
  <si>
    <t>013203000</t>
  </si>
  <si>
    <t>Dokumentace stavby bez rozlišení</t>
  </si>
  <si>
    <t>-348353720</t>
  </si>
  <si>
    <t>https://podminky.urs.cz/item/CS_URS_2023_01/013203000</t>
  </si>
  <si>
    <t>"dílenská a výrobní dokumentace v potřebném rozsahu pro stavbu, statika např.pro lešení,..."1</t>
  </si>
  <si>
    <t>Projekt dopravně inženýrských opatření (DIO) dle potřeby stavby</t>
  </si>
  <si>
    <t>PD lešení vč.sítí, kotevní plán na základě statického výpočtu</t>
  </si>
  <si>
    <t>013254000</t>
  </si>
  <si>
    <t>1817652808</t>
  </si>
  <si>
    <t>https://podminky.urs.cz/item/CS_URS_2023_01/013254000</t>
  </si>
  <si>
    <t>VRN3</t>
  </si>
  <si>
    <t>Zařízení staveniště</t>
  </si>
  <si>
    <t>030001000</t>
  </si>
  <si>
    <t>-1015424282</t>
  </si>
  <si>
    <t>https://podminky.urs.cz/item/CS_URS_2023_01/030001000</t>
  </si>
  <si>
    <t>"zřízení, provoz a zrušení zs (buňky, wc, stav.výtah případně jeřáb, vše potřebné pro realizaci díla dle uvážení zhotovitele)"1</t>
  </si>
  <si>
    <t>Zajištění oplocení stavby pevnými zábranami, zajištění zamezení vstupu na lešení pevnými zábranami do výšky cca 3,0 m, vše dle požadavku KooBOZP</t>
  </si>
  <si>
    <t xml:space="preserve">Zajištění vstupů do objektu lávkami s dřevěným zábradlím dle požadavku KooBOZP </t>
  </si>
  <si>
    <t>"ochranné zábralí, oplocení"</t>
  </si>
  <si>
    <t>"dočasná ochrana stávajících kcí,vzrostlé zeleně (kmeny stromů), podlah a zařízení proti poškození a znečištění (např. OSB + geotextílie, folie PE)"</t>
  </si>
  <si>
    <t>čištění komunikace</t>
  </si>
  <si>
    <t>zhotovení DIO</t>
  </si>
  <si>
    <t>VRN4</t>
  </si>
  <si>
    <t>Inženýrská činnost</t>
  </si>
  <si>
    <t>043002000</t>
  </si>
  <si>
    <t>Zkoušky a ostatní měření</t>
  </si>
  <si>
    <t>990291589</t>
  </si>
  <si>
    <t>https://podminky.urs.cz/item/CS_URS_2023_01/043002000</t>
  </si>
  <si>
    <t>"zhutnění, odtrhové atd."1</t>
  </si>
  <si>
    <t>hlavně: odtrhové zkoušky a posouzení kotvení ETICS, odtrhové zkoušky a posouzení kotvení zateplení střechy</t>
  </si>
  <si>
    <t>lešení (tahové zkoušky, zkoušky kotev)</t>
  </si>
  <si>
    <t>Provedení zkoušek únosnosti konstrukčních vrstev komunikace akreditovanou zkušebnou:</t>
  </si>
  <si>
    <t>-statická zkouška únosnoti pláně</t>
  </si>
  <si>
    <t>-statická zkouška na ochranné vrstvě</t>
  </si>
  <si>
    <t>-tloušťka vrstvy</t>
  </si>
  <si>
    <t>-rozbor zeminy v aktivní zóně</t>
  </si>
  <si>
    <t>zkoušky a měření vyplívající z požadavků dotčených orgánů a správců IS – viz dokladová část</t>
  </si>
  <si>
    <t>např.protokol kráceného rozboru pitné vody od akreditované nebo autorizované laboratoře, který doloží zdravotní nezávadnost zdroje pitné vody</t>
  </si>
  <si>
    <t>045002000</t>
  </si>
  <si>
    <t>Kompletační a koordinační činnost</t>
  </si>
  <si>
    <t>-1028488173</t>
  </si>
  <si>
    <t>https://podminky.urs.cz/item/CS_URS_2023_01/045002000</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</si>
  <si>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</si>
  <si>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</si>
  <si>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</si>
  <si>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</si>
  <si>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</si>
  <si>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</si>
  <si>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Návod na užívání, provoz a údržbu včetně zaškolení obsluhy atd.</t>
  </si>
  <si>
    <t>předložení vzorků dlažeb, obkladů, vnějších omítek, atd.</t>
  </si>
  <si>
    <t>VRN9</t>
  </si>
  <si>
    <t>091504000</t>
  </si>
  <si>
    <t>Náklady související s publikační činností</t>
  </si>
  <si>
    <t>610389773</t>
  </si>
  <si>
    <t>https://podminky.urs.cz/item/CS_URS_2023_01/091504000</t>
  </si>
  <si>
    <t xml:space="preserve">Poznámka k položce:_x000D_
K publicitě platí, že tam bude billboard a pamětní deska, zhotovení a montáž. Zhotovení dočasného celobarevného billboardu z materiálu odolného proti povětrnostním podmínkám, který bude instalován po celou dobu realizace projektu na viditelném místě staveniště. Po dokončení realizace bude instalována stálá pamětní deska. Požadavek na umístění a grafický podklad předá objednatel zhotoviteli před zahájením realizace stavby. </t>
  </si>
  <si>
    <t>"např. dočasný bilboard - 1ks"</t>
  </si>
  <si>
    <t>"např. stálá pamětní deska - 1ks"</t>
  </si>
  <si>
    <t>x1</t>
  </si>
  <si>
    <t>Ochrana stávajících inženýrských sítí na staveništi</t>
  </si>
  <si>
    <t>1766830016</t>
  </si>
  <si>
    <t>x4</t>
  </si>
  <si>
    <t>Užívání veřejných ploch a prostranství - pokud bude potřeba</t>
  </si>
  <si>
    <t>-895169285</t>
  </si>
  <si>
    <t>x7</t>
  </si>
  <si>
    <t>Bankovní záruka za řádné provedení díla</t>
  </si>
  <si>
    <t>1716393265</t>
  </si>
  <si>
    <t>Poznámka k položce:_x000D_
Náklady zhotovitele spojené se zabezpečením a poskytnutím zajišťovacích bankovních záruk za řádné provedení díla, jak je uvedeno v SOD.</t>
  </si>
  <si>
    <t>x5</t>
  </si>
  <si>
    <t>Pojištění dodavatele a pojištění díla</t>
  </si>
  <si>
    <t>148017185</t>
  </si>
  <si>
    <t>Poznámka k položce:_x000D_
Náklady spojené s povinným pojištěním dodavatele nebo stavebního díla či jeho části nebo odpovědnosti za škodu v rozsahu dle SOD</t>
  </si>
  <si>
    <t>x6</t>
  </si>
  <si>
    <t>Bankovní záruka po celou dobu záruční doby</t>
  </si>
  <si>
    <t>769383364</t>
  </si>
  <si>
    <t>Poznámka k položce:_x000D_
Náklady zhotovitele spojené se zabezpečením a poskytnutím zajišťovacích bankovních záruk za celou dobu záruční doby, jak je uvedeno v SOD.</t>
  </si>
  <si>
    <t>SEZNAM FIGUR</t>
  </si>
  <si>
    <t>Výměra</t>
  </si>
  <si>
    <t xml:space="preserve"> D1-01/ 1,2,3</t>
  </si>
  <si>
    <t>sdk podhled obyč.</t>
  </si>
  <si>
    <t>Použití figury:</t>
  </si>
  <si>
    <t>SDK podhled desky 1xA 12,5 bez izolace dvouvrstvá spodní kce profil CD+UD</t>
  </si>
  <si>
    <t>Hloubková jednonásobná bezbarvá penetrace podkladu v místnostech v do 3,80 m</t>
  </si>
  <si>
    <t>sdk podhled impr.H2</t>
  </si>
  <si>
    <t>SDK podhled deska 1xH2 12,5 bez izolace dvouvrstvá spodní kce profil CD+UD</t>
  </si>
  <si>
    <t>Mazanina tl přes 50 do 80 mm z betonu prostého bez zvýšených nároků na prostředí tř. C 16/20</t>
  </si>
  <si>
    <t>Výztuž mazanin svařovanými sítěmi Kari</t>
  </si>
  <si>
    <t>Separační vrstva z PE fólie</t>
  </si>
  <si>
    <t>Montáž izolace tepelné podlah volně kladenými rohožemi, pásy, dílci, deskami 2 vrstvy</t>
  </si>
  <si>
    <t>Lešení pomocné pro objekty pozemních staveb s lešeňovou podlahou v do 1,9 m zatížení do 150 kg/m2</t>
  </si>
  <si>
    <t>Vyčištění budov bytové a občanské výstavby při výšce podlaží do 4 m</t>
  </si>
  <si>
    <t>Vodorovné přemístění přes 9 000 do 10000 m výkopku/sypaniny z horniny třídy těžitelnosti I skupiny 1 až 3</t>
  </si>
  <si>
    <t>Nakládání výkopku z hornin třídy těžitelnosti I skupiny 1 až 3 do 100 m3</t>
  </si>
  <si>
    <t>Provedení izolace proti zemní vlhkosti pásy přitavením vodorovné NAIP</t>
  </si>
  <si>
    <t>Mazanina tl přes 120 do 240 mm z betonu prostého bez zvýšených nároků na prostředí tř. C 20/25</t>
  </si>
  <si>
    <t>Provedení izolace proti zemní vlhkosti vodorovné za studena nátěrem penetračním</t>
  </si>
  <si>
    <t>Montáž podlah keramických pro mechanické zatížení hladkých lepených flexibilním lepidlem přes 9 do 12 ks/m2</t>
  </si>
  <si>
    <t>Vyčištění budov průmyslových objektů při jakékoliv výšce podlaží</t>
  </si>
  <si>
    <t>ker.dl.podstupnic</t>
  </si>
  <si>
    <t>Montáž obkladů podstupnic z dlaždic hladkých keramických flexibilní lepidlo v přes 150 do 200 mm</t>
  </si>
  <si>
    <t>Vysátí schodiště před pokládkou dlažby</t>
  </si>
  <si>
    <t>Pracnější řezání podlah z dlaždic keramických rovné</t>
  </si>
  <si>
    <t>Broušení betonového podkladu povlakových podlah schodišťových stupňů</t>
  </si>
  <si>
    <t>Vodou ředitelná penetrace savého podkladu povlakových podlah schodišťových stupňů</t>
  </si>
  <si>
    <t>Montáž izolace tepelné podlah volně kladenými rohožemi, pásy, dílci, deskami 1 vrstva</t>
  </si>
  <si>
    <t>ker.dl.stupnic</t>
  </si>
  <si>
    <t>Montáž obkladů stupnic z dlaždic keramických flexibilní lepidlo š přes 250 do 300 mm</t>
  </si>
  <si>
    <t>Montáž obkladů vnitřních keramických hladkých přes 22 do 25 ks/m2 lepených flexibilním lepidlem</t>
  </si>
  <si>
    <t>keram.obklad bílý podklad</t>
  </si>
  <si>
    <t>Nátěr penetrační na stěnu</t>
  </si>
  <si>
    <t>keram.obklad šedý podklad</t>
  </si>
  <si>
    <t>ker.obklad šedý parapety do 150mm</t>
  </si>
  <si>
    <t>Montáž obkladů parapetů š přes 100 do 150 mm z dlaždic keramických lepených flexibilním lepidlem</t>
  </si>
  <si>
    <t>Montáž soklů z dlaždic keramických rovných flexibilní lepidlo v přes 90 do 120 mm</t>
  </si>
  <si>
    <t>Podlahy spárování silikonem</t>
  </si>
  <si>
    <t>ker.sokl schod.stupňů</t>
  </si>
  <si>
    <t>Montáž soklů z dlaždic keramických schodišťových stupňovitých flexibilní lepidlo v přes 90 do 120 mm</t>
  </si>
  <si>
    <t>Odkopávky a prokopávky nezapažené v hornině třídy těžitelnosti I skupiny 1 a 2 objem do 5000 m3 strojně</t>
  </si>
  <si>
    <t>Odkopávky a prokopávky nezapažené v hornině třídy těžitelnosti II skupiny 4 objem do 5000 m3 strojně</t>
  </si>
  <si>
    <t>Základové pasy ze ŽB bez zvýšených nároků na prostředí tř. C 20/25</t>
  </si>
  <si>
    <t>Základové pásy z betonu tř. C 16/20</t>
  </si>
  <si>
    <t>Hloubení rýh nezapažených š do 2000 mm v hornině třídy těžitelnosti II skupiny 4 objem do 5000 m3 strojně</t>
  </si>
  <si>
    <t>Hloubení rýh nezapažených š do 800 mm v hornině třídy těžitelnosti II skupiny 4 objem přes 100 m3 strojně</t>
  </si>
  <si>
    <t>Provedení povlak krytiny mechanicky kotvenou do betonu TI tl přes 240 mm krajní pole, budova v do 18 m</t>
  </si>
  <si>
    <t>Provedení povlakové krytiny střech do 10° podkladní textilní vrstvy</t>
  </si>
  <si>
    <t>Provedení povlak krytiny mechanicky kotvenou do betonu TI tl přes 240 mm rohové pole, budova v do 18 m</t>
  </si>
  <si>
    <t>Provedení povlakové krytiny vytažením na konstrukce fólií lepenou se svařovanými spoji</t>
  </si>
  <si>
    <t>Provedení povlak krytiny mechanicky kotvenou do betonu TI tl přes 240 mm vnitřní pole, budova v do 18 m</t>
  </si>
  <si>
    <t>štuk nadpraží otvorů místností s ker.obkladem</t>
  </si>
  <si>
    <t>Potažení vnitřních rovných stropů vápenocementovým štukem tloušťky do 3 mm</t>
  </si>
  <si>
    <t>Lepení pásů z PVC standardním lepidlem</t>
  </si>
  <si>
    <t xml:space="preserve"> D2-02</t>
  </si>
  <si>
    <t>Hloubení jam nezapažených v hornině třídy těžitelnosti II skupiny 4 objem do 5000 m3 strojně</t>
  </si>
  <si>
    <t>Vodorovné přemístění přes 9 000 do 10000 m výkopku/sypaniny z horniny třídy těžitelnosti II skupiny 4 a 5</t>
  </si>
  <si>
    <t>Nakládání výkopku z hornin třídy těžitelnosti II skupiny 4 a 5 do 100 m3</t>
  </si>
  <si>
    <t>Zásyp jam, šachet rýh nebo kolem objektů sypaninou se zhutněním</t>
  </si>
  <si>
    <t>Hloubení jam nezapažených v hornině třídy těžitelnosti II skupiny 5 objem do 5000 m3 strojně</t>
  </si>
  <si>
    <t>Podsyp pod základové konstrukce se zhutněním z netříděného štěrkopísku</t>
  </si>
  <si>
    <t xml:space="preserve"> D2-03</t>
  </si>
  <si>
    <t>j</t>
  </si>
  <si>
    <t>jamky</t>
  </si>
  <si>
    <t>r</t>
  </si>
  <si>
    <t>rýha</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</si>
  <si>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</si>
  <si>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</si>
  <si>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</si>
  <si>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</si>
  <si>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</si>
  <si>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</si>
  <si>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</si>
  <si>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</si>
  <si>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</si>
  <si>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</si>
  <si>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</si>
  <si>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</si>
  <si>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</si>
  <si>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</si>
  <si>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</si>
  <si>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</si>
  <si>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</si>
  <si>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</si>
  <si>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</si>
  <si>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</si>
  <si>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</si>
  <si>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</si>
  <si>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</si>
  <si>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</si>
  <si>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</si>
  <si>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</si>
  <si>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</si>
  <si>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</si>
  <si>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</si>
  <si>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</si>
  <si>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</si>
  <si>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</si>
  <si>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</si>
  <si>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</si>
  <si>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</si>
  <si>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</si>
  <si>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</si>
  <si>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</si>
  <si>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</si>
  <si>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</si>
  <si>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</si>
  <si>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</si>
  <si>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</si>
  <si>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</si>
  <si>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</si>
  <si>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</si>
  <si>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</si>
  <si>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</si>
  <si>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</si>
  <si>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</si>
  <si>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</si>
  <si>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</si>
  <si>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</si>
  <si>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</si>
  <si>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</si>
  <si>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</si>
  <si>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</si>
  <si>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</si>
  <si>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</si>
  <si>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</si>
  <si>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</si>
  <si>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</si>
  <si>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</si>
  <si>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</si>
  <si>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</si>
  <si>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</si>
  <si>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</si>
  <si>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</si>
  <si>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</si>
  <si>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</si>
  <si>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</si>
  <si>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</si>
  <si>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</si>
  <si>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</si>
  <si>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</si>
  <si>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</si>
  <si>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</si>
  <si>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</si>
  <si>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</si>
  <si>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</si>
  <si>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</si>
  <si>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</si>
  <si>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</si>
  <si>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</si>
  <si>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</si>
  <si>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</si>
  <si>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</si>
  <si>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</si>
  <si>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</si>
  <si>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</si>
  <si>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</si>
  <si>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</si>
  <si>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</si>
  <si>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</si>
  <si>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</si>
  <si>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</si>
  <si>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</si>
  <si>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</si>
  <si>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</si>
  <si>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</si>
  <si>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</si>
  <si>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</si>
  <si>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</si>
  <si>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</si>
  <si>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</si>
  <si>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</si>
  <si>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</si>
  <si>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</si>
  <si>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</si>
  <si>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</si>
  <si>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</si>
  <si>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</si>
  <si>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</si>
  <si>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</si>
  <si>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</si>
  <si>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</si>
  <si>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</si>
  <si>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</si>
  <si>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</si>
  <si>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</si>
  <si>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</si>
  <si>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</si>
  <si>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</si>
  <si>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</si>
  <si>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</si>
  <si>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</si>
  <si>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</si>
  <si>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</si>
  <si>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</si>
  <si>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</si>
  <si>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</si>
  <si>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</si>
  <si>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</si>
  <si>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</si>
  <si>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</si>
  <si>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</si>
  <si>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</si>
  <si>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</si>
  <si>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</si>
  <si>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</si>
  <si>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</si>
  <si>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</si>
  <si>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</si>
  <si>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</si>
  <si>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</si>
  <si>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</si>
  <si>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</si>
  <si>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</si>
  <si>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</si>
  <si>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</si>
  <si>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</si>
  <si>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</si>
  <si>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</si>
  <si>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</si>
  <si>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</si>
  <si>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</si>
  <si>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</si>
  <si>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</si>
  <si>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</si>
  <si>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</si>
  <si>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</si>
  <si>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</si>
  <si>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</si>
  <si>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</si>
  <si>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</si>
  <si>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</si>
  <si>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</si>
  <si>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</si>
  <si>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</si>
  <si>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</si>
  <si>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</si>
  <si>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</si>
  <si>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</si>
  <si>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</si>
  <si>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</si>
  <si>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</si>
  <si>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</si>
  <si>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</si>
  <si>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</si>
  <si>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</si>
  <si>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</si>
  <si>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</si>
  <si>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</si>
  <si>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Kabel UTP/FTP cat 6A v trubkách, + dodávka kabelu</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</si>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</sst>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amily val="1"/>
      <charset val="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family val="2"/>
      <charset val="238"/>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31" fillId="0" borderId="0" xfId="0" applyFont="1" applyAlignment="1">
      <alignment horizontal="lef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4" xfId="0"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40" fillId="0" borderId="23" xfId="0" applyFont="1" applyBorder="1" applyAlignment="1" applyProtection="1">
      <alignment horizontal="center" vertical="center"/>
      <protection locked="0"/>
    </xf>
    <xf numFmtId="49" fontId="40" fillId="0" borderId="23" xfId="0" applyNumberFormat="1"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40" fillId="0" borderId="23" xfId="0" applyFont="1" applyBorder="1" applyAlignment="1" applyProtection="1">
      <alignment horizontal="center" vertical="center" wrapText="1"/>
      <protection locked="0"/>
    </xf>
    <xf numFmtId="167" fontId="40" fillId="0" borderId="23" xfId="0" applyNumberFormat="1" applyFont="1" applyBorder="1" applyAlignment="1" applyProtection="1">
      <alignment vertical="center"/>
      <protection locked="0"/>
    </xf>
    <xf numFmtId="4" fontId="40" fillId="3"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protection locked="0"/>
    </xf>
    <xf numFmtId="0" fontId="41" fillId="0" borderId="4" xfId="0" applyFont="1" applyBorder="1" applyAlignment="1">
      <alignment vertical="center"/>
    </xf>
    <xf numFmtId="0" fontId="40" fillId="3"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0" fillId="0" borderId="23" xfId="0" applyFont="1" applyBorder="1" applyAlignment="1" applyProtection="1">
      <alignment horizontal="left" vertical="top" wrapText="1"/>
      <protection locked="0"/>
    </xf>
    <xf numFmtId="0" fontId="22" fillId="0" borderId="23" xfId="0" applyFont="1" applyBorder="1" applyAlignment="1" applyProtection="1">
      <alignment horizontal="left" vertical="top" wrapText="1"/>
      <protection locked="0"/>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7" fillId="0" borderId="0" xfId="0" applyNumberFormat="1" applyFont="1" applyAlignment="1">
      <alignment vertical="center"/>
    </xf>
    <xf numFmtId="0" fontId="7" fillId="0" borderId="0" xfId="0" applyFont="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5" borderId="8" xfId="0" applyFont="1" applyFill="1" applyBorder="1" applyAlignment="1">
      <alignment horizontal="center"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24" fillId="0" borderId="0" xfId="0" applyNumberFormat="1" applyFont="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4" fillId="2" borderId="0" xfId="0" applyFont="1" applyFill="1" applyAlignment="1">
      <alignment horizontal="center" vertical="center"/>
    </xf>
    <xf numFmtId="0" fontId="22" fillId="5" borderId="8"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622531012" TargetMode="External"/><Relationship Id="rId21" Type="http://schemas.openxmlformats.org/officeDocument/2006/relationships/hyperlink" Target="https://podminky.urs.cz/item/CS_URS_2023_01/279113143" TargetMode="External"/><Relationship Id="rId42" Type="http://schemas.openxmlformats.org/officeDocument/2006/relationships/hyperlink" Target="https://podminky.urs.cz/item/CS_URS_2023_01/311238937" TargetMode="External"/><Relationship Id="rId63" Type="http://schemas.openxmlformats.org/officeDocument/2006/relationships/hyperlink" Target="https://podminky.urs.cz/item/CS_URS_2023_01/342244201" TargetMode="External"/><Relationship Id="rId84" Type="http://schemas.openxmlformats.org/officeDocument/2006/relationships/hyperlink" Target="https://podminky.urs.cz/item/CS_URS_2023_01/330321510" TargetMode="External"/><Relationship Id="rId138" Type="http://schemas.openxmlformats.org/officeDocument/2006/relationships/hyperlink" Target="https://podminky.urs.cz/item/CS_URS_2023_01/621151031" TargetMode="External"/><Relationship Id="rId159" Type="http://schemas.openxmlformats.org/officeDocument/2006/relationships/hyperlink" Target="https://podminky.urs.cz/item/CS_URS_2023_01/642942611" TargetMode="External"/><Relationship Id="rId170" Type="http://schemas.openxmlformats.org/officeDocument/2006/relationships/hyperlink" Target="https://podminky.urs.cz/item/CS_URS_2023_01/998011002" TargetMode="External"/><Relationship Id="rId191" Type="http://schemas.openxmlformats.org/officeDocument/2006/relationships/hyperlink" Target="https://podminky.urs.cz/item/CS_URS_2023_01/712363605" TargetMode="External"/><Relationship Id="rId205" Type="http://schemas.openxmlformats.org/officeDocument/2006/relationships/hyperlink" Target="https://podminky.urs.cz/item/CS_URS_2023_01/713131143" TargetMode="External"/><Relationship Id="rId226" Type="http://schemas.openxmlformats.org/officeDocument/2006/relationships/hyperlink" Target="https://podminky.urs.cz/item/CS_URS_2023_01/763131765" TargetMode="External"/><Relationship Id="rId247" Type="http://schemas.openxmlformats.org/officeDocument/2006/relationships/hyperlink" Target="https://podminky.urs.cz/item/CS_URS_2023_01/771111011" TargetMode="External"/><Relationship Id="rId107" Type="http://schemas.openxmlformats.org/officeDocument/2006/relationships/hyperlink" Target="https://podminky.urs.cz/item/CS_URS_2023_01/612321341" TargetMode="External"/><Relationship Id="rId268" Type="http://schemas.openxmlformats.org/officeDocument/2006/relationships/hyperlink" Target="https://podminky.urs.cz/item/CS_URS_2023_01/776223112" TargetMode="External"/><Relationship Id="rId11" Type="http://schemas.openxmlformats.org/officeDocument/2006/relationships/hyperlink" Target="https://podminky.urs.cz/item/CS_URS_2023_01/162751117" TargetMode="External"/><Relationship Id="rId32" Type="http://schemas.openxmlformats.org/officeDocument/2006/relationships/hyperlink" Target="https://podminky.urs.cz/item/CS_URS_2023_01/631311124" TargetMode="External"/><Relationship Id="rId53" Type="http://schemas.openxmlformats.org/officeDocument/2006/relationships/hyperlink" Target="https://podminky.urs.cz/item/CS_URS_2023_01/311238654" TargetMode="External"/><Relationship Id="rId74" Type="http://schemas.openxmlformats.org/officeDocument/2006/relationships/hyperlink" Target="https://podminky.urs.cz/item/CS_URS_2023_01/417351116" TargetMode="External"/><Relationship Id="rId128" Type="http://schemas.openxmlformats.org/officeDocument/2006/relationships/hyperlink" Target="https://podminky.urs.cz/item/CS_URS_2023_01/622211003" TargetMode="External"/><Relationship Id="rId149" Type="http://schemas.openxmlformats.org/officeDocument/2006/relationships/hyperlink" Target="https://podminky.urs.cz/item/CS_URS_2023_01/621531012" TargetMode="External"/><Relationship Id="rId5" Type="http://schemas.openxmlformats.org/officeDocument/2006/relationships/hyperlink" Target="https://podminky.urs.cz/item/CS_URS_2023_01/162351103" TargetMode="External"/><Relationship Id="rId95" Type="http://schemas.openxmlformats.org/officeDocument/2006/relationships/hyperlink" Target="https://podminky.urs.cz/item/CS_URS_2023_01/417321313" TargetMode="External"/><Relationship Id="rId160" Type="http://schemas.openxmlformats.org/officeDocument/2006/relationships/hyperlink" Target="https://podminky.urs.cz/item/CS_URS_2023_01/642945111" TargetMode="External"/><Relationship Id="rId181" Type="http://schemas.openxmlformats.org/officeDocument/2006/relationships/hyperlink" Target="https://podminky.urs.cz/item/CS_URS_2023_01/712841559" TargetMode="External"/><Relationship Id="rId216" Type="http://schemas.openxmlformats.org/officeDocument/2006/relationships/hyperlink" Target="https://podminky.urs.cz/item/CS_URS_2023_01/762495000" TargetMode="External"/><Relationship Id="rId237" Type="http://schemas.openxmlformats.org/officeDocument/2006/relationships/hyperlink" Target="https://podminky.urs.cz/item/CS_URS_2023_01/764226446" TargetMode="External"/><Relationship Id="rId258" Type="http://schemas.openxmlformats.org/officeDocument/2006/relationships/hyperlink" Target="https://podminky.urs.cz/item/CS_URS_2023_01/771161022" TargetMode="External"/><Relationship Id="rId279" Type="http://schemas.openxmlformats.org/officeDocument/2006/relationships/hyperlink" Target="https://podminky.urs.cz/item/CS_URS_2023_01/781674112" TargetMode="External"/><Relationship Id="rId22" Type="http://schemas.openxmlformats.org/officeDocument/2006/relationships/hyperlink" Target="https://podminky.urs.cz/item/CS_URS_2023_01/279113144" TargetMode="External"/><Relationship Id="rId43" Type="http://schemas.openxmlformats.org/officeDocument/2006/relationships/hyperlink" Target="https://podminky.urs.cz/item/CS_URS_2023_01/311238937" TargetMode="External"/><Relationship Id="rId64" Type="http://schemas.openxmlformats.org/officeDocument/2006/relationships/hyperlink" Target="https://podminky.urs.cz/item/CS_URS_2023_01/342244221" TargetMode="External"/><Relationship Id="rId118" Type="http://schemas.openxmlformats.org/officeDocument/2006/relationships/hyperlink" Target="https://podminky.urs.cz/item/CS_URS_2023_01/622143004" TargetMode="External"/><Relationship Id="rId139" Type="http://schemas.openxmlformats.org/officeDocument/2006/relationships/hyperlink" Target="https://podminky.urs.cz/item/CS_URS_2023_01/621531012" TargetMode="External"/><Relationship Id="rId85" Type="http://schemas.openxmlformats.org/officeDocument/2006/relationships/hyperlink" Target="https://podminky.urs.cz/item/CS_URS_2023_01/331351121" TargetMode="External"/><Relationship Id="rId150" Type="http://schemas.openxmlformats.org/officeDocument/2006/relationships/hyperlink" Target="https://podminky.urs.cz/item/CS_URS_2023_01/621211061" TargetMode="External"/><Relationship Id="rId171" Type="http://schemas.openxmlformats.org/officeDocument/2006/relationships/hyperlink" Target="https://podminky.urs.cz/item/CS_URS_2023_01/711112001" TargetMode="External"/><Relationship Id="rId192" Type="http://schemas.openxmlformats.org/officeDocument/2006/relationships/hyperlink" Target="https://podminky.urs.cz/item/CS_URS_2023_01/712363606" TargetMode="External"/><Relationship Id="rId206" Type="http://schemas.openxmlformats.org/officeDocument/2006/relationships/hyperlink" Target="https://podminky.urs.cz/item/CS_URS_2023_01/713141391" TargetMode="External"/><Relationship Id="rId227" Type="http://schemas.openxmlformats.org/officeDocument/2006/relationships/hyperlink" Target="https://podminky.urs.cz/item/CS_URS_2023_01/763131767" TargetMode="External"/><Relationship Id="rId248" Type="http://schemas.openxmlformats.org/officeDocument/2006/relationships/hyperlink" Target="https://podminky.urs.cz/item/CS_URS_2023_01/771121011" TargetMode="External"/><Relationship Id="rId269" Type="http://schemas.openxmlformats.org/officeDocument/2006/relationships/hyperlink" Target="https://podminky.urs.cz/item/CS_URS_2023_01/776411111" TargetMode="External"/><Relationship Id="rId12" Type="http://schemas.openxmlformats.org/officeDocument/2006/relationships/hyperlink" Target="https://podminky.urs.cz/item/CS_URS_2023_01/162751119" TargetMode="External"/><Relationship Id="rId33" Type="http://schemas.openxmlformats.org/officeDocument/2006/relationships/hyperlink" Target="https://podminky.urs.cz/item/CS_URS_2023_01/279113143" TargetMode="External"/><Relationship Id="rId108" Type="http://schemas.openxmlformats.org/officeDocument/2006/relationships/hyperlink" Target="https://podminky.urs.cz/item/CS_URS_2023_01/612321391" TargetMode="External"/><Relationship Id="rId129" Type="http://schemas.openxmlformats.org/officeDocument/2006/relationships/hyperlink" Target="https://podminky.urs.cz/item/CS_URS_2023_01/622251101" TargetMode="External"/><Relationship Id="rId280" Type="http://schemas.openxmlformats.org/officeDocument/2006/relationships/hyperlink" Target="https://podminky.urs.cz/item/CS_URS_2023_01/781494111" TargetMode="External"/><Relationship Id="rId54" Type="http://schemas.openxmlformats.org/officeDocument/2006/relationships/hyperlink" Target="https://podminky.urs.cz/item/CS_URS_2023_01/317321411" TargetMode="External"/><Relationship Id="rId75" Type="http://schemas.openxmlformats.org/officeDocument/2006/relationships/hyperlink" Target="https://podminky.urs.cz/item/CS_URS_2023_01/317351107" TargetMode="External"/><Relationship Id="rId96" Type="http://schemas.openxmlformats.org/officeDocument/2006/relationships/hyperlink" Target="https://podminky.urs.cz/item/CS_URS_2023_01/417351115" TargetMode="External"/><Relationship Id="rId140" Type="http://schemas.openxmlformats.org/officeDocument/2006/relationships/hyperlink" Target="https://podminky.urs.cz/item/CS_URS_2023_01/621211041" TargetMode="External"/><Relationship Id="rId161" Type="http://schemas.openxmlformats.org/officeDocument/2006/relationships/hyperlink" Target="https://podminky.urs.cz/item/CS_URS_2023_01/949101111" TargetMode="External"/><Relationship Id="rId182" Type="http://schemas.openxmlformats.org/officeDocument/2006/relationships/hyperlink" Target="https://podminky.urs.cz/item/CS_URS_2023_01/998712102" TargetMode="External"/><Relationship Id="rId217" Type="http://schemas.openxmlformats.org/officeDocument/2006/relationships/hyperlink" Target="https://podminky.urs.cz/item/CS_URS_2023_01/762439001" TargetMode="External"/><Relationship Id="rId6" Type="http://schemas.openxmlformats.org/officeDocument/2006/relationships/hyperlink" Target="https://podminky.urs.cz/item/CS_URS_2023_01/162751117" TargetMode="External"/><Relationship Id="rId238" Type="http://schemas.openxmlformats.org/officeDocument/2006/relationships/hyperlink" Target="https://podminky.urs.cz/item/CS_URS_2023_01/998764102" TargetMode="External"/><Relationship Id="rId259" Type="http://schemas.openxmlformats.org/officeDocument/2006/relationships/hyperlink" Target="https://podminky.urs.cz/item/CS_URS_2023_01/771474133" TargetMode="External"/><Relationship Id="rId23" Type="http://schemas.openxmlformats.org/officeDocument/2006/relationships/hyperlink" Target="https://podminky.urs.cz/item/CS_URS_2023_01/279113145" TargetMode="External"/><Relationship Id="rId119" Type="http://schemas.openxmlformats.org/officeDocument/2006/relationships/hyperlink" Target="https://podminky.urs.cz/item/CS_URS_2023_01/622252002" TargetMode="External"/><Relationship Id="rId270" Type="http://schemas.openxmlformats.org/officeDocument/2006/relationships/hyperlink" Target="https://podminky.urs.cz/item/CS_URS_2023_01/998776102" TargetMode="External"/><Relationship Id="rId44" Type="http://schemas.openxmlformats.org/officeDocument/2006/relationships/hyperlink" Target="https://podminky.urs.cz/item/CS_URS_2023_01/311235151" TargetMode="External"/><Relationship Id="rId65" Type="http://schemas.openxmlformats.org/officeDocument/2006/relationships/hyperlink" Target="https://podminky.urs.cz/item/CS_URS_2023_01/317168012" TargetMode="External"/><Relationship Id="rId86" Type="http://schemas.openxmlformats.org/officeDocument/2006/relationships/hyperlink" Target="https://podminky.urs.cz/item/CS_URS_2023_01/331351122" TargetMode="External"/><Relationship Id="rId130" Type="http://schemas.openxmlformats.org/officeDocument/2006/relationships/hyperlink" Target="https://podminky.urs.cz/item/CS_URS_2023_01/622211013" TargetMode="External"/><Relationship Id="rId151" Type="http://schemas.openxmlformats.org/officeDocument/2006/relationships/hyperlink" Target="https://podminky.urs.cz/item/CS_URS_2023_01/622211241" TargetMode="External"/><Relationship Id="rId172" Type="http://schemas.openxmlformats.org/officeDocument/2006/relationships/hyperlink" Target="https://podminky.urs.cz/item/CS_URS_2023_01/711142559" TargetMode="External"/><Relationship Id="rId193" Type="http://schemas.openxmlformats.org/officeDocument/2006/relationships/hyperlink" Target="https://podminky.urs.cz/item/CS_URS_2023_01/712861705" TargetMode="External"/><Relationship Id="rId207" Type="http://schemas.openxmlformats.org/officeDocument/2006/relationships/hyperlink" Target="https://podminky.urs.cz/item/CS_URS_2023_01/713141135" TargetMode="External"/><Relationship Id="rId228" Type="http://schemas.openxmlformats.org/officeDocument/2006/relationships/hyperlink" Target="https://podminky.urs.cz/item/CS_URS_2023_01/763431031" TargetMode="External"/><Relationship Id="rId249" Type="http://schemas.openxmlformats.org/officeDocument/2006/relationships/hyperlink" Target="https://podminky.urs.cz/item/CS_URS_2023_01/771574243" TargetMode="External"/><Relationship Id="rId13" Type="http://schemas.openxmlformats.org/officeDocument/2006/relationships/hyperlink" Target="https://podminky.urs.cz/item/CS_URS_2023_01/171201231" TargetMode="External"/><Relationship Id="rId18" Type="http://schemas.openxmlformats.org/officeDocument/2006/relationships/hyperlink" Target="https://podminky.urs.cz/item/CS_URS_2023_01/274351121" TargetMode="External"/><Relationship Id="rId39" Type="http://schemas.openxmlformats.org/officeDocument/2006/relationships/hyperlink" Target="https://podminky.urs.cz/item/CS_URS_2023_01/311238935" TargetMode="External"/><Relationship Id="rId109" Type="http://schemas.openxmlformats.org/officeDocument/2006/relationships/hyperlink" Target="https://podminky.urs.cz/item/CS_URS_2023_01/622143004" TargetMode="External"/><Relationship Id="rId260" Type="http://schemas.openxmlformats.org/officeDocument/2006/relationships/hyperlink" Target="https://podminky.urs.cz/item/CS_URS_2023_01/771591184" TargetMode="External"/><Relationship Id="rId265" Type="http://schemas.openxmlformats.org/officeDocument/2006/relationships/hyperlink" Target="https://podminky.urs.cz/item/CS_URS_2023_01/776121112" TargetMode="External"/><Relationship Id="rId281" Type="http://schemas.openxmlformats.org/officeDocument/2006/relationships/hyperlink" Target="https://podminky.urs.cz/item/CS_URS_2023_01/781495115" TargetMode="External"/><Relationship Id="rId286" Type="http://schemas.openxmlformats.org/officeDocument/2006/relationships/hyperlink" Target="https://podminky.urs.cz/item/CS_URS_2023_01/784181121" TargetMode="External"/><Relationship Id="rId34" Type="http://schemas.openxmlformats.org/officeDocument/2006/relationships/hyperlink" Target="https://podminky.urs.cz/item/CS_URS_2023_01/279113141" TargetMode="External"/><Relationship Id="rId50" Type="http://schemas.openxmlformats.org/officeDocument/2006/relationships/hyperlink" Target="https://podminky.urs.cz/item/CS_URS_2023_01/311238941" TargetMode="External"/><Relationship Id="rId55" Type="http://schemas.openxmlformats.org/officeDocument/2006/relationships/hyperlink" Target="https://podminky.urs.cz/item/CS_URS_2023_01/317351107" TargetMode="External"/><Relationship Id="rId76" Type="http://schemas.openxmlformats.org/officeDocument/2006/relationships/hyperlink" Target="https://podminky.urs.cz/item/CS_URS_2023_01/317351108" TargetMode="External"/><Relationship Id="rId97" Type="http://schemas.openxmlformats.org/officeDocument/2006/relationships/hyperlink" Target="https://podminky.urs.cz/item/CS_URS_2023_01/417351116" TargetMode="External"/><Relationship Id="rId104" Type="http://schemas.openxmlformats.org/officeDocument/2006/relationships/hyperlink" Target="https://podminky.urs.cz/item/CS_URS_2023_01/611131121" TargetMode="External"/><Relationship Id="rId120" Type="http://schemas.openxmlformats.org/officeDocument/2006/relationships/hyperlink" Target="https://podminky.urs.cz/item/CS_URS_2023_01/622212001" TargetMode="External"/><Relationship Id="rId125" Type="http://schemas.openxmlformats.org/officeDocument/2006/relationships/hyperlink" Target="https://podminky.urs.cz/item/CS_URS_2023_01/622251101" TargetMode="External"/><Relationship Id="rId141" Type="http://schemas.openxmlformats.org/officeDocument/2006/relationships/hyperlink" Target="https://podminky.urs.cz/item/CS_URS_2023_01/622211241" TargetMode="External"/><Relationship Id="rId146" Type="http://schemas.openxmlformats.org/officeDocument/2006/relationships/hyperlink" Target="https://podminky.urs.cz/item/CS_URS_2023_01/622211241" TargetMode="External"/><Relationship Id="rId167" Type="http://schemas.openxmlformats.org/officeDocument/2006/relationships/hyperlink" Target="https://podminky.urs.cz/item/CS_URS_2023_01/944511811" TargetMode="External"/><Relationship Id="rId188" Type="http://schemas.openxmlformats.org/officeDocument/2006/relationships/hyperlink" Target="https://podminky.urs.cz/item/CS_URS_2023_01/712363552" TargetMode="External"/><Relationship Id="rId7" Type="http://schemas.openxmlformats.org/officeDocument/2006/relationships/hyperlink" Target="https://podminky.urs.cz/item/CS_URS_2023_01/162751119" TargetMode="External"/><Relationship Id="rId71" Type="http://schemas.openxmlformats.org/officeDocument/2006/relationships/hyperlink" Target="https://podminky.urs.cz/item/CS_URS_2023_01/417362021" TargetMode="External"/><Relationship Id="rId92" Type="http://schemas.openxmlformats.org/officeDocument/2006/relationships/hyperlink" Target="https://podminky.urs.cz/item/CS_URS_2023_01/411361821" TargetMode="External"/><Relationship Id="rId162" Type="http://schemas.openxmlformats.org/officeDocument/2006/relationships/hyperlink" Target="https://podminky.urs.cz/item/CS_URS_2023_01/941111121" TargetMode="External"/><Relationship Id="rId183" Type="http://schemas.openxmlformats.org/officeDocument/2006/relationships/hyperlink" Target="https://podminky.urs.cz/item/CS_URS_2023_01/712311101" TargetMode="External"/><Relationship Id="rId213" Type="http://schemas.openxmlformats.org/officeDocument/2006/relationships/hyperlink" Target="https://podminky.urs.cz/item/CS_URS_2023_01/762429001" TargetMode="External"/><Relationship Id="rId218" Type="http://schemas.openxmlformats.org/officeDocument/2006/relationships/hyperlink" Target="https://podminky.urs.cz/item/CS_URS_2023_01/762083122" TargetMode="External"/><Relationship Id="rId234" Type="http://schemas.openxmlformats.org/officeDocument/2006/relationships/hyperlink" Target="https://podminky.urs.cz/item/CS_URS_2023_01/764226446" TargetMode="External"/><Relationship Id="rId239" Type="http://schemas.openxmlformats.org/officeDocument/2006/relationships/hyperlink" Target="https://podminky.urs.cz/item/CS_URS_2023_01/762431225" TargetMode="External"/><Relationship Id="rId2" Type="http://schemas.openxmlformats.org/officeDocument/2006/relationships/hyperlink" Target="https://podminky.urs.cz/item/CS_URS_2023_01/122351106" TargetMode="External"/><Relationship Id="rId29" Type="http://schemas.openxmlformats.org/officeDocument/2006/relationships/hyperlink" Target="https://podminky.urs.cz/item/CS_URS_2023_01/631351101" TargetMode="External"/><Relationship Id="rId250" Type="http://schemas.openxmlformats.org/officeDocument/2006/relationships/hyperlink" Target="https://podminky.urs.cz/item/CS_URS_2023_01/771577111" TargetMode="External"/><Relationship Id="rId255" Type="http://schemas.openxmlformats.org/officeDocument/2006/relationships/hyperlink" Target="https://podminky.urs.cz/item/CS_URS_2023_01/776121113" TargetMode="External"/><Relationship Id="rId271" Type="http://schemas.openxmlformats.org/officeDocument/2006/relationships/hyperlink" Target="https://podminky.urs.cz/item/CS_URS_2023_01/781131112" TargetMode="External"/><Relationship Id="rId276" Type="http://schemas.openxmlformats.org/officeDocument/2006/relationships/hyperlink" Target="https://podminky.urs.cz/item/CS_URS_2023_01/781477111" TargetMode="External"/><Relationship Id="rId24" Type="http://schemas.openxmlformats.org/officeDocument/2006/relationships/hyperlink" Target="https://podminky.urs.cz/item/CS_URS_2023_01/279113146" TargetMode="External"/><Relationship Id="rId40" Type="http://schemas.openxmlformats.org/officeDocument/2006/relationships/hyperlink" Target="https://podminky.urs.cz/item/CS_URS_2023_01/311235131" TargetMode="External"/><Relationship Id="rId45" Type="http://schemas.openxmlformats.org/officeDocument/2006/relationships/hyperlink" Target="https://podminky.urs.cz/item/CS_URS_2023_01/311238650" TargetMode="External"/><Relationship Id="rId66" Type="http://schemas.openxmlformats.org/officeDocument/2006/relationships/hyperlink" Target="https://podminky.urs.cz/item/CS_URS_2023_01/317168022" TargetMode="External"/><Relationship Id="rId87" Type="http://schemas.openxmlformats.org/officeDocument/2006/relationships/hyperlink" Target="https://podminky.urs.cz/item/CS_URS_2023_01/411321515" TargetMode="External"/><Relationship Id="rId110" Type="http://schemas.openxmlformats.org/officeDocument/2006/relationships/hyperlink" Target="https://podminky.urs.cz/item/CS_URS_2023_01/622131121" TargetMode="External"/><Relationship Id="rId115" Type="http://schemas.openxmlformats.org/officeDocument/2006/relationships/hyperlink" Target="https://podminky.urs.cz/item/CS_URS_2023_01/622142001" TargetMode="External"/><Relationship Id="rId131" Type="http://schemas.openxmlformats.org/officeDocument/2006/relationships/hyperlink" Target="https://podminky.urs.cz/item/CS_URS_2023_01/622251101" TargetMode="External"/><Relationship Id="rId136" Type="http://schemas.openxmlformats.org/officeDocument/2006/relationships/hyperlink" Target="https://podminky.urs.cz/item/CS_URS_2023_01/621211033" TargetMode="External"/><Relationship Id="rId157" Type="http://schemas.openxmlformats.org/officeDocument/2006/relationships/hyperlink" Target="https://podminky.urs.cz/item/CS_URS_2023_01/634112113" TargetMode="External"/><Relationship Id="rId178" Type="http://schemas.openxmlformats.org/officeDocument/2006/relationships/hyperlink" Target="https://podminky.urs.cz/item/CS_URS_2023_01/712311101" TargetMode="External"/><Relationship Id="rId61" Type="http://schemas.openxmlformats.org/officeDocument/2006/relationships/hyperlink" Target="https://podminky.urs.cz/item/CS_URS_2023_01/317168055" TargetMode="External"/><Relationship Id="rId82" Type="http://schemas.openxmlformats.org/officeDocument/2006/relationships/hyperlink" Target="https://podminky.urs.cz/item/CS_URS_2023_01/417362021" TargetMode="External"/><Relationship Id="rId152" Type="http://schemas.openxmlformats.org/officeDocument/2006/relationships/hyperlink" Target="https://podminky.urs.cz/item/CS_URS_2023_01/631311114" TargetMode="External"/><Relationship Id="rId173" Type="http://schemas.openxmlformats.org/officeDocument/2006/relationships/hyperlink" Target="https://podminky.urs.cz/item/CS_URS_2023_01/711161222" TargetMode="External"/><Relationship Id="rId194" Type="http://schemas.openxmlformats.org/officeDocument/2006/relationships/hyperlink" Target="https://podminky.urs.cz/item/CS_URS_2023_01/712391171" TargetMode="External"/><Relationship Id="rId199" Type="http://schemas.openxmlformats.org/officeDocument/2006/relationships/hyperlink" Target="https://podminky.urs.cz/item/CS_URS_2023_01/712363358" TargetMode="External"/><Relationship Id="rId203" Type="http://schemas.openxmlformats.org/officeDocument/2006/relationships/hyperlink" Target="https://podminky.urs.cz/item/CS_URS_2023_01/713121121" TargetMode="External"/><Relationship Id="rId208" Type="http://schemas.openxmlformats.org/officeDocument/2006/relationships/hyperlink" Target="https://podminky.urs.cz/item/CS_URS_2023_01/713141335" TargetMode="External"/><Relationship Id="rId229" Type="http://schemas.openxmlformats.org/officeDocument/2006/relationships/hyperlink" Target="https://podminky.urs.cz/item/CS_URS_2023_01/763431042" TargetMode="External"/><Relationship Id="rId19" Type="http://schemas.openxmlformats.org/officeDocument/2006/relationships/hyperlink" Target="https://podminky.urs.cz/item/CS_URS_2023_01/274351122" TargetMode="External"/><Relationship Id="rId224" Type="http://schemas.openxmlformats.org/officeDocument/2006/relationships/hyperlink" Target="https://podminky.urs.cz/item/CS_URS_2023_01/763131451" TargetMode="External"/><Relationship Id="rId240" Type="http://schemas.openxmlformats.org/officeDocument/2006/relationships/hyperlink" Target="https://podminky.urs.cz/item/CS_URS_2023_01/762495000" TargetMode="External"/><Relationship Id="rId245" Type="http://schemas.openxmlformats.org/officeDocument/2006/relationships/hyperlink" Target="https://podminky.urs.cz/item/CS_URS_2023_01/771591112" TargetMode="External"/><Relationship Id="rId261" Type="http://schemas.openxmlformats.org/officeDocument/2006/relationships/hyperlink" Target="https://podminky.urs.cz/item/CS_URS_2023_01/771591115" TargetMode="External"/><Relationship Id="rId266" Type="http://schemas.openxmlformats.org/officeDocument/2006/relationships/hyperlink" Target="https://podminky.urs.cz/item/CS_URS_2023_01/776141111" TargetMode="External"/><Relationship Id="rId287" Type="http://schemas.openxmlformats.org/officeDocument/2006/relationships/hyperlink" Target="https://podminky.urs.cz/item/CS_URS_2023_01/784211111" TargetMode="External"/><Relationship Id="rId14" Type="http://schemas.openxmlformats.org/officeDocument/2006/relationships/hyperlink" Target="https://podminky.urs.cz/item/CS_URS_2023_01/631311113" TargetMode="External"/><Relationship Id="rId30" Type="http://schemas.openxmlformats.org/officeDocument/2006/relationships/hyperlink" Target="https://podminky.urs.cz/item/CS_URS_2023_01/631351102" TargetMode="External"/><Relationship Id="rId35" Type="http://schemas.openxmlformats.org/officeDocument/2006/relationships/hyperlink" Target="https://podminky.urs.cz/item/CS_URS_2023_01/279361821" TargetMode="External"/><Relationship Id="rId56" Type="http://schemas.openxmlformats.org/officeDocument/2006/relationships/hyperlink" Target="https://podminky.urs.cz/item/CS_URS_2023_01/317351108" TargetMode="External"/><Relationship Id="rId77" Type="http://schemas.openxmlformats.org/officeDocument/2006/relationships/hyperlink" Target="https://podminky.urs.cz/item/CS_URS_2023_01/411351011" TargetMode="External"/><Relationship Id="rId100" Type="http://schemas.openxmlformats.org/officeDocument/2006/relationships/hyperlink" Target="https://podminky.urs.cz/item/CS_URS_2023_01/612142001" TargetMode="External"/><Relationship Id="rId105" Type="http://schemas.openxmlformats.org/officeDocument/2006/relationships/hyperlink" Target="https://podminky.urs.cz/item/CS_URS_2023_01/611321131" TargetMode="External"/><Relationship Id="rId126" Type="http://schemas.openxmlformats.org/officeDocument/2006/relationships/hyperlink" Target="https://podminky.urs.cz/item/CS_URS_2023_01/622211031" TargetMode="External"/><Relationship Id="rId147" Type="http://schemas.openxmlformats.org/officeDocument/2006/relationships/hyperlink" Target="https://podminky.urs.cz/item/CS_URS_2023_01/621251101" TargetMode="External"/><Relationship Id="rId168" Type="http://schemas.openxmlformats.org/officeDocument/2006/relationships/hyperlink" Target="https://podminky.urs.cz/item/CS_URS_2023_01/952901111" TargetMode="External"/><Relationship Id="rId282" Type="http://schemas.openxmlformats.org/officeDocument/2006/relationships/hyperlink" Target="https://podminky.urs.cz/item/CS_URS_2023_01/998781102" TargetMode="External"/><Relationship Id="rId8" Type="http://schemas.openxmlformats.org/officeDocument/2006/relationships/hyperlink" Target="https://podminky.urs.cz/item/CS_URS_2023_01/171201231" TargetMode="External"/><Relationship Id="rId51" Type="http://schemas.openxmlformats.org/officeDocument/2006/relationships/hyperlink" Target="https://podminky.urs.cz/item/CS_URS_2023_01/311238941" TargetMode="External"/><Relationship Id="rId72" Type="http://schemas.openxmlformats.org/officeDocument/2006/relationships/hyperlink" Target="https://podminky.urs.cz/item/CS_URS_2023_01/417321414" TargetMode="External"/><Relationship Id="rId93" Type="http://schemas.openxmlformats.org/officeDocument/2006/relationships/hyperlink" Target="https://podminky.urs.cz/item/CS_URS_2023_01/713131151" TargetMode="External"/><Relationship Id="rId98" Type="http://schemas.openxmlformats.org/officeDocument/2006/relationships/hyperlink" Target="https://podminky.urs.cz/item/CS_URS_2023_01/596811311" TargetMode="External"/><Relationship Id="rId121" Type="http://schemas.openxmlformats.org/officeDocument/2006/relationships/hyperlink" Target="https://podminky.urs.cz/item/CS_URS_2023_01/622212051" TargetMode="External"/><Relationship Id="rId142" Type="http://schemas.openxmlformats.org/officeDocument/2006/relationships/hyperlink" Target="https://podminky.urs.cz/item/CS_URS_2023_01/621251101" TargetMode="External"/><Relationship Id="rId163" Type="http://schemas.openxmlformats.org/officeDocument/2006/relationships/hyperlink" Target="https://podminky.urs.cz/item/CS_URS_2023_01/941111221" TargetMode="External"/><Relationship Id="rId184" Type="http://schemas.openxmlformats.org/officeDocument/2006/relationships/hyperlink" Target="https://podminky.urs.cz/item/CS_URS_2023_01/712811101" TargetMode="External"/><Relationship Id="rId189" Type="http://schemas.openxmlformats.org/officeDocument/2006/relationships/hyperlink" Target="https://podminky.urs.cz/item/CS_URS_2023_01/712363553" TargetMode="External"/><Relationship Id="rId219" Type="http://schemas.openxmlformats.org/officeDocument/2006/relationships/hyperlink" Target="https://podminky.urs.cz/item/CS_URS_2023_01/713132321" TargetMode="External"/><Relationship Id="rId3" Type="http://schemas.openxmlformats.org/officeDocument/2006/relationships/hyperlink" Target="https://podminky.urs.cz/item/CS_URS_2023_01/132351104" TargetMode="External"/><Relationship Id="rId214" Type="http://schemas.openxmlformats.org/officeDocument/2006/relationships/hyperlink" Target="https://podminky.urs.cz/item/CS_URS_2023_01/998762101" TargetMode="External"/><Relationship Id="rId230" Type="http://schemas.openxmlformats.org/officeDocument/2006/relationships/hyperlink" Target="https://podminky.urs.cz/item/CS_URS_2023_01/763131912" TargetMode="External"/><Relationship Id="rId235" Type="http://schemas.openxmlformats.org/officeDocument/2006/relationships/hyperlink" Target="https://podminky.urs.cz/item/CS_URS_2023_01/764226400" TargetMode="External"/><Relationship Id="rId251" Type="http://schemas.openxmlformats.org/officeDocument/2006/relationships/hyperlink" Target="https://podminky.urs.cz/item/CS_URS_2023_01/771474113" TargetMode="External"/><Relationship Id="rId256" Type="http://schemas.openxmlformats.org/officeDocument/2006/relationships/hyperlink" Target="https://podminky.urs.cz/item/CS_URS_2023_01/771274113" TargetMode="External"/><Relationship Id="rId277" Type="http://schemas.openxmlformats.org/officeDocument/2006/relationships/hyperlink" Target="https://podminky.urs.cz/item/CS_URS_2023_01/781571131" TargetMode="External"/><Relationship Id="rId25" Type="http://schemas.openxmlformats.org/officeDocument/2006/relationships/hyperlink" Target="https://podminky.urs.cz/item/CS_URS_2023_01/279361821" TargetMode="External"/><Relationship Id="rId46" Type="http://schemas.openxmlformats.org/officeDocument/2006/relationships/hyperlink" Target="https://podminky.urs.cz/item/CS_URS_2023_01/311238939" TargetMode="External"/><Relationship Id="rId67" Type="http://schemas.openxmlformats.org/officeDocument/2006/relationships/hyperlink" Target="https://podminky.urs.cz/item/CS_URS_2023_01/342291111" TargetMode="External"/><Relationship Id="rId116" Type="http://schemas.openxmlformats.org/officeDocument/2006/relationships/hyperlink" Target="https://podminky.urs.cz/item/CS_URS_2023_01/622151031" TargetMode="External"/><Relationship Id="rId137" Type="http://schemas.openxmlformats.org/officeDocument/2006/relationships/hyperlink" Target="https://podminky.urs.cz/item/CS_URS_2023_01/621251101" TargetMode="External"/><Relationship Id="rId158" Type="http://schemas.openxmlformats.org/officeDocument/2006/relationships/hyperlink" Target="https://podminky.urs.cz/item/CS_URS_2023_01/634112112" TargetMode="External"/><Relationship Id="rId272" Type="http://schemas.openxmlformats.org/officeDocument/2006/relationships/hyperlink" Target="https://podminky.urs.cz/item/CS_URS_2023_01/781131264" TargetMode="External"/><Relationship Id="rId20" Type="http://schemas.openxmlformats.org/officeDocument/2006/relationships/hyperlink" Target="https://podminky.urs.cz/item/CS_URS_2023_01/279113142" TargetMode="External"/><Relationship Id="rId41" Type="http://schemas.openxmlformats.org/officeDocument/2006/relationships/hyperlink" Target="https://podminky.urs.cz/item/CS_URS_2023_01/311235145" TargetMode="External"/><Relationship Id="rId62" Type="http://schemas.openxmlformats.org/officeDocument/2006/relationships/hyperlink" Target="https://podminky.urs.cz/item/CS_URS_2023_01/317998115" TargetMode="External"/><Relationship Id="rId83" Type="http://schemas.openxmlformats.org/officeDocument/2006/relationships/hyperlink" Target="https://podminky.urs.cz/item/CS_URS_2023_01/713131151" TargetMode="External"/><Relationship Id="rId88" Type="http://schemas.openxmlformats.org/officeDocument/2006/relationships/hyperlink" Target="https://podminky.urs.cz/item/CS_URS_2023_01/411351011" TargetMode="External"/><Relationship Id="rId111" Type="http://schemas.openxmlformats.org/officeDocument/2006/relationships/hyperlink" Target="https://podminky.urs.cz/item/CS_URS_2023_01/622142001" TargetMode="External"/><Relationship Id="rId132" Type="http://schemas.openxmlformats.org/officeDocument/2006/relationships/hyperlink" Target="https://podminky.urs.cz/item/CS_URS_2023_01/622151031" TargetMode="External"/><Relationship Id="rId153" Type="http://schemas.openxmlformats.org/officeDocument/2006/relationships/hyperlink" Target="https://podminky.urs.cz/item/CS_URS_2023_01/631319171" TargetMode="External"/><Relationship Id="rId174" Type="http://schemas.openxmlformats.org/officeDocument/2006/relationships/hyperlink" Target="https://podminky.urs.cz/item/CS_URS_2023_01/711161383" TargetMode="External"/><Relationship Id="rId179" Type="http://schemas.openxmlformats.org/officeDocument/2006/relationships/hyperlink" Target="https://podminky.urs.cz/item/CS_URS_2023_01/712341559" TargetMode="External"/><Relationship Id="rId195" Type="http://schemas.openxmlformats.org/officeDocument/2006/relationships/hyperlink" Target="https://podminky.urs.cz/item/CS_URS_2023_01/712391171" TargetMode="External"/><Relationship Id="rId209" Type="http://schemas.openxmlformats.org/officeDocument/2006/relationships/hyperlink" Target="https://podminky.urs.cz/item/CS_URS_2023_01/713141356" TargetMode="External"/><Relationship Id="rId190" Type="http://schemas.openxmlformats.org/officeDocument/2006/relationships/hyperlink" Target="https://podminky.urs.cz/item/CS_URS_2023_01/712363604" TargetMode="External"/><Relationship Id="rId204" Type="http://schemas.openxmlformats.org/officeDocument/2006/relationships/hyperlink" Target="https://podminky.urs.cz/item/CS_URS_2023_01/998713101" TargetMode="External"/><Relationship Id="rId220" Type="http://schemas.openxmlformats.org/officeDocument/2006/relationships/hyperlink" Target="https://podminky.urs.cz/item/CS_URS_2023_01/998762101" TargetMode="External"/><Relationship Id="rId225" Type="http://schemas.openxmlformats.org/officeDocument/2006/relationships/hyperlink" Target="https://podminky.urs.cz/item/CS_URS_2023_01/763131761" TargetMode="External"/><Relationship Id="rId241" Type="http://schemas.openxmlformats.org/officeDocument/2006/relationships/hyperlink" Target="https://podminky.urs.cz/item/CS_URS_2023_01/762439001" TargetMode="External"/><Relationship Id="rId246" Type="http://schemas.openxmlformats.org/officeDocument/2006/relationships/hyperlink" Target="https://podminky.urs.cz/item/CS_URS_2023_01/776111112" TargetMode="External"/><Relationship Id="rId267" Type="http://schemas.openxmlformats.org/officeDocument/2006/relationships/hyperlink" Target="https://podminky.urs.cz/item/CS_URS_2023_01/776221111" TargetMode="External"/><Relationship Id="rId288" Type="http://schemas.openxmlformats.org/officeDocument/2006/relationships/drawing" Target="../drawings/drawing2.xml"/><Relationship Id="rId15" Type="http://schemas.openxmlformats.org/officeDocument/2006/relationships/hyperlink" Target="https://podminky.urs.cz/item/CS_URS_2023_01/274321411" TargetMode="External"/><Relationship Id="rId36" Type="http://schemas.openxmlformats.org/officeDocument/2006/relationships/hyperlink" Target="https://podminky.urs.cz/item/CS_URS_2023_01/311238933" TargetMode="External"/><Relationship Id="rId57" Type="http://schemas.openxmlformats.org/officeDocument/2006/relationships/hyperlink" Target="https://podminky.urs.cz/item/CS_URS_2023_01/317998122" TargetMode="External"/><Relationship Id="rId106" Type="http://schemas.openxmlformats.org/officeDocument/2006/relationships/hyperlink" Target="https://podminky.urs.cz/item/CS_URS_2023_01/612131301" TargetMode="External"/><Relationship Id="rId127" Type="http://schemas.openxmlformats.org/officeDocument/2006/relationships/hyperlink" Target="https://podminky.urs.cz/item/CS_URS_2023_01/622251101" TargetMode="External"/><Relationship Id="rId262" Type="http://schemas.openxmlformats.org/officeDocument/2006/relationships/hyperlink" Target="https://podminky.urs.cz/item/CS_URS_2023_01/998771102" TargetMode="External"/><Relationship Id="rId283" Type="http://schemas.openxmlformats.org/officeDocument/2006/relationships/hyperlink" Target="https://podminky.urs.cz/item/CS_URS_2023_01/784171001" TargetMode="External"/><Relationship Id="rId10" Type="http://schemas.openxmlformats.org/officeDocument/2006/relationships/hyperlink" Target="https://podminky.urs.cz/item/CS_URS_2023_01/167151101" TargetMode="External"/><Relationship Id="rId31" Type="http://schemas.openxmlformats.org/officeDocument/2006/relationships/hyperlink" Target="https://podminky.urs.cz/item/CS_URS_2023_01/631362021" TargetMode="External"/><Relationship Id="rId52" Type="http://schemas.openxmlformats.org/officeDocument/2006/relationships/hyperlink" Target="https://podminky.urs.cz/item/CS_URS_2023_01/311235211" TargetMode="External"/><Relationship Id="rId73" Type="http://schemas.openxmlformats.org/officeDocument/2006/relationships/hyperlink" Target="https://podminky.urs.cz/item/CS_URS_2023_01/417351115" TargetMode="External"/><Relationship Id="rId78" Type="http://schemas.openxmlformats.org/officeDocument/2006/relationships/hyperlink" Target="https://podminky.urs.cz/item/CS_URS_2023_01/411351012" TargetMode="External"/><Relationship Id="rId94" Type="http://schemas.openxmlformats.org/officeDocument/2006/relationships/hyperlink" Target="https://podminky.urs.cz/item/CS_URS_2023_01/444171111" TargetMode="External"/><Relationship Id="rId99" Type="http://schemas.openxmlformats.org/officeDocument/2006/relationships/hyperlink" Target="https://podminky.urs.cz/item/CS_URS_2023_01/612131121" TargetMode="External"/><Relationship Id="rId101" Type="http://schemas.openxmlformats.org/officeDocument/2006/relationships/hyperlink" Target="https://podminky.urs.cz/item/CS_URS_2023_01/612131301" TargetMode="External"/><Relationship Id="rId122" Type="http://schemas.openxmlformats.org/officeDocument/2006/relationships/hyperlink" Target="https://podminky.urs.cz/item/CS_URS_2023_01/622212061" TargetMode="External"/><Relationship Id="rId143" Type="http://schemas.openxmlformats.org/officeDocument/2006/relationships/hyperlink" Target="https://podminky.urs.cz/item/CS_URS_2023_01/621151031" TargetMode="External"/><Relationship Id="rId148" Type="http://schemas.openxmlformats.org/officeDocument/2006/relationships/hyperlink" Target="https://podminky.urs.cz/item/CS_URS_2023_01/621151031" TargetMode="External"/><Relationship Id="rId164" Type="http://schemas.openxmlformats.org/officeDocument/2006/relationships/hyperlink" Target="https://podminky.urs.cz/item/CS_URS_2023_01/941111821" TargetMode="External"/><Relationship Id="rId169" Type="http://schemas.openxmlformats.org/officeDocument/2006/relationships/hyperlink" Target="https://podminky.urs.cz/item/CS_URS_2023_01/952901221" TargetMode="External"/><Relationship Id="rId185" Type="http://schemas.openxmlformats.org/officeDocument/2006/relationships/hyperlink" Target="https://podminky.urs.cz/item/CS_URS_2023_01/712331111" TargetMode="External"/><Relationship Id="rId4" Type="http://schemas.openxmlformats.org/officeDocument/2006/relationships/hyperlink" Target="https://podminky.urs.cz/item/CS_URS_2023_01/132351256" TargetMode="External"/><Relationship Id="rId9" Type="http://schemas.openxmlformats.org/officeDocument/2006/relationships/hyperlink" Target="https://podminky.urs.cz/item/CS_URS_2023_01/181951112" TargetMode="External"/><Relationship Id="rId180" Type="http://schemas.openxmlformats.org/officeDocument/2006/relationships/hyperlink" Target="https://podminky.urs.cz/item/CS_URS_2023_01/712811101" TargetMode="External"/><Relationship Id="rId210" Type="http://schemas.openxmlformats.org/officeDocument/2006/relationships/hyperlink" Target="https://podminky.urs.cz/item/CS_URS_2023_01/762361312" TargetMode="External"/><Relationship Id="rId215" Type="http://schemas.openxmlformats.org/officeDocument/2006/relationships/hyperlink" Target="https://podminky.urs.cz/item/CS_URS_2023_01/762431225" TargetMode="External"/><Relationship Id="rId236" Type="http://schemas.openxmlformats.org/officeDocument/2006/relationships/hyperlink" Target="https://podminky.urs.cz/item/CS_URS_2023_01/764011401" TargetMode="External"/><Relationship Id="rId257" Type="http://schemas.openxmlformats.org/officeDocument/2006/relationships/hyperlink" Target="https://podminky.urs.cz/item/CS_URS_2023_01/771274232" TargetMode="External"/><Relationship Id="rId278" Type="http://schemas.openxmlformats.org/officeDocument/2006/relationships/hyperlink" Target="https://podminky.urs.cz/item/CS_URS_2023_01/781571141" TargetMode="External"/><Relationship Id="rId26" Type="http://schemas.openxmlformats.org/officeDocument/2006/relationships/hyperlink" Target="https://podminky.urs.cz/item/CS_URS_2023_01/171151112" TargetMode="External"/><Relationship Id="rId231" Type="http://schemas.openxmlformats.org/officeDocument/2006/relationships/hyperlink" Target="https://podminky.urs.cz/item/CS_URS_2023_01/763131914" TargetMode="External"/><Relationship Id="rId252" Type="http://schemas.openxmlformats.org/officeDocument/2006/relationships/hyperlink" Target="https://podminky.urs.cz/item/CS_URS_2023_01/771591184" TargetMode="External"/><Relationship Id="rId273" Type="http://schemas.openxmlformats.org/officeDocument/2006/relationships/hyperlink" Target="https://podminky.urs.cz/item/CS_URS_2023_01/781111011" TargetMode="External"/><Relationship Id="rId47" Type="http://schemas.openxmlformats.org/officeDocument/2006/relationships/hyperlink" Target="https://podminky.urs.cz/item/CS_URS_2023_01/311238939" TargetMode="External"/><Relationship Id="rId68" Type="http://schemas.openxmlformats.org/officeDocument/2006/relationships/hyperlink" Target="https://podminky.urs.cz/item/CS_URS_2023_01/342291112" TargetMode="External"/><Relationship Id="rId89" Type="http://schemas.openxmlformats.org/officeDocument/2006/relationships/hyperlink" Target="https://podminky.urs.cz/item/CS_URS_2023_01/411351012" TargetMode="External"/><Relationship Id="rId112" Type="http://schemas.openxmlformats.org/officeDocument/2006/relationships/hyperlink" Target="https://podminky.urs.cz/item/CS_URS_2023_01/622131101" TargetMode="External"/><Relationship Id="rId133" Type="http://schemas.openxmlformats.org/officeDocument/2006/relationships/hyperlink" Target="https://podminky.urs.cz/item/CS_URS_2023_01/622531012" TargetMode="External"/><Relationship Id="rId154" Type="http://schemas.openxmlformats.org/officeDocument/2006/relationships/hyperlink" Target="https://podminky.urs.cz/item/CS_URS_2023_01/631362021" TargetMode="External"/><Relationship Id="rId175" Type="http://schemas.openxmlformats.org/officeDocument/2006/relationships/hyperlink" Target="https://podminky.urs.cz/item/CS_URS_2023_01/711111001" TargetMode="External"/><Relationship Id="rId196" Type="http://schemas.openxmlformats.org/officeDocument/2006/relationships/hyperlink" Target="https://podminky.urs.cz/item/CS_URS_2023_01/712363351" TargetMode="External"/><Relationship Id="rId200" Type="http://schemas.openxmlformats.org/officeDocument/2006/relationships/hyperlink" Target="https://podminky.urs.cz/item/CS_URS_2023_01/712363355" TargetMode="External"/><Relationship Id="rId16" Type="http://schemas.openxmlformats.org/officeDocument/2006/relationships/hyperlink" Target="https://podminky.urs.cz/item/CS_URS_2023_01/274361821" TargetMode="External"/><Relationship Id="rId221" Type="http://schemas.openxmlformats.org/officeDocument/2006/relationships/hyperlink" Target="https://podminky.urs.cz/item/CS_URS_2023_01/763121422" TargetMode="External"/><Relationship Id="rId242" Type="http://schemas.openxmlformats.org/officeDocument/2006/relationships/hyperlink" Target="https://podminky.urs.cz/item/CS_URS_2023_01/762083122" TargetMode="External"/><Relationship Id="rId263" Type="http://schemas.openxmlformats.org/officeDocument/2006/relationships/hyperlink" Target="https://podminky.urs.cz/item/CS_URS_2023_01/776111112" TargetMode="External"/><Relationship Id="rId284" Type="http://schemas.openxmlformats.org/officeDocument/2006/relationships/hyperlink" Target="https://podminky.urs.cz/item/CS_URS_2023_01/784171121" TargetMode="External"/><Relationship Id="rId37" Type="http://schemas.openxmlformats.org/officeDocument/2006/relationships/hyperlink" Target="https://podminky.urs.cz/item/CS_URS_2023_01/311235121" TargetMode="External"/><Relationship Id="rId58" Type="http://schemas.openxmlformats.org/officeDocument/2006/relationships/hyperlink" Target="https://podminky.urs.cz/item/CS_URS_2023_01/317998125" TargetMode="External"/><Relationship Id="rId79" Type="http://schemas.openxmlformats.org/officeDocument/2006/relationships/hyperlink" Target="https://podminky.urs.cz/item/CS_URS_2023_01/411354313" TargetMode="External"/><Relationship Id="rId102" Type="http://schemas.openxmlformats.org/officeDocument/2006/relationships/hyperlink" Target="https://podminky.urs.cz/item/CS_URS_2023_01/612322311" TargetMode="External"/><Relationship Id="rId123" Type="http://schemas.openxmlformats.org/officeDocument/2006/relationships/hyperlink" Target="https://podminky.urs.cz/item/CS_URS_2023_01/622211011" TargetMode="External"/><Relationship Id="rId144" Type="http://schemas.openxmlformats.org/officeDocument/2006/relationships/hyperlink" Target="https://podminky.urs.cz/item/CS_URS_2023_01/621531012" TargetMode="External"/><Relationship Id="rId90" Type="http://schemas.openxmlformats.org/officeDocument/2006/relationships/hyperlink" Target="https://podminky.urs.cz/item/CS_URS_2023_01/411354313" TargetMode="External"/><Relationship Id="rId165" Type="http://schemas.openxmlformats.org/officeDocument/2006/relationships/hyperlink" Target="https://podminky.urs.cz/item/CS_URS_2023_01/944511111" TargetMode="External"/><Relationship Id="rId186" Type="http://schemas.openxmlformats.org/officeDocument/2006/relationships/hyperlink" Target="https://podminky.urs.cz/item/CS_URS_2023_01/998712101" TargetMode="External"/><Relationship Id="rId211" Type="http://schemas.openxmlformats.org/officeDocument/2006/relationships/hyperlink" Target="https://podminky.urs.cz/item/CS_URS_2023_01/998713102" TargetMode="External"/><Relationship Id="rId232" Type="http://schemas.openxmlformats.org/officeDocument/2006/relationships/hyperlink" Target="https://podminky.urs.cz/item/CS_URS_2023_01/998763101" TargetMode="External"/><Relationship Id="rId253" Type="http://schemas.openxmlformats.org/officeDocument/2006/relationships/hyperlink" Target="https://podminky.urs.cz/item/CS_URS_2023_01/776111122" TargetMode="External"/><Relationship Id="rId274" Type="http://schemas.openxmlformats.org/officeDocument/2006/relationships/hyperlink" Target="https://podminky.urs.cz/item/CS_URS_2023_01/781121011" TargetMode="External"/><Relationship Id="rId27" Type="http://schemas.openxmlformats.org/officeDocument/2006/relationships/hyperlink" Target="https://podminky.urs.cz/item/CS_URS_2023_01/631311135" TargetMode="External"/><Relationship Id="rId48" Type="http://schemas.openxmlformats.org/officeDocument/2006/relationships/hyperlink" Target="https://podminky.urs.cz/item/CS_URS_2023_01/311235181" TargetMode="External"/><Relationship Id="rId69" Type="http://schemas.openxmlformats.org/officeDocument/2006/relationships/hyperlink" Target="https://podminky.urs.cz/item/CS_URS_2023_01/342291121" TargetMode="External"/><Relationship Id="rId113" Type="http://schemas.openxmlformats.org/officeDocument/2006/relationships/hyperlink" Target="https://podminky.urs.cz/item/CS_URS_2023_01/622811002" TargetMode="External"/><Relationship Id="rId134" Type="http://schemas.openxmlformats.org/officeDocument/2006/relationships/hyperlink" Target="https://podminky.urs.cz/item/CS_URS_2023_01/713111128" TargetMode="External"/><Relationship Id="rId80" Type="http://schemas.openxmlformats.org/officeDocument/2006/relationships/hyperlink" Target="https://podminky.urs.cz/item/CS_URS_2023_01/411354314" TargetMode="External"/><Relationship Id="rId155" Type="http://schemas.openxmlformats.org/officeDocument/2006/relationships/hyperlink" Target="https://podminky.urs.cz/item/CS_URS_2023_01/632481213" TargetMode="External"/><Relationship Id="rId176" Type="http://schemas.openxmlformats.org/officeDocument/2006/relationships/hyperlink" Target="https://podminky.urs.cz/item/CS_URS_2023_01/711141559" TargetMode="External"/><Relationship Id="rId197" Type="http://schemas.openxmlformats.org/officeDocument/2006/relationships/hyperlink" Target="https://podminky.urs.cz/item/CS_URS_2023_01/712363352" TargetMode="External"/><Relationship Id="rId201" Type="http://schemas.openxmlformats.org/officeDocument/2006/relationships/hyperlink" Target="https://podminky.urs.cz/item/CS_URS_2023_01/998712102" TargetMode="External"/><Relationship Id="rId222" Type="http://schemas.openxmlformats.org/officeDocument/2006/relationships/hyperlink" Target="https://podminky.urs.cz/item/CS_URS_2023_01/763121751" TargetMode="External"/><Relationship Id="rId243" Type="http://schemas.openxmlformats.org/officeDocument/2006/relationships/hyperlink" Target="https://podminky.urs.cz/item/CS_URS_2023_01/945412111" TargetMode="External"/><Relationship Id="rId264" Type="http://schemas.openxmlformats.org/officeDocument/2006/relationships/hyperlink" Target="https://podminky.urs.cz/item/CS_URS_2023_01/776111311" TargetMode="External"/><Relationship Id="rId285" Type="http://schemas.openxmlformats.org/officeDocument/2006/relationships/hyperlink" Target="https://podminky.urs.cz/item/CS_URS_2023_01/784111001" TargetMode="External"/><Relationship Id="rId17" Type="http://schemas.openxmlformats.org/officeDocument/2006/relationships/hyperlink" Target="https://podminky.urs.cz/item/CS_URS_2023_01/274313611" TargetMode="External"/><Relationship Id="rId38" Type="http://schemas.openxmlformats.org/officeDocument/2006/relationships/hyperlink" Target="https://podminky.urs.cz/item/CS_URS_2023_01/311238935" TargetMode="External"/><Relationship Id="rId59" Type="http://schemas.openxmlformats.org/officeDocument/2006/relationships/hyperlink" Target="https://podminky.urs.cz/item/CS_URS_2023_01/317168052" TargetMode="External"/><Relationship Id="rId103" Type="http://schemas.openxmlformats.org/officeDocument/2006/relationships/hyperlink" Target="https://podminky.urs.cz/item/CS_URS_2023_01/612321391" TargetMode="External"/><Relationship Id="rId124" Type="http://schemas.openxmlformats.org/officeDocument/2006/relationships/hyperlink" Target="https://podminky.urs.cz/item/CS_URS_2023_01/622211021" TargetMode="External"/><Relationship Id="rId70" Type="http://schemas.openxmlformats.org/officeDocument/2006/relationships/hyperlink" Target="https://podminky.urs.cz/item/CS_URS_2023_01/417321313" TargetMode="External"/><Relationship Id="rId91" Type="http://schemas.openxmlformats.org/officeDocument/2006/relationships/hyperlink" Target="https://podminky.urs.cz/item/CS_URS_2023_01/411354314" TargetMode="External"/><Relationship Id="rId145" Type="http://schemas.openxmlformats.org/officeDocument/2006/relationships/hyperlink" Target="https://podminky.urs.cz/item/CS_URS_2023_01/621211061" TargetMode="External"/><Relationship Id="rId166" Type="http://schemas.openxmlformats.org/officeDocument/2006/relationships/hyperlink" Target="https://podminky.urs.cz/item/CS_URS_2023_01/944511211" TargetMode="External"/><Relationship Id="rId187" Type="http://schemas.openxmlformats.org/officeDocument/2006/relationships/hyperlink" Target="https://podminky.urs.cz/item/CS_URS_2023_01/712363551" TargetMode="External"/><Relationship Id="rId1" Type="http://schemas.openxmlformats.org/officeDocument/2006/relationships/hyperlink" Target="https://podminky.urs.cz/item/CS_URS_2023_01/122151106" TargetMode="External"/><Relationship Id="rId212" Type="http://schemas.openxmlformats.org/officeDocument/2006/relationships/hyperlink" Target="https://podminky.urs.cz/item/CS_URS_2023_01/762421016" TargetMode="External"/><Relationship Id="rId233" Type="http://schemas.openxmlformats.org/officeDocument/2006/relationships/hyperlink" Target="https://podminky.urs.cz/item/CS_URS_2023_01/764226443" TargetMode="External"/><Relationship Id="rId254" Type="http://schemas.openxmlformats.org/officeDocument/2006/relationships/hyperlink" Target="https://podminky.urs.cz/item/CS_URS_2023_01/771111012" TargetMode="External"/><Relationship Id="rId28" Type="http://schemas.openxmlformats.org/officeDocument/2006/relationships/hyperlink" Target="https://podminky.urs.cz/item/CS_URS_2023_01/631319175" TargetMode="External"/><Relationship Id="rId49" Type="http://schemas.openxmlformats.org/officeDocument/2006/relationships/hyperlink" Target="https://podminky.urs.cz/item/CS_URS_2023_01/311238652" TargetMode="External"/><Relationship Id="rId114" Type="http://schemas.openxmlformats.org/officeDocument/2006/relationships/hyperlink" Target="https://podminky.urs.cz/item/CS_URS_2023_01/622131121" TargetMode="External"/><Relationship Id="rId275" Type="http://schemas.openxmlformats.org/officeDocument/2006/relationships/hyperlink" Target="https://podminky.urs.cz/item/CS_URS_2023_01/781474115" TargetMode="External"/><Relationship Id="rId60" Type="http://schemas.openxmlformats.org/officeDocument/2006/relationships/hyperlink" Target="https://podminky.urs.cz/item/CS_URS_2023_01/317168053" TargetMode="External"/><Relationship Id="rId81" Type="http://schemas.openxmlformats.org/officeDocument/2006/relationships/hyperlink" Target="https://podminky.urs.cz/item/CS_URS_2023_01/417361821" TargetMode="External"/><Relationship Id="rId135" Type="http://schemas.openxmlformats.org/officeDocument/2006/relationships/hyperlink" Target="https://podminky.urs.cz/item/CS_URS_2023_01/621142001" TargetMode="External"/><Relationship Id="rId156" Type="http://schemas.openxmlformats.org/officeDocument/2006/relationships/hyperlink" Target="https://podminky.urs.cz/item/CS_URS_2023_01/632481213" TargetMode="External"/><Relationship Id="rId177" Type="http://schemas.openxmlformats.org/officeDocument/2006/relationships/hyperlink" Target="https://podminky.urs.cz/item/CS_URS_2023_01/998711101" TargetMode="External"/><Relationship Id="rId198" Type="http://schemas.openxmlformats.org/officeDocument/2006/relationships/hyperlink" Target="https://podminky.urs.cz/item/CS_URS_2023_01/712363353" TargetMode="External"/><Relationship Id="rId202" Type="http://schemas.openxmlformats.org/officeDocument/2006/relationships/hyperlink" Target="https://podminky.urs.cz/item/CS_URS_2023_01/713121111" TargetMode="External"/><Relationship Id="rId223" Type="http://schemas.openxmlformats.org/officeDocument/2006/relationships/hyperlink" Target="https://podminky.urs.cz/item/CS_URS_2023_01/763131411" TargetMode="External"/><Relationship Id="rId244" Type="http://schemas.openxmlformats.org/officeDocument/2006/relationships/hyperlink" Target="https://podminky.urs.cz/item/CS_URS_2023_01/99876210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1/185804311" TargetMode="External"/><Relationship Id="rId13" Type="http://schemas.openxmlformats.org/officeDocument/2006/relationships/hyperlink" Target="https://podminky.urs.cz/item/CS_URS_2023_01/184102112" TargetMode="External"/><Relationship Id="rId18" Type="http://schemas.openxmlformats.org/officeDocument/2006/relationships/hyperlink" Target="https://podminky.urs.cz/item/CS_URS_2023_01/184813521" TargetMode="External"/><Relationship Id="rId26" Type="http://schemas.openxmlformats.org/officeDocument/2006/relationships/drawing" Target="../drawings/drawing9.xml"/><Relationship Id="rId3" Type="http://schemas.openxmlformats.org/officeDocument/2006/relationships/hyperlink" Target="https://podminky.urs.cz/item/CS_URS_2023_01/184102115" TargetMode="External"/><Relationship Id="rId21" Type="http://schemas.openxmlformats.org/officeDocument/2006/relationships/hyperlink" Target="https://podminky.urs.cz/item/CS_URS_2023_01/183403153" TargetMode="External"/><Relationship Id="rId7" Type="http://schemas.openxmlformats.org/officeDocument/2006/relationships/hyperlink" Target="https://podminky.urs.cz/item/CS_URS_2023_01/184215133" TargetMode="External"/><Relationship Id="rId12" Type="http://schemas.openxmlformats.org/officeDocument/2006/relationships/hyperlink" Target="https://podminky.urs.cz/item/CS_URS_2023_01/183101113" TargetMode="External"/><Relationship Id="rId17" Type="http://schemas.openxmlformats.org/officeDocument/2006/relationships/hyperlink" Target="https://podminky.urs.cz/item/CS_URS_2023_01/181351103" TargetMode="External"/><Relationship Id="rId25" Type="http://schemas.openxmlformats.org/officeDocument/2006/relationships/hyperlink" Target="https://podminky.urs.cz/item/CS_URS_2023_01/998231411" TargetMode="External"/><Relationship Id="rId2" Type="http://schemas.openxmlformats.org/officeDocument/2006/relationships/hyperlink" Target="https://podminky.urs.cz/item/CS_URS_2023_01/162351103" TargetMode="External"/><Relationship Id="rId16" Type="http://schemas.openxmlformats.org/officeDocument/2006/relationships/hyperlink" Target="https://podminky.urs.cz/item/CS_URS_2023_01/162351103" TargetMode="External"/><Relationship Id="rId20" Type="http://schemas.openxmlformats.org/officeDocument/2006/relationships/hyperlink" Target="https://podminky.urs.cz/item/CS_URS_2023_01/183403114" TargetMode="External"/><Relationship Id="rId1" Type="http://schemas.openxmlformats.org/officeDocument/2006/relationships/hyperlink" Target="https://podminky.urs.cz/item/CS_URS_2023_01/183101215" TargetMode="External"/><Relationship Id="rId6" Type="http://schemas.openxmlformats.org/officeDocument/2006/relationships/hyperlink" Target="https://podminky.urs.cz/item/CS_URS_2023_01/184911421" TargetMode="External"/><Relationship Id="rId11" Type="http://schemas.openxmlformats.org/officeDocument/2006/relationships/hyperlink" Target="https://podminky.urs.cz/item/CS_URS_2023_01/183205113" TargetMode="External"/><Relationship Id="rId24" Type="http://schemas.openxmlformats.org/officeDocument/2006/relationships/hyperlink" Target="https://podminky.urs.cz/item/CS_URS_2023_01/181411131" TargetMode="External"/><Relationship Id="rId5" Type="http://schemas.openxmlformats.org/officeDocument/2006/relationships/hyperlink" Target="https://podminky.urs.cz/item/CS_URS_2023_01/184215412" TargetMode="External"/><Relationship Id="rId15" Type="http://schemas.openxmlformats.org/officeDocument/2006/relationships/hyperlink" Target="https://podminky.urs.cz/item/CS_URS_2023_01/167151111" TargetMode="External"/><Relationship Id="rId23" Type="http://schemas.openxmlformats.org/officeDocument/2006/relationships/hyperlink" Target="https://podminky.urs.cz/item/CS_URS_2023_01/185802113" TargetMode="External"/><Relationship Id="rId10" Type="http://schemas.openxmlformats.org/officeDocument/2006/relationships/hyperlink" Target="https://podminky.urs.cz/item/CS_URS_2023_01/184813511" TargetMode="External"/><Relationship Id="rId19" Type="http://schemas.openxmlformats.org/officeDocument/2006/relationships/hyperlink" Target="https://podminky.urs.cz/item/CS_URS_2023_01/181111131" TargetMode="External"/><Relationship Id="rId4" Type="http://schemas.openxmlformats.org/officeDocument/2006/relationships/hyperlink" Target="https://podminky.urs.cz/item/CS_URS_2023_01/184501121" TargetMode="External"/><Relationship Id="rId9" Type="http://schemas.openxmlformats.org/officeDocument/2006/relationships/hyperlink" Target="https://podminky.urs.cz/item/CS_URS_2023_01/185851121" TargetMode="External"/><Relationship Id="rId14" Type="http://schemas.openxmlformats.org/officeDocument/2006/relationships/hyperlink" Target="https://podminky.urs.cz/item/CS_URS_2023_01/185804312" TargetMode="External"/><Relationship Id="rId22" Type="http://schemas.openxmlformats.org/officeDocument/2006/relationships/hyperlink" Target="https://podminky.urs.cz/item/CS_URS_2023_01/18340316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3_01/171201231" TargetMode="External"/><Relationship Id="rId3" Type="http://schemas.openxmlformats.org/officeDocument/2006/relationships/hyperlink" Target="https://podminky.urs.cz/item/CS_URS_2023_01/271572211" TargetMode="External"/><Relationship Id="rId7" Type="http://schemas.openxmlformats.org/officeDocument/2006/relationships/hyperlink" Target="https://podminky.urs.cz/item/CS_URS_2023_01/162751139" TargetMode="External"/><Relationship Id="rId12" Type="http://schemas.openxmlformats.org/officeDocument/2006/relationships/drawing" Target="../drawings/drawing12.xml"/><Relationship Id="rId2" Type="http://schemas.openxmlformats.org/officeDocument/2006/relationships/hyperlink" Target="https://podminky.urs.cz/item/CS_URS_2023_01/131451106" TargetMode="External"/><Relationship Id="rId1" Type="http://schemas.openxmlformats.org/officeDocument/2006/relationships/hyperlink" Target="https://podminky.urs.cz/item/CS_URS_2023_01/131351106" TargetMode="External"/><Relationship Id="rId6" Type="http://schemas.openxmlformats.org/officeDocument/2006/relationships/hyperlink" Target="https://podminky.urs.cz/item/CS_URS_2023_01/162751137" TargetMode="External"/><Relationship Id="rId11" Type="http://schemas.openxmlformats.org/officeDocument/2006/relationships/hyperlink" Target="https://podminky.urs.cz/item/CS_URS_2023_01/998144471" TargetMode="External"/><Relationship Id="rId5" Type="http://schemas.openxmlformats.org/officeDocument/2006/relationships/hyperlink" Target="https://podminky.urs.cz/item/CS_URS_2023_01/167151102" TargetMode="External"/><Relationship Id="rId10" Type="http://schemas.openxmlformats.org/officeDocument/2006/relationships/hyperlink" Target="https://podminky.urs.cz/item/CS_URS_2023_01/899331111" TargetMode="External"/><Relationship Id="rId4" Type="http://schemas.openxmlformats.org/officeDocument/2006/relationships/hyperlink" Target="https://podminky.urs.cz/item/CS_URS_2023_01/174151101" TargetMode="External"/><Relationship Id="rId9" Type="http://schemas.openxmlformats.org/officeDocument/2006/relationships/hyperlink" Target="https://podminky.urs.cz/item/CS_URS_2023_01/9339011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348171146" TargetMode="External"/><Relationship Id="rId13" Type="http://schemas.openxmlformats.org/officeDocument/2006/relationships/drawing" Target="../drawings/drawing13.xml"/><Relationship Id="rId3" Type="http://schemas.openxmlformats.org/officeDocument/2006/relationships/hyperlink" Target="https://podminky.urs.cz/item/CS_URS_2023_01/273321311" TargetMode="External"/><Relationship Id="rId7" Type="http://schemas.openxmlformats.org/officeDocument/2006/relationships/hyperlink" Target="https://podminky.urs.cz/item/CS_URS_2023_01/338171123" TargetMode="External"/><Relationship Id="rId12" Type="http://schemas.openxmlformats.org/officeDocument/2006/relationships/hyperlink" Target="https://podminky.urs.cz/item/CS_URS_2023_01/998232110" TargetMode="External"/><Relationship Id="rId2" Type="http://schemas.openxmlformats.org/officeDocument/2006/relationships/hyperlink" Target="https://podminky.urs.cz/item/CS_URS_2023_01/171151112" TargetMode="External"/><Relationship Id="rId1" Type="http://schemas.openxmlformats.org/officeDocument/2006/relationships/hyperlink" Target="https://podminky.urs.cz/item/CS_URS_2023_01/181912112" TargetMode="External"/><Relationship Id="rId6" Type="http://schemas.openxmlformats.org/officeDocument/2006/relationships/hyperlink" Target="https://podminky.urs.cz/item/CS_URS_2023_01/273362021" TargetMode="External"/><Relationship Id="rId11" Type="http://schemas.openxmlformats.org/officeDocument/2006/relationships/hyperlink" Target="https://podminky.urs.cz/item/CS_URS_2023_01/916231213" TargetMode="External"/><Relationship Id="rId5" Type="http://schemas.openxmlformats.org/officeDocument/2006/relationships/hyperlink" Target="https://podminky.urs.cz/item/CS_URS_2023_01/273351122" TargetMode="External"/><Relationship Id="rId10" Type="http://schemas.openxmlformats.org/officeDocument/2006/relationships/hyperlink" Target="https://podminky.urs.cz/item/CS_URS_2023_01/596211110" TargetMode="External"/><Relationship Id="rId4" Type="http://schemas.openxmlformats.org/officeDocument/2006/relationships/hyperlink" Target="https://podminky.urs.cz/item/CS_URS_2023_01/273351121" TargetMode="External"/><Relationship Id="rId9" Type="http://schemas.openxmlformats.org/officeDocument/2006/relationships/hyperlink" Target="https://podminky.urs.cz/item/CS_URS_2023_01/564851011"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1/045002000" TargetMode="External"/><Relationship Id="rId3" Type="http://schemas.openxmlformats.org/officeDocument/2006/relationships/hyperlink" Target="https://podminky.urs.cz/item/CS_URS_2023_01/012303000" TargetMode="External"/><Relationship Id="rId7" Type="http://schemas.openxmlformats.org/officeDocument/2006/relationships/hyperlink" Target="https://podminky.urs.cz/item/CS_URS_2023_01/043002000" TargetMode="External"/><Relationship Id="rId2" Type="http://schemas.openxmlformats.org/officeDocument/2006/relationships/hyperlink" Target="https://podminky.urs.cz/item/CS_URS_2023_01/012203000" TargetMode="External"/><Relationship Id="rId1" Type="http://schemas.openxmlformats.org/officeDocument/2006/relationships/hyperlink" Target="https://podminky.urs.cz/item/CS_URS_2023_01/011002000" TargetMode="External"/><Relationship Id="rId6" Type="http://schemas.openxmlformats.org/officeDocument/2006/relationships/hyperlink" Target="https://podminky.urs.cz/item/CS_URS_2023_01/030001000" TargetMode="External"/><Relationship Id="rId5" Type="http://schemas.openxmlformats.org/officeDocument/2006/relationships/hyperlink" Target="https://podminky.urs.cz/item/CS_URS_2023_01/013254000" TargetMode="External"/><Relationship Id="rId10" Type="http://schemas.openxmlformats.org/officeDocument/2006/relationships/drawing" Target="../drawings/drawing15.xml"/><Relationship Id="rId4" Type="http://schemas.openxmlformats.org/officeDocument/2006/relationships/hyperlink" Target="https://podminky.urs.cz/item/CS_URS_2023_01/013203000" TargetMode="External"/><Relationship Id="rId9" Type="http://schemas.openxmlformats.org/officeDocument/2006/relationships/hyperlink" Target="https://podminky.urs.cz/item/CS_URS_2023_01/091504000"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2"/>
  <sheetViews>
    <sheetView showGridLines="0" tabSelected="1" workbookViewId="0">
      <selection activeCell="E23" sqref="E23:AN23"/>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7" t="s">
        <v>6718</v>
      </c>
      <c r="AZ1" s="17" t="s">
        <v>0</v>
      </c>
      <c r="BA1" s="17" t="s">
        <v>1</v>
      </c>
      <c r="BB1" s="17" t="s">
        <v>2</v>
      </c>
      <c r="BT1" s="17" t="s">
        <v>3</v>
      </c>
      <c r="BU1" s="17" t="s">
        <v>3</v>
      </c>
      <c r="BV1" s="17" t="s">
        <v>4</v>
      </c>
    </row>
    <row r="2" spans="1:74" ht="36.950000000000003" customHeight="1" x14ac:dyDescent="0.2">
      <c r="AR2" s="317" t="s">
        <v>5</v>
      </c>
      <c r="AS2" s="302"/>
      <c r="AT2" s="302"/>
      <c r="AU2" s="302"/>
      <c r="AV2" s="302"/>
      <c r="AW2" s="302"/>
      <c r="AX2" s="302"/>
      <c r="AY2" s="302"/>
      <c r="AZ2" s="302"/>
      <c r="BA2" s="302"/>
      <c r="BB2" s="302"/>
      <c r="BC2" s="302"/>
      <c r="BD2" s="302"/>
      <c r="BE2" s="302"/>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01" t="s">
        <v>14</v>
      </c>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R5" s="21"/>
      <c r="BE5" s="298" t="s">
        <v>15</v>
      </c>
      <c r="BS5" s="18" t="s">
        <v>6</v>
      </c>
    </row>
    <row r="6" spans="1:74" ht="36.950000000000003" customHeight="1" x14ac:dyDescent="0.2">
      <c r="B6" s="21"/>
      <c r="D6" s="27" t="s">
        <v>16</v>
      </c>
      <c r="K6" s="303" t="s">
        <v>17</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R6" s="21"/>
      <c r="BE6" s="299"/>
      <c r="BS6" s="18" t="s">
        <v>6</v>
      </c>
    </row>
    <row r="7" spans="1:74" ht="12" customHeight="1" x14ac:dyDescent="0.2">
      <c r="B7" s="21"/>
      <c r="D7" s="28" t="s">
        <v>18</v>
      </c>
      <c r="K7" s="26" t="s">
        <v>2</v>
      </c>
      <c r="AK7" s="28" t="s">
        <v>19</v>
      </c>
      <c r="AN7" s="26" t="s">
        <v>2</v>
      </c>
      <c r="AR7" s="21"/>
      <c r="BE7" s="299"/>
      <c r="BS7" s="18" t="s">
        <v>6</v>
      </c>
    </row>
    <row r="8" spans="1:74" ht="12" customHeight="1" x14ac:dyDescent="0.2">
      <c r="B8" s="21"/>
      <c r="D8" s="28" t="s">
        <v>20</v>
      </c>
      <c r="K8" s="26" t="s">
        <v>21</v>
      </c>
      <c r="AK8" s="28" t="s">
        <v>22</v>
      </c>
      <c r="AN8" s="29" t="s">
        <v>23</v>
      </c>
      <c r="AR8" s="21"/>
      <c r="BE8" s="299"/>
      <c r="BS8" s="18" t="s">
        <v>6</v>
      </c>
    </row>
    <row r="9" spans="1:74" ht="14.45" customHeight="1" x14ac:dyDescent="0.2">
      <c r="B9" s="21"/>
      <c r="AR9" s="21"/>
      <c r="BE9" s="299"/>
      <c r="BS9" s="18" t="s">
        <v>6</v>
      </c>
    </row>
    <row r="10" spans="1:74" ht="12" customHeight="1" x14ac:dyDescent="0.2">
      <c r="B10" s="21"/>
      <c r="D10" s="28" t="s">
        <v>24</v>
      </c>
      <c r="AK10" s="28" t="s">
        <v>25</v>
      </c>
      <c r="AN10" s="26" t="s">
        <v>2</v>
      </c>
      <c r="AR10" s="21"/>
      <c r="BE10" s="299"/>
      <c r="BS10" s="18" t="s">
        <v>6</v>
      </c>
    </row>
    <row r="11" spans="1:74" ht="18.399999999999999" customHeight="1" x14ac:dyDescent="0.2">
      <c r="B11" s="21"/>
      <c r="E11" s="26" t="s">
        <v>21</v>
      </c>
      <c r="AK11" s="28" t="s">
        <v>26</v>
      </c>
      <c r="AN11" s="26" t="s">
        <v>2</v>
      </c>
      <c r="AR11" s="21"/>
      <c r="BE11" s="299"/>
      <c r="BS11" s="18" t="s">
        <v>6</v>
      </c>
    </row>
    <row r="12" spans="1:74" ht="6.95" customHeight="1" x14ac:dyDescent="0.2">
      <c r="B12" s="21"/>
      <c r="AR12" s="21"/>
      <c r="BE12" s="299"/>
      <c r="BS12" s="18" t="s">
        <v>6</v>
      </c>
    </row>
    <row r="13" spans="1:74" ht="12" customHeight="1" x14ac:dyDescent="0.2">
      <c r="B13" s="21"/>
      <c r="D13" s="28" t="s">
        <v>27</v>
      </c>
      <c r="AK13" s="28" t="s">
        <v>25</v>
      </c>
      <c r="AN13" s="30" t="s">
        <v>28</v>
      </c>
      <c r="AR13" s="21"/>
      <c r="BE13" s="299"/>
      <c r="BS13" s="18" t="s">
        <v>6</v>
      </c>
    </row>
    <row r="14" spans="1:74" ht="12.75" x14ac:dyDescent="0.2">
      <c r="B14" s="21"/>
      <c r="E14" s="304" t="s">
        <v>28</v>
      </c>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28" t="s">
        <v>26</v>
      </c>
      <c r="AN14" s="30" t="s">
        <v>28</v>
      </c>
      <c r="AR14" s="21"/>
      <c r="BE14" s="299"/>
      <c r="BS14" s="18" t="s">
        <v>6</v>
      </c>
    </row>
    <row r="15" spans="1:74" ht="6.95" customHeight="1" x14ac:dyDescent="0.2">
      <c r="B15" s="21"/>
      <c r="AR15" s="21"/>
      <c r="BE15" s="299"/>
      <c r="BS15" s="18" t="s">
        <v>3</v>
      </c>
    </row>
    <row r="16" spans="1:74" ht="12" customHeight="1" x14ac:dyDescent="0.2">
      <c r="B16" s="21"/>
      <c r="D16" s="28" t="s">
        <v>29</v>
      </c>
      <c r="AK16" s="28" t="s">
        <v>25</v>
      </c>
      <c r="AN16" s="26" t="s">
        <v>30</v>
      </c>
      <c r="AR16" s="21"/>
      <c r="BE16" s="299"/>
      <c r="BS16" s="18" t="s">
        <v>3</v>
      </c>
    </row>
    <row r="17" spans="2:71" ht="18.399999999999999" customHeight="1" x14ac:dyDescent="0.2">
      <c r="B17" s="21"/>
      <c r="E17" s="26" t="s">
        <v>31</v>
      </c>
      <c r="AK17" s="28" t="s">
        <v>26</v>
      </c>
      <c r="AN17" s="26" t="s">
        <v>2</v>
      </c>
      <c r="AR17" s="21"/>
      <c r="BE17" s="299"/>
      <c r="BS17" s="18" t="s">
        <v>32</v>
      </c>
    </row>
    <row r="18" spans="2:71" ht="6.95" customHeight="1" x14ac:dyDescent="0.2">
      <c r="B18" s="21"/>
      <c r="AR18" s="21"/>
      <c r="BE18" s="299"/>
      <c r="BS18" s="18" t="s">
        <v>6</v>
      </c>
    </row>
    <row r="19" spans="2:71" ht="12" customHeight="1" x14ac:dyDescent="0.2">
      <c r="B19" s="21"/>
      <c r="D19" s="28" t="s">
        <v>33</v>
      </c>
      <c r="AK19" s="28" t="s">
        <v>25</v>
      </c>
      <c r="AN19" s="26" t="s">
        <v>2</v>
      </c>
      <c r="AR19" s="21"/>
      <c r="BE19" s="299"/>
      <c r="BS19" s="18" t="s">
        <v>6</v>
      </c>
    </row>
    <row r="20" spans="2:71" ht="18.399999999999999" customHeight="1" x14ac:dyDescent="0.2">
      <c r="B20" s="21"/>
      <c r="E20" s="26" t="s">
        <v>34</v>
      </c>
      <c r="AK20" s="28" t="s">
        <v>26</v>
      </c>
      <c r="AN20" s="26" t="s">
        <v>2</v>
      </c>
      <c r="AR20" s="21"/>
      <c r="BE20" s="299"/>
      <c r="BS20" s="18" t="s">
        <v>3</v>
      </c>
    </row>
    <row r="21" spans="2:71" ht="6.95" customHeight="1" x14ac:dyDescent="0.2">
      <c r="B21" s="21"/>
      <c r="AR21" s="21"/>
      <c r="BE21" s="299"/>
    </row>
    <row r="22" spans="2:71" ht="12" customHeight="1" x14ac:dyDescent="0.2">
      <c r="B22" s="21"/>
      <c r="D22" s="28" t="s">
        <v>35</v>
      </c>
      <c r="AR22" s="21"/>
      <c r="BE22" s="299"/>
    </row>
    <row r="23" spans="2:71" ht="346.5" customHeight="1" x14ac:dyDescent="0.2">
      <c r="B23" s="21"/>
      <c r="E23" s="306" t="s">
        <v>36</v>
      </c>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R23" s="21"/>
      <c r="BE23" s="299"/>
    </row>
    <row r="24" spans="2:71" ht="6.95" customHeight="1" x14ac:dyDescent="0.2">
      <c r="B24" s="21"/>
      <c r="AR24" s="21"/>
      <c r="BE24" s="299"/>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9"/>
    </row>
    <row r="26" spans="2:71" s="1" customFormat="1" ht="25.9" customHeight="1" x14ac:dyDescent="0.2">
      <c r="B26" s="33"/>
      <c r="D26" s="34" t="s">
        <v>37</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07">
        <f>ROUND(AG54,2)</f>
        <v>0</v>
      </c>
      <c r="AL26" s="308"/>
      <c r="AM26" s="308"/>
      <c r="AN26" s="308"/>
      <c r="AO26" s="308"/>
      <c r="AR26" s="33"/>
      <c r="BE26" s="299"/>
    </row>
    <row r="27" spans="2:71" s="1" customFormat="1" ht="6.95" customHeight="1" x14ac:dyDescent="0.2">
      <c r="B27" s="33"/>
      <c r="AR27" s="33"/>
      <c r="BE27" s="299"/>
    </row>
    <row r="28" spans="2:71" s="1" customFormat="1" ht="12.75" x14ac:dyDescent="0.2">
      <c r="B28" s="33"/>
      <c r="L28" s="309" t="s">
        <v>38</v>
      </c>
      <c r="M28" s="309"/>
      <c r="N28" s="309"/>
      <c r="O28" s="309"/>
      <c r="P28" s="309"/>
      <c r="W28" s="309" t="s">
        <v>39</v>
      </c>
      <c r="X28" s="309"/>
      <c r="Y28" s="309"/>
      <c r="Z28" s="309"/>
      <c r="AA28" s="309"/>
      <c r="AB28" s="309"/>
      <c r="AC28" s="309"/>
      <c r="AD28" s="309"/>
      <c r="AE28" s="309"/>
      <c r="AK28" s="309" t="s">
        <v>40</v>
      </c>
      <c r="AL28" s="309"/>
      <c r="AM28" s="309"/>
      <c r="AN28" s="309"/>
      <c r="AO28" s="309"/>
      <c r="AR28" s="33"/>
      <c r="BE28" s="299"/>
    </row>
    <row r="29" spans="2:71" s="2" customFormat="1" ht="14.45" customHeight="1" x14ac:dyDescent="0.2">
      <c r="B29" s="37"/>
      <c r="D29" s="28" t="s">
        <v>41</v>
      </c>
      <c r="F29" s="28" t="s">
        <v>42</v>
      </c>
      <c r="L29" s="312">
        <v>0.21</v>
      </c>
      <c r="M29" s="311"/>
      <c r="N29" s="311"/>
      <c r="O29" s="311"/>
      <c r="P29" s="311"/>
      <c r="W29" s="310">
        <f>ROUND(AZ54, 2)</f>
        <v>0</v>
      </c>
      <c r="X29" s="311"/>
      <c r="Y29" s="311"/>
      <c r="Z29" s="311"/>
      <c r="AA29" s="311"/>
      <c r="AB29" s="311"/>
      <c r="AC29" s="311"/>
      <c r="AD29" s="311"/>
      <c r="AE29" s="311"/>
      <c r="AK29" s="310">
        <f>ROUND(AV54, 2)</f>
        <v>0</v>
      </c>
      <c r="AL29" s="311"/>
      <c r="AM29" s="311"/>
      <c r="AN29" s="311"/>
      <c r="AO29" s="311"/>
      <c r="AR29" s="37"/>
      <c r="BE29" s="300"/>
    </row>
    <row r="30" spans="2:71" s="2" customFormat="1" ht="14.45" customHeight="1" x14ac:dyDescent="0.2">
      <c r="B30" s="37"/>
      <c r="F30" s="28" t="s">
        <v>43</v>
      </c>
      <c r="L30" s="312">
        <v>0.15</v>
      </c>
      <c r="M30" s="311"/>
      <c r="N30" s="311"/>
      <c r="O30" s="311"/>
      <c r="P30" s="311"/>
      <c r="W30" s="310">
        <f>ROUND(BA54, 2)</f>
        <v>0</v>
      </c>
      <c r="X30" s="311"/>
      <c r="Y30" s="311"/>
      <c r="Z30" s="311"/>
      <c r="AA30" s="311"/>
      <c r="AB30" s="311"/>
      <c r="AC30" s="311"/>
      <c r="AD30" s="311"/>
      <c r="AE30" s="311"/>
      <c r="AK30" s="310">
        <f>ROUND(AW54, 2)</f>
        <v>0</v>
      </c>
      <c r="AL30" s="311"/>
      <c r="AM30" s="311"/>
      <c r="AN30" s="311"/>
      <c r="AO30" s="311"/>
      <c r="AR30" s="37"/>
      <c r="BE30" s="300"/>
    </row>
    <row r="31" spans="2:71" s="2" customFormat="1" ht="14.45" hidden="1" customHeight="1" x14ac:dyDescent="0.2">
      <c r="B31" s="37"/>
      <c r="F31" s="28" t="s">
        <v>44</v>
      </c>
      <c r="L31" s="312">
        <v>0.21</v>
      </c>
      <c r="M31" s="311"/>
      <c r="N31" s="311"/>
      <c r="O31" s="311"/>
      <c r="P31" s="311"/>
      <c r="W31" s="310">
        <f>ROUND(BB54, 2)</f>
        <v>0</v>
      </c>
      <c r="X31" s="311"/>
      <c r="Y31" s="311"/>
      <c r="Z31" s="311"/>
      <c r="AA31" s="311"/>
      <c r="AB31" s="311"/>
      <c r="AC31" s="311"/>
      <c r="AD31" s="311"/>
      <c r="AE31" s="311"/>
      <c r="AK31" s="310">
        <v>0</v>
      </c>
      <c r="AL31" s="311"/>
      <c r="AM31" s="311"/>
      <c r="AN31" s="311"/>
      <c r="AO31" s="311"/>
      <c r="AR31" s="37"/>
      <c r="BE31" s="300"/>
    </row>
    <row r="32" spans="2:71" s="2" customFormat="1" ht="14.45" hidden="1" customHeight="1" x14ac:dyDescent="0.2">
      <c r="B32" s="37"/>
      <c r="F32" s="28" t="s">
        <v>45</v>
      </c>
      <c r="L32" s="312">
        <v>0.15</v>
      </c>
      <c r="M32" s="311"/>
      <c r="N32" s="311"/>
      <c r="O32" s="311"/>
      <c r="P32" s="311"/>
      <c r="W32" s="310">
        <f>ROUND(BC54, 2)</f>
        <v>0</v>
      </c>
      <c r="X32" s="311"/>
      <c r="Y32" s="311"/>
      <c r="Z32" s="311"/>
      <c r="AA32" s="311"/>
      <c r="AB32" s="311"/>
      <c r="AC32" s="311"/>
      <c r="AD32" s="311"/>
      <c r="AE32" s="311"/>
      <c r="AK32" s="310">
        <v>0</v>
      </c>
      <c r="AL32" s="311"/>
      <c r="AM32" s="311"/>
      <c r="AN32" s="311"/>
      <c r="AO32" s="311"/>
      <c r="AR32" s="37"/>
      <c r="BE32" s="300"/>
    </row>
    <row r="33" spans="2:44" s="2" customFormat="1" ht="14.45" hidden="1" customHeight="1" x14ac:dyDescent="0.2">
      <c r="B33" s="37"/>
      <c r="F33" s="28" t="s">
        <v>46</v>
      </c>
      <c r="L33" s="312">
        <v>0</v>
      </c>
      <c r="M33" s="311"/>
      <c r="N33" s="311"/>
      <c r="O33" s="311"/>
      <c r="P33" s="311"/>
      <c r="W33" s="310">
        <f>ROUND(BD54, 2)</f>
        <v>0</v>
      </c>
      <c r="X33" s="311"/>
      <c r="Y33" s="311"/>
      <c r="Z33" s="311"/>
      <c r="AA33" s="311"/>
      <c r="AB33" s="311"/>
      <c r="AC33" s="311"/>
      <c r="AD33" s="311"/>
      <c r="AE33" s="311"/>
      <c r="AK33" s="310">
        <v>0</v>
      </c>
      <c r="AL33" s="311"/>
      <c r="AM33" s="311"/>
      <c r="AN33" s="311"/>
      <c r="AO33" s="311"/>
      <c r="AR33" s="37"/>
    </row>
    <row r="34" spans="2:44" s="1" customFormat="1" ht="6.95" customHeight="1" x14ac:dyDescent="0.2">
      <c r="B34" s="33"/>
      <c r="AR34" s="33"/>
    </row>
    <row r="35" spans="2:44" s="1" customFormat="1" ht="25.9" customHeight="1" x14ac:dyDescent="0.2">
      <c r="B35" s="33"/>
      <c r="C35" s="38"/>
      <c r="D35" s="39" t="s">
        <v>47</v>
      </c>
      <c r="E35" s="40"/>
      <c r="F35" s="40"/>
      <c r="G35" s="40"/>
      <c r="H35" s="40"/>
      <c r="I35" s="40"/>
      <c r="J35" s="40"/>
      <c r="K35" s="40"/>
      <c r="L35" s="40"/>
      <c r="M35" s="40"/>
      <c r="N35" s="40"/>
      <c r="O35" s="40"/>
      <c r="P35" s="40"/>
      <c r="Q35" s="40"/>
      <c r="R35" s="40"/>
      <c r="S35" s="40"/>
      <c r="T35" s="41" t="s">
        <v>48</v>
      </c>
      <c r="U35" s="40"/>
      <c r="V35" s="40"/>
      <c r="W35" s="40"/>
      <c r="X35" s="316" t="s">
        <v>49</v>
      </c>
      <c r="Y35" s="314"/>
      <c r="Z35" s="314"/>
      <c r="AA35" s="314"/>
      <c r="AB35" s="314"/>
      <c r="AC35" s="40"/>
      <c r="AD35" s="40"/>
      <c r="AE35" s="40"/>
      <c r="AF35" s="40"/>
      <c r="AG35" s="40"/>
      <c r="AH35" s="40"/>
      <c r="AI35" s="40"/>
      <c r="AJ35" s="40"/>
      <c r="AK35" s="313">
        <f>SUM(AK26:AK33)</f>
        <v>0</v>
      </c>
      <c r="AL35" s="314"/>
      <c r="AM35" s="314"/>
      <c r="AN35" s="314"/>
      <c r="AO35" s="315"/>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50</v>
      </c>
      <c r="AR42" s="33"/>
    </row>
    <row r="43" spans="2:44" s="1" customFormat="1" ht="6.95" customHeight="1" x14ac:dyDescent="0.2">
      <c r="B43" s="33"/>
      <c r="AR43" s="33"/>
    </row>
    <row r="44" spans="2:44" s="3" customFormat="1" ht="12" customHeight="1" x14ac:dyDescent="0.2">
      <c r="B44" s="46"/>
      <c r="C44" s="28" t="s">
        <v>13</v>
      </c>
      <c r="L44" s="3" t="str">
        <f>K5</f>
        <v>202307bm</v>
      </c>
      <c r="AR44" s="46"/>
    </row>
    <row r="45" spans="2:44" s="4" customFormat="1" ht="36.950000000000003" customHeight="1" x14ac:dyDescent="0.2">
      <c r="B45" s="47"/>
      <c r="C45" s="48" t="s">
        <v>16</v>
      </c>
      <c r="L45" s="326" t="str">
        <f>K6</f>
        <v>Výstavba nové výjezdové základny ZZS PAK ve Svitavách - bez mobiliáře</v>
      </c>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R45" s="47"/>
    </row>
    <row r="46" spans="2:44" s="1" customFormat="1" ht="6.95" customHeight="1" x14ac:dyDescent="0.2">
      <c r="B46" s="33"/>
      <c r="AR46" s="33"/>
    </row>
    <row r="47" spans="2:44" s="1" customFormat="1" ht="12" customHeight="1" x14ac:dyDescent="0.2">
      <c r="B47" s="33"/>
      <c r="C47" s="28" t="s">
        <v>20</v>
      </c>
      <c r="L47" s="49" t="str">
        <f>IF(K8="","",K8)</f>
        <v xml:space="preserve"> </v>
      </c>
      <c r="AI47" s="28" t="s">
        <v>22</v>
      </c>
      <c r="AM47" s="319" t="str">
        <f>IF(AN8= "","",AN8)</f>
        <v>9. 5. 2023</v>
      </c>
      <c r="AN47" s="319"/>
      <c r="AR47" s="33"/>
    </row>
    <row r="48" spans="2:44" s="1" customFormat="1" ht="6.95" customHeight="1" x14ac:dyDescent="0.2">
      <c r="B48" s="33"/>
      <c r="AR48" s="33"/>
    </row>
    <row r="49" spans="1:91" s="1" customFormat="1" ht="15.2" customHeight="1" x14ac:dyDescent="0.2">
      <c r="B49" s="33"/>
      <c r="C49" s="28" t="s">
        <v>24</v>
      </c>
      <c r="L49" s="3" t="str">
        <f>IF(E11= "","",E11)</f>
        <v xml:space="preserve"> </v>
      </c>
      <c r="AI49" s="28" t="s">
        <v>29</v>
      </c>
      <c r="AM49" s="320" t="str">
        <f>IF(E17="","",E17)</f>
        <v>APOLO CZ s.r.o.</v>
      </c>
      <c r="AN49" s="321"/>
      <c r="AO49" s="321"/>
      <c r="AP49" s="321"/>
      <c r="AR49" s="33"/>
      <c r="AS49" s="322" t="s">
        <v>51</v>
      </c>
      <c r="AT49" s="323"/>
      <c r="AU49" s="51"/>
      <c r="AV49" s="51"/>
      <c r="AW49" s="51"/>
      <c r="AX49" s="51"/>
      <c r="AY49" s="51"/>
      <c r="AZ49" s="51"/>
      <c r="BA49" s="51"/>
      <c r="BB49" s="51"/>
      <c r="BC49" s="51"/>
      <c r="BD49" s="52"/>
    </row>
    <row r="50" spans="1:91" s="1" customFormat="1" ht="15.2" customHeight="1" x14ac:dyDescent="0.2">
      <c r="B50" s="33"/>
      <c r="C50" s="28" t="s">
        <v>27</v>
      </c>
      <c r="L50" s="3" t="str">
        <f>IF(E14= "Vyplň údaj","",E14)</f>
        <v/>
      </c>
      <c r="AI50" s="28" t="s">
        <v>33</v>
      </c>
      <c r="AM50" s="320" t="str">
        <f>IF(E20="","",E20)</f>
        <v>Ing.Jiří Pitra</v>
      </c>
      <c r="AN50" s="321"/>
      <c r="AO50" s="321"/>
      <c r="AP50" s="321"/>
      <c r="AR50" s="33"/>
      <c r="AS50" s="324"/>
      <c r="AT50" s="325"/>
      <c r="BD50" s="54"/>
    </row>
    <row r="51" spans="1:91" s="1" customFormat="1" ht="10.9" customHeight="1" x14ac:dyDescent="0.2">
      <c r="B51" s="33"/>
      <c r="AR51" s="33"/>
      <c r="AS51" s="324"/>
      <c r="AT51" s="325"/>
      <c r="BD51" s="54"/>
    </row>
    <row r="52" spans="1:91" s="1" customFormat="1" ht="29.25" customHeight="1" x14ac:dyDescent="0.2">
      <c r="B52" s="33"/>
      <c r="C52" s="289" t="s">
        <v>52</v>
      </c>
      <c r="D52" s="290"/>
      <c r="E52" s="290"/>
      <c r="F52" s="290"/>
      <c r="G52" s="290"/>
      <c r="H52" s="55"/>
      <c r="I52" s="293" t="s">
        <v>53</v>
      </c>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318" t="s">
        <v>54</v>
      </c>
      <c r="AH52" s="290"/>
      <c r="AI52" s="290"/>
      <c r="AJ52" s="290"/>
      <c r="AK52" s="290"/>
      <c r="AL52" s="290"/>
      <c r="AM52" s="290"/>
      <c r="AN52" s="293" t="s">
        <v>55</v>
      </c>
      <c r="AO52" s="290"/>
      <c r="AP52" s="290"/>
      <c r="AQ52" s="56" t="s">
        <v>56</v>
      </c>
      <c r="AR52" s="33"/>
      <c r="AS52" s="57" t="s">
        <v>57</v>
      </c>
      <c r="AT52" s="58" t="s">
        <v>58</v>
      </c>
      <c r="AU52" s="58" t="s">
        <v>59</v>
      </c>
      <c r="AV52" s="58" t="s">
        <v>60</v>
      </c>
      <c r="AW52" s="58" t="s">
        <v>61</v>
      </c>
      <c r="AX52" s="58" t="s">
        <v>62</v>
      </c>
      <c r="AY52" s="58" t="s">
        <v>63</v>
      </c>
      <c r="AZ52" s="58" t="s">
        <v>64</v>
      </c>
      <c r="BA52" s="58" t="s">
        <v>65</v>
      </c>
      <c r="BB52" s="58" t="s">
        <v>66</v>
      </c>
      <c r="BC52" s="58" t="s">
        <v>67</v>
      </c>
      <c r="BD52" s="59" t="s">
        <v>68</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69</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7">
        <f>ROUND(AG55+SUM(AG62:AG64)+SUM(AG67:AG70),2)</f>
        <v>0</v>
      </c>
      <c r="AH54" s="297"/>
      <c r="AI54" s="297"/>
      <c r="AJ54" s="297"/>
      <c r="AK54" s="297"/>
      <c r="AL54" s="297"/>
      <c r="AM54" s="297"/>
      <c r="AN54" s="328">
        <f t="shared" ref="AN54:AN70" si="0">SUM(AG54,AT54)</f>
        <v>0</v>
      </c>
      <c r="AO54" s="328"/>
      <c r="AP54" s="328"/>
      <c r="AQ54" s="65" t="s">
        <v>2</v>
      </c>
      <c r="AR54" s="61"/>
      <c r="AS54" s="66">
        <f>ROUND(AS55+SUM(AS62:AS64)+SUM(AS67:AS70),2)</f>
        <v>0</v>
      </c>
      <c r="AT54" s="67">
        <f t="shared" ref="AT54:AT70" si="1">ROUND(SUM(AV54:AW54),2)</f>
        <v>0</v>
      </c>
      <c r="AU54" s="68">
        <f>ROUND(AU55+SUM(AU62:AU64)+SUM(AU67:AU70),5)</f>
        <v>0</v>
      </c>
      <c r="AV54" s="67">
        <f>ROUND(AZ54*L29,2)</f>
        <v>0</v>
      </c>
      <c r="AW54" s="67">
        <f>ROUND(BA54*L30,2)</f>
        <v>0</v>
      </c>
      <c r="AX54" s="67">
        <f>ROUND(BB54*L29,2)</f>
        <v>0</v>
      </c>
      <c r="AY54" s="67">
        <f>ROUND(BC54*L30,2)</f>
        <v>0</v>
      </c>
      <c r="AZ54" s="67">
        <f>ROUND(AZ55+SUM(AZ62:AZ64)+SUM(AZ67:AZ70),2)</f>
        <v>0</v>
      </c>
      <c r="BA54" s="67">
        <f>ROUND(BA55+SUM(BA62:BA64)+SUM(BA67:BA70),2)</f>
        <v>0</v>
      </c>
      <c r="BB54" s="67">
        <f>ROUND(BB55+SUM(BB62:BB64)+SUM(BB67:BB70),2)</f>
        <v>0</v>
      </c>
      <c r="BC54" s="67">
        <f>ROUND(BC55+SUM(BC62:BC64)+SUM(BC67:BC70),2)</f>
        <v>0</v>
      </c>
      <c r="BD54" s="69">
        <f>ROUND(BD55+SUM(BD62:BD64)+SUM(BD67:BD70),2)</f>
        <v>0</v>
      </c>
      <c r="BS54" s="70" t="s">
        <v>70</v>
      </c>
      <c r="BT54" s="70" t="s">
        <v>71</v>
      </c>
      <c r="BU54" s="71" t="s">
        <v>72</v>
      </c>
      <c r="BV54" s="70" t="s">
        <v>73</v>
      </c>
      <c r="BW54" s="70" t="s">
        <v>4</v>
      </c>
      <c r="BX54" s="70" t="s">
        <v>74</v>
      </c>
      <c r="CL54" s="70" t="s">
        <v>2</v>
      </c>
    </row>
    <row r="55" spans="1:91" s="6" customFormat="1" ht="16.5" customHeight="1" x14ac:dyDescent="0.2">
      <c r="B55" s="72"/>
      <c r="C55" s="73"/>
      <c r="D55" s="291" t="s">
        <v>75</v>
      </c>
      <c r="E55" s="291"/>
      <c r="F55" s="291"/>
      <c r="G55" s="291"/>
      <c r="H55" s="291"/>
      <c r="I55" s="74"/>
      <c r="J55" s="291" t="s">
        <v>76</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6">
        <f>ROUND(SUM(AG56:AG61),2)</f>
        <v>0</v>
      </c>
      <c r="AH55" s="295"/>
      <c r="AI55" s="295"/>
      <c r="AJ55" s="295"/>
      <c r="AK55" s="295"/>
      <c r="AL55" s="295"/>
      <c r="AM55" s="295"/>
      <c r="AN55" s="294">
        <f t="shared" si="0"/>
        <v>0</v>
      </c>
      <c r="AO55" s="295"/>
      <c r="AP55" s="295"/>
      <c r="AQ55" s="75" t="s">
        <v>77</v>
      </c>
      <c r="AR55" s="72"/>
      <c r="AS55" s="76">
        <f>ROUND(SUM(AS56:AS61),2)</f>
        <v>0</v>
      </c>
      <c r="AT55" s="77">
        <f t="shared" si="1"/>
        <v>0</v>
      </c>
      <c r="AU55" s="78">
        <f>ROUND(SUM(AU56:AU61),5)</f>
        <v>0</v>
      </c>
      <c r="AV55" s="77">
        <f>ROUND(AZ55*L29,2)</f>
        <v>0</v>
      </c>
      <c r="AW55" s="77">
        <f>ROUND(BA55*L30,2)</f>
        <v>0</v>
      </c>
      <c r="AX55" s="77">
        <f>ROUND(BB55*L29,2)</f>
        <v>0</v>
      </c>
      <c r="AY55" s="77">
        <f>ROUND(BC55*L30,2)</f>
        <v>0</v>
      </c>
      <c r="AZ55" s="77">
        <f>ROUND(SUM(AZ56:AZ61),2)</f>
        <v>0</v>
      </c>
      <c r="BA55" s="77">
        <f>ROUND(SUM(BA56:BA61),2)</f>
        <v>0</v>
      </c>
      <c r="BB55" s="77">
        <f>ROUND(SUM(BB56:BB61),2)</f>
        <v>0</v>
      </c>
      <c r="BC55" s="77">
        <f>ROUND(SUM(BC56:BC61),2)</f>
        <v>0</v>
      </c>
      <c r="BD55" s="79">
        <f>ROUND(SUM(BD56:BD61),2)</f>
        <v>0</v>
      </c>
      <c r="BS55" s="80" t="s">
        <v>70</v>
      </c>
      <c r="BT55" s="80" t="s">
        <v>78</v>
      </c>
      <c r="BU55" s="80" t="s">
        <v>72</v>
      </c>
      <c r="BV55" s="80" t="s">
        <v>73</v>
      </c>
      <c r="BW55" s="80" t="s">
        <v>79</v>
      </c>
      <c r="BX55" s="80" t="s">
        <v>4</v>
      </c>
      <c r="CL55" s="80" t="s">
        <v>2</v>
      </c>
      <c r="CM55" s="80" t="s">
        <v>80</v>
      </c>
    </row>
    <row r="56" spans="1:91" s="3" customFormat="1" ht="23.25" customHeight="1" x14ac:dyDescent="0.2">
      <c r="A56" s="81" t="s">
        <v>81</v>
      </c>
      <c r="B56" s="46"/>
      <c r="C56" s="9"/>
      <c r="D56" s="9"/>
      <c r="E56" s="292" t="s">
        <v>82</v>
      </c>
      <c r="F56" s="292"/>
      <c r="G56" s="292"/>
      <c r="H56" s="292"/>
      <c r="I56" s="292"/>
      <c r="J56" s="9"/>
      <c r="K56" s="292" t="s">
        <v>83</v>
      </c>
      <c r="L56" s="292"/>
      <c r="M56" s="292"/>
      <c r="N56" s="292"/>
      <c r="O56" s="292"/>
      <c r="P56" s="292"/>
      <c r="Q56" s="292"/>
      <c r="R56" s="292"/>
      <c r="S56" s="292"/>
      <c r="T56" s="292"/>
      <c r="U56" s="292"/>
      <c r="V56" s="292"/>
      <c r="W56" s="292"/>
      <c r="X56" s="292"/>
      <c r="Y56" s="292"/>
      <c r="Z56" s="292"/>
      <c r="AA56" s="292"/>
      <c r="AB56" s="292"/>
      <c r="AC56" s="292"/>
      <c r="AD56" s="292"/>
      <c r="AE56" s="292"/>
      <c r="AF56" s="292"/>
      <c r="AG56" s="287">
        <f>'1,2,3 - Architektonicko-s...'!J32</f>
        <v>0</v>
      </c>
      <c r="AH56" s="288"/>
      <c r="AI56" s="288"/>
      <c r="AJ56" s="288"/>
      <c r="AK56" s="288"/>
      <c r="AL56" s="288"/>
      <c r="AM56" s="288"/>
      <c r="AN56" s="287">
        <f t="shared" si="0"/>
        <v>0</v>
      </c>
      <c r="AO56" s="288"/>
      <c r="AP56" s="288"/>
      <c r="AQ56" s="82" t="s">
        <v>84</v>
      </c>
      <c r="AR56" s="46"/>
      <c r="AS56" s="83">
        <v>0</v>
      </c>
      <c r="AT56" s="84">
        <f t="shared" si="1"/>
        <v>0</v>
      </c>
      <c r="AU56" s="85">
        <f>'1,2,3 - Architektonicko-s...'!P136</f>
        <v>0</v>
      </c>
      <c r="AV56" s="84">
        <f>'1,2,3 - Architektonicko-s...'!J35</f>
        <v>0</v>
      </c>
      <c r="AW56" s="84">
        <f>'1,2,3 - Architektonicko-s...'!J36</f>
        <v>0</v>
      </c>
      <c r="AX56" s="84">
        <f>'1,2,3 - Architektonicko-s...'!J37</f>
        <v>0</v>
      </c>
      <c r="AY56" s="84">
        <f>'1,2,3 - Architektonicko-s...'!J38</f>
        <v>0</v>
      </c>
      <c r="AZ56" s="84">
        <f>'1,2,3 - Architektonicko-s...'!F35</f>
        <v>0</v>
      </c>
      <c r="BA56" s="84">
        <f>'1,2,3 - Architektonicko-s...'!F36</f>
        <v>0</v>
      </c>
      <c r="BB56" s="84">
        <f>'1,2,3 - Architektonicko-s...'!F37</f>
        <v>0</v>
      </c>
      <c r="BC56" s="84">
        <f>'1,2,3 - Architektonicko-s...'!F38</f>
        <v>0</v>
      </c>
      <c r="BD56" s="86">
        <f>'1,2,3 - Architektonicko-s...'!F39</f>
        <v>0</v>
      </c>
      <c r="BT56" s="26" t="s">
        <v>80</v>
      </c>
      <c r="BV56" s="26" t="s">
        <v>73</v>
      </c>
      <c r="BW56" s="26" t="s">
        <v>85</v>
      </c>
      <c r="BX56" s="26" t="s">
        <v>79</v>
      </c>
      <c r="CL56" s="26" t="s">
        <v>2</v>
      </c>
    </row>
    <row r="57" spans="1:91" s="3" customFormat="1" ht="16.5" customHeight="1" x14ac:dyDescent="0.2">
      <c r="A57" s="81" t="s">
        <v>81</v>
      </c>
      <c r="B57" s="46"/>
      <c r="C57" s="9"/>
      <c r="D57" s="9"/>
      <c r="E57" s="292" t="s">
        <v>86</v>
      </c>
      <c r="F57" s="292"/>
      <c r="G57" s="292"/>
      <c r="H57" s="292"/>
      <c r="I57" s="292"/>
      <c r="J57" s="9"/>
      <c r="K57" s="292" t="s">
        <v>87</v>
      </c>
      <c r="L57" s="292"/>
      <c r="M57" s="292"/>
      <c r="N57" s="292"/>
      <c r="O57" s="292"/>
      <c r="P57" s="292"/>
      <c r="Q57" s="292"/>
      <c r="R57" s="292"/>
      <c r="S57" s="292"/>
      <c r="T57" s="292"/>
      <c r="U57" s="292"/>
      <c r="V57" s="292"/>
      <c r="W57" s="292"/>
      <c r="X57" s="292"/>
      <c r="Y57" s="292"/>
      <c r="Z57" s="292"/>
      <c r="AA57" s="292"/>
      <c r="AB57" s="292"/>
      <c r="AC57" s="292"/>
      <c r="AD57" s="292"/>
      <c r="AE57" s="292"/>
      <c r="AF57" s="292"/>
      <c r="AG57" s="287">
        <f>'4 - ZTI'!J32</f>
        <v>0</v>
      </c>
      <c r="AH57" s="288"/>
      <c r="AI57" s="288"/>
      <c r="AJ57" s="288"/>
      <c r="AK57" s="288"/>
      <c r="AL57" s="288"/>
      <c r="AM57" s="288"/>
      <c r="AN57" s="287">
        <f t="shared" si="0"/>
        <v>0</v>
      </c>
      <c r="AO57" s="288"/>
      <c r="AP57" s="288"/>
      <c r="AQ57" s="82" t="s">
        <v>84</v>
      </c>
      <c r="AR57" s="46"/>
      <c r="AS57" s="83">
        <v>0</v>
      </c>
      <c r="AT57" s="84">
        <f t="shared" si="1"/>
        <v>0</v>
      </c>
      <c r="AU57" s="85">
        <f>'4 - ZTI'!P101</f>
        <v>0</v>
      </c>
      <c r="AV57" s="84">
        <f>'4 - ZTI'!J35</f>
        <v>0</v>
      </c>
      <c r="AW57" s="84">
        <f>'4 - ZTI'!J36</f>
        <v>0</v>
      </c>
      <c r="AX57" s="84">
        <f>'4 - ZTI'!J37</f>
        <v>0</v>
      </c>
      <c r="AY57" s="84">
        <f>'4 - ZTI'!J38</f>
        <v>0</v>
      </c>
      <c r="AZ57" s="84">
        <f>'4 - ZTI'!F35</f>
        <v>0</v>
      </c>
      <c r="BA57" s="84">
        <f>'4 - ZTI'!F36</f>
        <v>0</v>
      </c>
      <c r="BB57" s="84">
        <f>'4 - ZTI'!F37</f>
        <v>0</v>
      </c>
      <c r="BC57" s="84">
        <f>'4 - ZTI'!F38</f>
        <v>0</v>
      </c>
      <c r="BD57" s="86">
        <f>'4 - ZTI'!F39</f>
        <v>0</v>
      </c>
      <c r="BT57" s="26" t="s">
        <v>80</v>
      </c>
      <c r="BV57" s="26" t="s">
        <v>73</v>
      </c>
      <c r="BW57" s="26" t="s">
        <v>88</v>
      </c>
      <c r="BX57" s="26" t="s">
        <v>79</v>
      </c>
      <c r="CL57" s="26" t="s">
        <v>2</v>
      </c>
    </row>
    <row r="58" spans="1:91" s="3" customFormat="1" ht="16.5" customHeight="1" x14ac:dyDescent="0.2">
      <c r="A58" s="81" t="s">
        <v>81</v>
      </c>
      <c r="B58" s="46"/>
      <c r="C58" s="9"/>
      <c r="D58" s="9"/>
      <c r="E58" s="292" t="s">
        <v>89</v>
      </c>
      <c r="F58" s="292"/>
      <c r="G58" s="292"/>
      <c r="H58" s="292"/>
      <c r="I58" s="292"/>
      <c r="J58" s="9"/>
      <c r="K58" s="292" t="s">
        <v>90</v>
      </c>
      <c r="L58" s="292"/>
      <c r="M58" s="292"/>
      <c r="N58" s="292"/>
      <c r="O58" s="292"/>
      <c r="P58" s="292"/>
      <c r="Q58" s="292"/>
      <c r="R58" s="292"/>
      <c r="S58" s="292"/>
      <c r="T58" s="292"/>
      <c r="U58" s="292"/>
      <c r="V58" s="292"/>
      <c r="W58" s="292"/>
      <c r="X58" s="292"/>
      <c r="Y58" s="292"/>
      <c r="Z58" s="292"/>
      <c r="AA58" s="292"/>
      <c r="AB58" s="292"/>
      <c r="AC58" s="292"/>
      <c r="AD58" s="292"/>
      <c r="AE58" s="292"/>
      <c r="AF58" s="292"/>
      <c r="AG58" s="287">
        <f>'5 - Elektroinstalace a sl...'!J32</f>
        <v>0</v>
      </c>
      <c r="AH58" s="288"/>
      <c r="AI58" s="288"/>
      <c r="AJ58" s="288"/>
      <c r="AK58" s="288"/>
      <c r="AL58" s="288"/>
      <c r="AM58" s="288"/>
      <c r="AN58" s="287">
        <f t="shared" si="0"/>
        <v>0</v>
      </c>
      <c r="AO58" s="288"/>
      <c r="AP58" s="288"/>
      <c r="AQ58" s="82" t="s">
        <v>84</v>
      </c>
      <c r="AR58" s="46"/>
      <c r="AS58" s="83">
        <v>0</v>
      </c>
      <c r="AT58" s="84">
        <f t="shared" si="1"/>
        <v>0</v>
      </c>
      <c r="AU58" s="85">
        <f>'5 - Elektroinstalace a sl...'!P88</f>
        <v>0</v>
      </c>
      <c r="AV58" s="84">
        <f>'5 - Elektroinstalace a sl...'!J35</f>
        <v>0</v>
      </c>
      <c r="AW58" s="84">
        <f>'5 - Elektroinstalace a sl...'!J36</f>
        <v>0</v>
      </c>
      <c r="AX58" s="84">
        <f>'5 - Elektroinstalace a sl...'!J37</f>
        <v>0</v>
      </c>
      <c r="AY58" s="84">
        <f>'5 - Elektroinstalace a sl...'!J38</f>
        <v>0</v>
      </c>
      <c r="AZ58" s="84">
        <f>'5 - Elektroinstalace a sl...'!F35</f>
        <v>0</v>
      </c>
      <c r="BA58" s="84">
        <f>'5 - Elektroinstalace a sl...'!F36</f>
        <v>0</v>
      </c>
      <c r="BB58" s="84">
        <f>'5 - Elektroinstalace a sl...'!F37</f>
        <v>0</v>
      </c>
      <c r="BC58" s="84">
        <f>'5 - Elektroinstalace a sl...'!F38</f>
        <v>0</v>
      </c>
      <c r="BD58" s="86">
        <f>'5 - Elektroinstalace a sl...'!F39</f>
        <v>0</v>
      </c>
      <c r="BT58" s="26" t="s">
        <v>80</v>
      </c>
      <c r="BV58" s="26" t="s">
        <v>73</v>
      </c>
      <c r="BW58" s="26" t="s">
        <v>91</v>
      </c>
      <c r="BX58" s="26" t="s">
        <v>79</v>
      </c>
      <c r="CL58" s="26" t="s">
        <v>2</v>
      </c>
    </row>
    <row r="59" spans="1:91" s="3" customFormat="1" ht="16.5" customHeight="1" x14ac:dyDescent="0.2">
      <c r="A59" s="81" t="s">
        <v>81</v>
      </c>
      <c r="B59" s="46"/>
      <c r="C59" s="9"/>
      <c r="D59" s="9"/>
      <c r="E59" s="292" t="s">
        <v>92</v>
      </c>
      <c r="F59" s="292"/>
      <c r="G59" s="292"/>
      <c r="H59" s="292"/>
      <c r="I59" s="292"/>
      <c r="J59" s="9"/>
      <c r="K59" s="292" t="s">
        <v>93</v>
      </c>
      <c r="L59" s="292"/>
      <c r="M59" s="292"/>
      <c r="N59" s="292"/>
      <c r="O59" s="292"/>
      <c r="P59" s="292"/>
      <c r="Q59" s="292"/>
      <c r="R59" s="292"/>
      <c r="S59" s="292"/>
      <c r="T59" s="292"/>
      <c r="U59" s="292"/>
      <c r="V59" s="292"/>
      <c r="W59" s="292"/>
      <c r="X59" s="292"/>
      <c r="Y59" s="292"/>
      <c r="Z59" s="292"/>
      <c r="AA59" s="292"/>
      <c r="AB59" s="292"/>
      <c r="AC59" s="292"/>
      <c r="AD59" s="292"/>
      <c r="AE59" s="292"/>
      <c r="AF59" s="292"/>
      <c r="AG59" s="287">
        <f>'6 - UT'!J32</f>
        <v>0</v>
      </c>
      <c r="AH59" s="288"/>
      <c r="AI59" s="288"/>
      <c r="AJ59" s="288"/>
      <c r="AK59" s="288"/>
      <c r="AL59" s="288"/>
      <c r="AM59" s="288"/>
      <c r="AN59" s="287">
        <f t="shared" si="0"/>
        <v>0</v>
      </c>
      <c r="AO59" s="288"/>
      <c r="AP59" s="288"/>
      <c r="AQ59" s="82" t="s">
        <v>84</v>
      </c>
      <c r="AR59" s="46"/>
      <c r="AS59" s="83">
        <v>0</v>
      </c>
      <c r="AT59" s="84">
        <f t="shared" si="1"/>
        <v>0</v>
      </c>
      <c r="AU59" s="85">
        <f>'6 - UT'!P92</f>
        <v>0</v>
      </c>
      <c r="AV59" s="84">
        <f>'6 - UT'!J35</f>
        <v>0</v>
      </c>
      <c r="AW59" s="84">
        <f>'6 - UT'!J36</f>
        <v>0</v>
      </c>
      <c r="AX59" s="84">
        <f>'6 - UT'!J37</f>
        <v>0</v>
      </c>
      <c r="AY59" s="84">
        <f>'6 - UT'!J38</f>
        <v>0</v>
      </c>
      <c r="AZ59" s="84">
        <f>'6 - UT'!F35</f>
        <v>0</v>
      </c>
      <c r="BA59" s="84">
        <f>'6 - UT'!F36</f>
        <v>0</v>
      </c>
      <c r="BB59" s="84">
        <f>'6 - UT'!F37</f>
        <v>0</v>
      </c>
      <c r="BC59" s="84">
        <f>'6 - UT'!F38</f>
        <v>0</v>
      </c>
      <c r="BD59" s="86">
        <f>'6 - UT'!F39</f>
        <v>0</v>
      </c>
      <c r="BT59" s="26" t="s">
        <v>80</v>
      </c>
      <c r="BV59" s="26" t="s">
        <v>73</v>
      </c>
      <c r="BW59" s="26" t="s">
        <v>94</v>
      </c>
      <c r="BX59" s="26" t="s">
        <v>79</v>
      </c>
      <c r="CL59" s="26" t="s">
        <v>2</v>
      </c>
    </row>
    <row r="60" spans="1:91" s="3" customFormat="1" ht="16.5" customHeight="1" x14ac:dyDescent="0.2">
      <c r="A60" s="81" t="s">
        <v>81</v>
      </c>
      <c r="B60" s="46"/>
      <c r="C60" s="9"/>
      <c r="D60" s="9"/>
      <c r="E60" s="292" t="s">
        <v>95</v>
      </c>
      <c r="F60" s="292"/>
      <c r="G60" s="292"/>
      <c r="H60" s="292"/>
      <c r="I60" s="292"/>
      <c r="J60" s="9"/>
      <c r="K60" s="292" t="s">
        <v>96</v>
      </c>
      <c r="L60" s="292"/>
      <c r="M60" s="292"/>
      <c r="N60" s="292"/>
      <c r="O60" s="292"/>
      <c r="P60" s="292"/>
      <c r="Q60" s="292"/>
      <c r="R60" s="292"/>
      <c r="S60" s="292"/>
      <c r="T60" s="292"/>
      <c r="U60" s="292"/>
      <c r="V60" s="292"/>
      <c r="W60" s="292"/>
      <c r="X60" s="292"/>
      <c r="Y60" s="292"/>
      <c r="Z60" s="292"/>
      <c r="AA60" s="292"/>
      <c r="AB60" s="292"/>
      <c r="AC60" s="292"/>
      <c r="AD60" s="292"/>
      <c r="AE60" s="292"/>
      <c r="AF60" s="292"/>
      <c r="AG60" s="287">
        <f>'7 - VZT'!J32</f>
        <v>0</v>
      </c>
      <c r="AH60" s="288"/>
      <c r="AI60" s="288"/>
      <c r="AJ60" s="288"/>
      <c r="AK60" s="288"/>
      <c r="AL60" s="288"/>
      <c r="AM60" s="288"/>
      <c r="AN60" s="287">
        <f t="shared" si="0"/>
        <v>0</v>
      </c>
      <c r="AO60" s="288"/>
      <c r="AP60" s="288"/>
      <c r="AQ60" s="82" t="s">
        <v>84</v>
      </c>
      <c r="AR60" s="46"/>
      <c r="AS60" s="83">
        <v>0</v>
      </c>
      <c r="AT60" s="84">
        <f t="shared" si="1"/>
        <v>0</v>
      </c>
      <c r="AU60" s="85">
        <f>'7 - VZT'!P88</f>
        <v>0</v>
      </c>
      <c r="AV60" s="84">
        <f>'7 - VZT'!J35</f>
        <v>0</v>
      </c>
      <c r="AW60" s="84">
        <f>'7 - VZT'!J36</f>
        <v>0</v>
      </c>
      <c r="AX60" s="84">
        <f>'7 - VZT'!J37</f>
        <v>0</v>
      </c>
      <c r="AY60" s="84">
        <f>'7 - VZT'!J38</f>
        <v>0</v>
      </c>
      <c r="AZ60" s="84">
        <f>'7 - VZT'!F35</f>
        <v>0</v>
      </c>
      <c r="BA60" s="84">
        <f>'7 - VZT'!F36</f>
        <v>0</v>
      </c>
      <c r="BB60" s="84">
        <f>'7 - VZT'!F37</f>
        <v>0</v>
      </c>
      <c r="BC60" s="84">
        <f>'7 - VZT'!F38</f>
        <v>0</v>
      </c>
      <c r="BD60" s="86">
        <f>'7 - VZT'!F39</f>
        <v>0</v>
      </c>
      <c r="BT60" s="26" t="s">
        <v>80</v>
      </c>
      <c r="BV60" s="26" t="s">
        <v>73</v>
      </c>
      <c r="BW60" s="26" t="s">
        <v>97</v>
      </c>
      <c r="BX60" s="26" t="s">
        <v>79</v>
      </c>
      <c r="CL60" s="26" t="s">
        <v>2</v>
      </c>
    </row>
    <row r="61" spans="1:91" s="3" customFormat="1" ht="16.5" customHeight="1" x14ac:dyDescent="0.2">
      <c r="A61" s="81" t="s">
        <v>81</v>
      </c>
      <c r="B61" s="46"/>
      <c r="C61" s="9"/>
      <c r="D61" s="9"/>
      <c r="E61" s="292" t="s">
        <v>98</v>
      </c>
      <c r="F61" s="292"/>
      <c r="G61" s="292"/>
      <c r="H61" s="292"/>
      <c r="I61" s="292"/>
      <c r="J61" s="9"/>
      <c r="K61" s="292" t="s">
        <v>99</v>
      </c>
      <c r="L61" s="292"/>
      <c r="M61" s="292"/>
      <c r="N61" s="292"/>
      <c r="O61" s="292"/>
      <c r="P61" s="292"/>
      <c r="Q61" s="292"/>
      <c r="R61" s="292"/>
      <c r="S61" s="292"/>
      <c r="T61" s="292"/>
      <c r="U61" s="292"/>
      <c r="V61" s="292"/>
      <c r="W61" s="292"/>
      <c r="X61" s="292"/>
      <c r="Y61" s="292"/>
      <c r="Z61" s="292"/>
      <c r="AA61" s="292"/>
      <c r="AB61" s="292"/>
      <c r="AC61" s="292"/>
      <c r="AD61" s="292"/>
      <c r="AE61" s="292"/>
      <c r="AF61" s="292"/>
      <c r="AG61" s="287">
        <f>'8 - MAR'!J32</f>
        <v>0</v>
      </c>
      <c r="AH61" s="288"/>
      <c r="AI61" s="288"/>
      <c r="AJ61" s="288"/>
      <c r="AK61" s="288"/>
      <c r="AL61" s="288"/>
      <c r="AM61" s="288"/>
      <c r="AN61" s="287">
        <f t="shared" si="0"/>
        <v>0</v>
      </c>
      <c r="AO61" s="288"/>
      <c r="AP61" s="288"/>
      <c r="AQ61" s="82" t="s">
        <v>84</v>
      </c>
      <c r="AR61" s="46"/>
      <c r="AS61" s="83">
        <v>0</v>
      </c>
      <c r="AT61" s="84">
        <f t="shared" si="1"/>
        <v>0</v>
      </c>
      <c r="AU61" s="85">
        <f>'8 - MAR'!P101</f>
        <v>0</v>
      </c>
      <c r="AV61" s="84">
        <f>'8 - MAR'!J35</f>
        <v>0</v>
      </c>
      <c r="AW61" s="84">
        <f>'8 - MAR'!J36</f>
        <v>0</v>
      </c>
      <c r="AX61" s="84">
        <f>'8 - MAR'!J37</f>
        <v>0</v>
      </c>
      <c r="AY61" s="84">
        <f>'8 - MAR'!J38</f>
        <v>0</v>
      </c>
      <c r="AZ61" s="84">
        <f>'8 - MAR'!F35</f>
        <v>0</v>
      </c>
      <c r="BA61" s="84">
        <f>'8 - MAR'!F36</f>
        <v>0</v>
      </c>
      <c r="BB61" s="84">
        <f>'8 - MAR'!F37</f>
        <v>0</v>
      </c>
      <c r="BC61" s="84">
        <f>'8 - MAR'!F38</f>
        <v>0</v>
      </c>
      <c r="BD61" s="86">
        <f>'8 - MAR'!F39</f>
        <v>0</v>
      </c>
      <c r="BT61" s="26" t="s">
        <v>80</v>
      </c>
      <c r="BV61" s="26" t="s">
        <v>73</v>
      </c>
      <c r="BW61" s="26" t="s">
        <v>100</v>
      </c>
      <c r="BX61" s="26" t="s">
        <v>79</v>
      </c>
      <c r="CL61" s="26" t="s">
        <v>2</v>
      </c>
    </row>
    <row r="62" spans="1:91" s="6" customFormat="1" ht="16.5" customHeight="1" x14ac:dyDescent="0.2">
      <c r="A62" s="81" t="s">
        <v>81</v>
      </c>
      <c r="B62" s="72"/>
      <c r="C62" s="73"/>
      <c r="D62" s="291" t="s">
        <v>101</v>
      </c>
      <c r="E62" s="291"/>
      <c r="F62" s="291"/>
      <c r="G62" s="291"/>
      <c r="H62" s="291"/>
      <c r="I62" s="74"/>
      <c r="J62" s="291" t="s">
        <v>102</v>
      </c>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4">
        <f>'D1-02 - Komunikace a zpev...'!J30</f>
        <v>0</v>
      </c>
      <c r="AH62" s="295"/>
      <c r="AI62" s="295"/>
      <c r="AJ62" s="295"/>
      <c r="AK62" s="295"/>
      <c r="AL62" s="295"/>
      <c r="AM62" s="295"/>
      <c r="AN62" s="294">
        <f t="shared" si="0"/>
        <v>0</v>
      </c>
      <c r="AO62" s="295"/>
      <c r="AP62" s="295"/>
      <c r="AQ62" s="75" t="s">
        <v>77</v>
      </c>
      <c r="AR62" s="72"/>
      <c r="AS62" s="76">
        <v>0</v>
      </c>
      <c r="AT62" s="77">
        <f t="shared" si="1"/>
        <v>0</v>
      </c>
      <c r="AU62" s="78">
        <f>'D1-02 - Komunikace a zpev...'!P85</f>
        <v>0</v>
      </c>
      <c r="AV62" s="77">
        <f>'D1-02 - Komunikace a zpev...'!J33</f>
        <v>0</v>
      </c>
      <c r="AW62" s="77">
        <f>'D1-02 - Komunikace a zpev...'!J34</f>
        <v>0</v>
      </c>
      <c r="AX62" s="77">
        <f>'D1-02 - Komunikace a zpev...'!J35</f>
        <v>0</v>
      </c>
      <c r="AY62" s="77">
        <f>'D1-02 - Komunikace a zpev...'!J36</f>
        <v>0</v>
      </c>
      <c r="AZ62" s="77">
        <f>'D1-02 - Komunikace a zpev...'!F33</f>
        <v>0</v>
      </c>
      <c r="BA62" s="77">
        <f>'D1-02 - Komunikace a zpev...'!F34</f>
        <v>0</v>
      </c>
      <c r="BB62" s="77">
        <f>'D1-02 - Komunikace a zpev...'!F35</f>
        <v>0</v>
      </c>
      <c r="BC62" s="77">
        <f>'D1-02 - Komunikace a zpev...'!F36</f>
        <v>0</v>
      </c>
      <c r="BD62" s="79">
        <f>'D1-02 - Komunikace a zpev...'!F37</f>
        <v>0</v>
      </c>
      <c r="BT62" s="80" t="s">
        <v>78</v>
      </c>
      <c r="BV62" s="80" t="s">
        <v>73</v>
      </c>
      <c r="BW62" s="80" t="s">
        <v>103</v>
      </c>
      <c r="BX62" s="80" t="s">
        <v>4</v>
      </c>
      <c r="CL62" s="80" t="s">
        <v>2</v>
      </c>
      <c r="CM62" s="80" t="s">
        <v>80</v>
      </c>
    </row>
    <row r="63" spans="1:91" s="6" customFormat="1" ht="16.5" customHeight="1" x14ac:dyDescent="0.2">
      <c r="A63" s="81" t="s">
        <v>81</v>
      </c>
      <c r="B63" s="72"/>
      <c r="C63" s="73"/>
      <c r="D63" s="291" t="s">
        <v>104</v>
      </c>
      <c r="E63" s="291"/>
      <c r="F63" s="291"/>
      <c r="G63" s="291"/>
      <c r="H63" s="291"/>
      <c r="I63" s="74"/>
      <c r="J63" s="291" t="s">
        <v>105</v>
      </c>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4">
        <f>'D1-03 - Sadové úpravy'!J30</f>
        <v>0</v>
      </c>
      <c r="AH63" s="295"/>
      <c r="AI63" s="295"/>
      <c r="AJ63" s="295"/>
      <c r="AK63" s="295"/>
      <c r="AL63" s="295"/>
      <c r="AM63" s="295"/>
      <c r="AN63" s="294">
        <f t="shared" si="0"/>
        <v>0</v>
      </c>
      <c r="AO63" s="295"/>
      <c r="AP63" s="295"/>
      <c r="AQ63" s="75" t="s">
        <v>77</v>
      </c>
      <c r="AR63" s="72"/>
      <c r="AS63" s="76">
        <v>0</v>
      </c>
      <c r="AT63" s="77">
        <f t="shared" si="1"/>
        <v>0</v>
      </c>
      <c r="AU63" s="78">
        <f>'D1-03 - Sadové úpravy'!P91</f>
        <v>0</v>
      </c>
      <c r="AV63" s="77">
        <f>'D1-03 - Sadové úpravy'!J33</f>
        <v>0</v>
      </c>
      <c r="AW63" s="77">
        <f>'D1-03 - Sadové úpravy'!J34</f>
        <v>0</v>
      </c>
      <c r="AX63" s="77">
        <f>'D1-03 - Sadové úpravy'!J35</f>
        <v>0</v>
      </c>
      <c r="AY63" s="77">
        <f>'D1-03 - Sadové úpravy'!J36</f>
        <v>0</v>
      </c>
      <c r="AZ63" s="77">
        <f>'D1-03 - Sadové úpravy'!F33</f>
        <v>0</v>
      </c>
      <c r="BA63" s="77">
        <f>'D1-03 - Sadové úpravy'!F34</f>
        <v>0</v>
      </c>
      <c r="BB63" s="77">
        <f>'D1-03 - Sadové úpravy'!F35</f>
        <v>0</v>
      </c>
      <c r="BC63" s="77">
        <f>'D1-03 - Sadové úpravy'!F36</f>
        <v>0</v>
      </c>
      <c r="BD63" s="79">
        <f>'D1-03 - Sadové úpravy'!F37</f>
        <v>0</v>
      </c>
      <c r="BT63" s="80" t="s">
        <v>78</v>
      </c>
      <c r="BV63" s="80" t="s">
        <v>73</v>
      </c>
      <c r="BW63" s="80" t="s">
        <v>106</v>
      </c>
      <c r="BX63" s="80" t="s">
        <v>4</v>
      </c>
      <c r="CL63" s="80" t="s">
        <v>2</v>
      </c>
      <c r="CM63" s="80" t="s">
        <v>80</v>
      </c>
    </row>
    <row r="64" spans="1:91" s="6" customFormat="1" ht="16.5" customHeight="1" x14ac:dyDescent="0.2">
      <c r="B64" s="72"/>
      <c r="C64" s="73"/>
      <c r="D64" s="291" t="s">
        <v>107</v>
      </c>
      <c r="E64" s="291"/>
      <c r="F64" s="291"/>
      <c r="G64" s="291"/>
      <c r="H64" s="291"/>
      <c r="I64" s="74"/>
      <c r="J64" s="291" t="s">
        <v>108</v>
      </c>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6">
        <f>ROUND(SUM(AG65:AG66),2)</f>
        <v>0</v>
      </c>
      <c r="AH64" s="295"/>
      <c r="AI64" s="295"/>
      <c r="AJ64" s="295"/>
      <c r="AK64" s="295"/>
      <c r="AL64" s="295"/>
      <c r="AM64" s="295"/>
      <c r="AN64" s="294">
        <f t="shared" si="0"/>
        <v>0</v>
      </c>
      <c r="AO64" s="295"/>
      <c r="AP64" s="295"/>
      <c r="AQ64" s="75" t="s">
        <v>77</v>
      </c>
      <c r="AR64" s="72"/>
      <c r="AS64" s="76">
        <f>ROUND(SUM(AS65:AS66),2)</f>
        <v>0</v>
      </c>
      <c r="AT64" s="77">
        <f t="shared" si="1"/>
        <v>0</v>
      </c>
      <c r="AU64" s="78">
        <f>ROUND(SUM(AU65:AU66),5)</f>
        <v>0</v>
      </c>
      <c r="AV64" s="77">
        <f>ROUND(AZ64*L29,2)</f>
        <v>0</v>
      </c>
      <c r="AW64" s="77">
        <f>ROUND(BA64*L30,2)</f>
        <v>0</v>
      </c>
      <c r="AX64" s="77">
        <f>ROUND(BB64*L29,2)</f>
        <v>0</v>
      </c>
      <c r="AY64" s="77">
        <f>ROUND(BC64*L30,2)</f>
        <v>0</v>
      </c>
      <c r="AZ64" s="77">
        <f>ROUND(SUM(AZ65:AZ66),2)</f>
        <v>0</v>
      </c>
      <c r="BA64" s="77">
        <f>ROUND(SUM(BA65:BA66),2)</f>
        <v>0</v>
      </c>
      <c r="BB64" s="77">
        <f>ROUND(SUM(BB65:BB66),2)</f>
        <v>0</v>
      </c>
      <c r="BC64" s="77">
        <f>ROUND(SUM(BC65:BC66),2)</f>
        <v>0</v>
      </c>
      <c r="BD64" s="79">
        <f>ROUND(SUM(BD65:BD66),2)</f>
        <v>0</v>
      </c>
      <c r="BS64" s="80" t="s">
        <v>70</v>
      </c>
      <c r="BT64" s="80" t="s">
        <v>78</v>
      </c>
      <c r="BU64" s="80" t="s">
        <v>72</v>
      </c>
      <c r="BV64" s="80" t="s">
        <v>73</v>
      </c>
      <c r="BW64" s="80" t="s">
        <v>109</v>
      </c>
      <c r="BX64" s="80" t="s">
        <v>4</v>
      </c>
      <c r="CL64" s="80" t="s">
        <v>2</v>
      </c>
      <c r="CM64" s="80" t="s">
        <v>80</v>
      </c>
    </row>
    <row r="65" spans="1:91" s="3" customFormat="1" ht="16.5" customHeight="1" x14ac:dyDescent="0.2">
      <c r="A65" s="81" t="s">
        <v>81</v>
      </c>
      <c r="B65" s="46"/>
      <c r="C65" s="9"/>
      <c r="D65" s="9"/>
      <c r="E65" s="292" t="s">
        <v>110</v>
      </c>
      <c r="F65" s="292"/>
      <c r="G65" s="292"/>
      <c r="H65" s="292"/>
      <c r="I65" s="292"/>
      <c r="J65" s="9"/>
      <c r="K65" s="292" t="s">
        <v>111</v>
      </c>
      <c r="L65" s="292"/>
      <c r="M65" s="292"/>
      <c r="N65" s="292"/>
      <c r="O65" s="292"/>
      <c r="P65" s="292"/>
      <c r="Q65" s="292"/>
      <c r="R65" s="292"/>
      <c r="S65" s="292"/>
      <c r="T65" s="292"/>
      <c r="U65" s="292"/>
      <c r="V65" s="292"/>
      <c r="W65" s="292"/>
      <c r="X65" s="292"/>
      <c r="Y65" s="292"/>
      <c r="Z65" s="292"/>
      <c r="AA65" s="292"/>
      <c r="AB65" s="292"/>
      <c r="AC65" s="292"/>
      <c r="AD65" s="292"/>
      <c r="AE65" s="292"/>
      <c r="AF65" s="292"/>
      <c r="AG65" s="287">
        <f>'01a - Přípojka vody'!J32</f>
        <v>0</v>
      </c>
      <c r="AH65" s="288"/>
      <c r="AI65" s="288"/>
      <c r="AJ65" s="288"/>
      <c r="AK65" s="288"/>
      <c r="AL65" s="288"/>
      <c r="AM65" s="288"/>
      <c r="AN65" s="287">
        <f t="shared" si="0"/>
        <v>0</v>
      </c>
      <c r="AO65" s="288"/>
      <c r="AP65" s="288"/>
      <c r="AQ65" s="82" t="s">
        <v>84</v>
      </c>
      <c r="AR65" s="46"/>
      <c r="AS65" s="83">
        <v>0</v>
      </c>
      <c r="AT65" s="84">
        <f t="shared" si="1"/>
        <v>0</v>
      </c>
      <c r="AU65" s="85">
        <f>'01a - Přípojka vody'!P97</f>
        <v>0</v>
      </c>
      <c r="AV65" s="84">
        <f>'01a - Přípojka vody'!J35</f>
        <v>0</v>
      </c>
      <c r="AW65" s="84">
        <f>'01a - Přípojka vody'!J36</f>
        <v>0</v>
      </c>
      <c r="AX65" s="84">
        <f>'01a - Přípojka vody'!J37</f>
        <v>0</v>
      </c>
      <c r="AY65" s="84">
        <f>'01a - Přípojka vody'!J38</f>
        <v>0</v>
      </c>
      <c r="AZ65" s="84">
        <f>'01a - Přípojka vody'!F35</f>
        <v>0</v>
      </c>
      <c r="BA65" s="84">
        <f>'01a - Přípojka vody'!F36</f>
        <v>0</v>
      </c>
      <c r="BB65" s="84">
        <f>'01a - Přípojka vody'!F37</f>
        <v>0</v>
      </c>
      <c r="BC65" s="84">
        <f>'01a - Přípojka vody'!F38</f>
        <v>0</v>
      </c>
      <c r="BD65" s="86">
        <f>'01a - Přípojka vody'!F39</f>
        <v>0</v>
      </c>
      <c r="BT65" s="26" t="s">
        <v>80</v>
      </c>
      <c r="BV65" s="26" t="s">
        <v>73</v>
      </c>
      <c r="BW65" s="26" t="s">
        <v>112</v>
      </c>
      <c r="BX65" s="26" t="s">
        <v>109</v>
      </c>
      <c r="CL65" s="26" t="s">
        <v>2</v>
      </c>
    </row>
    <row r="66" spans="1:91" s="3" customFormat="1" ht="16.5" customHeight="1" x14ac:dyDescent="0.2">
      <c r="A66" s="81" t="s">
        <v>81</v>
      </c>
      <c r="B66" s="46"/>
      <c r="C66" s="9"/>
      <c r="D66" s="9"/>
      <c r="E66" s="292" t="s">
        <v>113</v>
      </c>
      <c r="F66" s="292"/>
      <c r="G66" s="292"/>
      <c r="H66" s="292"/>
      <c r="I66" s="292"/>
      <c r="J66" s="9"/>
      <c r="K66" s="292" t="s">
        <v>114</v>
      </c>
      <c r="L66" s="292"/>
      <c r="M66" s="292"/>
      <c r="N66" s="292"/>
      <c r="O66" s="292"/>
      <c r="P66" s="292"/>
      <c r="Q66" s="292"/>
      <c r="R66" s="292"/>
      <c r="S66" s="292"/>
      <c r="T66" s="292"/>
      <c r="U66" s="292"/>
      <c r="V66" s="292"/>
      <c r="W66" s="292"/>
      <c r="X66" s="292"/>
      <c r="Y66" s="292"/>
      <c r="Z66" s="292"/>
      <c r="AA66" s="292"/>
      <c r="AB66" s="292"/>
      <c r="AC66" s="292"/>
      <c r="AD66" s="292"/>
      <c r="AE66" s="292"/>
      <c r="AF66" s="292"/>
      <c r="AG66" s="287">
        <f>'01b - Přípojka kanalizace'!J32</f>
        <v>0</v>
      </c>
      <c r="AH66" s="288"/>
      <c r="AI66" s="288"/>
      <c r="AJ66" s="288"/>
      <c r="AK66" s="288"/>
      <c r="AL66" s="288"/>
      <c r="AM66" s="288"/>
      <c r="AN66" s="287">
        <f t="shared" si="0"/>
        <v>0</v>
      </c>
      <c r="AO66" s="288"/>
      <c r="AP66" s="288"/>
      <c r="AQ66" s="82" t="s">
        <v>84</v>
      </c>
      <c r="AR66" s="46"/>
      <c r="AS66" s="83">
        <v>0</v>
      </c>
      <c r="AT66" s="84">
        <f t="shared" si="1"/>
        <v>0</v>
      </c>
      <c r="AU66" s="85">
        <f>'01b - Přípojka kanalizace'!P93</f>
        <v>0</v>
      </c>
      <c r="AV66" s="84">
        <f>'01b - Přípojka kanalizace'!J35</f>
        <v>0</v>
      </c>
      <c r="AW66" s="84">
        <f>'01b - Přípojka kanalizace'!J36</f>
        <v>0</v>
      </c>
      <c r="AX66" s="84">
        <f>'01b - Přípojka kanalizace'!J37</f>
        <v>0</v>
      </c>
      <c r="AY66" s="84">
        <f>'01b - Přípojka kanalizace'!J38</f>
        <v>0</v>
      </c>
      <c r="AZ66" s="84">
        <f>'01b - Přípojka kanalizace'!F35</f>
        <v>0</v>
      </c>
      <c r="BA66" s="84">
        <f>'01b - Přípojka kanalizace'!F36</f>
        <v>0</v>
      </c>
      <c r="BB66" s="84">
        <f>'01b - Přípojka kanalizace'!F37</f>
        <v>0</v>
      </c>
      <c r="BC66" s="84">
        <f>'01b - Přípojka kanalizace'!F38</f>
        <v>0</v>
      </c>
      <c r="BD66" s="86">
        <f>'01b - Přípojka kanalizace'!F39</f>
        <v>0</v>
      </c>
      <c r="BT66" s="26" t="s">
        <v>80</v>
      </c>
      <c r="BV66" s="26" t="s">
        <v>73</v>
      </c>
      <c r="BW66" s="26" t="s">
        <v>115</v>
      </c>
      <c r="BX66" s="26" t="s">
        <v>109</v>
      </c>
      <c r="CL66" s="26" t="s">
        <v>2</v>
      </c>
    </row>
    <row r="67" spans="1:91" s="6" customFormat="1" ht="16.5" customHeight="1" x14ac:dyDescent="0.2">
      <c r="A67" s="81" t="s">
        <v>81</v>
      </c>
      <c r="B67" s="72"/>
      <c r="C67" s="73"/>
      <c r="D67" s="291" t="s">
        <v>116</v>
      </c>
      <c r="E67" s="291"/>
      <c r="F67" s="291"/>
      <c r="G67" s="291"/>
      <c r="H67" s="291"/>
      <c r="I67" s="74"/>
      <c r="J67" s="291" t="s">
        <v>117</v>
      </c>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4">
        <f>'D2-02 - Požární nádrž'!J30</f>
        <v>0</v>
      </c>
      <c r="AH67" s="295"/>
      <c r="AI67" s="295"/>
      <c r="AJ67" s="295"/>
      <c r="AK67" s="295"/>
      <c r="AL67" s="295"/>
      <c r="AM67" s="295"/>
      <c r="AN67" s="294">
        <f t="shared" si="0"/>
        <v>0</v>
      </c>
      <c r="AO67" s="295"/>
      <c r="AP67" s="295"/>
      <c r="AQ67" s="75" t="s">
        <v>77</v>
      </c>
      <c r="AR67" s="72"/>
      <c r="AS67" s="76">
        <v>0</v>
      </c>
      <c r="AT67" s="77">
        <f t="shared" si="1"/>
        <v>0</v>
      </c>
      <c r="AU67" s="78">
        <f>'D2-02 - Požární nádrž'!P83</f>
        <v>0</v>
      </c>
      <c r="AV67" s="77">
        <f>'D2-02 - Požární nádrž'!J33</f>
        <v>0</v>
      </c>
      <c r="AW67" s="77">
        <f>'D2-02 - Požární nádrž'!J34</f>
        <v>0</v>
      </c>
      <c r="AX67" s="77">
        <f>'D2-02 - Požární nádrž'!J35</f>
        <v>0</v>
      </c>
      <c r="AY67" s="77">
        <f>'D2-02 - Požární nádrž'!J36</f>
        <v>0</v>
      </c>
      <c r="AZ67" s="77">
        <f>'D2-02 - Požární nádrž'!F33</f>
        <v>0</v>
      </c>
      <c r="BA67" s="77">
        <f>'D2-02 - Požární nádrž'!F34</f>
        <v>0</v>
      </c>
      <c r="BB67" s="77">
        <f>'D2-02 - Požární nádrž'!F35</f>
        <v>0</v>
      </c>
      <c r="BC67" s="77">
        <f>'D2-02 - Požární nádrž'!F36</f>
        <v>0</v>
      </c>
      <c r="BD67" s="79">
        <f>'D2-02 - Požární nádrž'!F37</f>
        <v>0</v>
      </c>
      <c r="BT67" s="80" t="s">
        <v>78</v>
      </c>
      <c r="BV67" s="80" t="s">
        <v>73</v>
      </c>
      <c r="BW67" s="80" t="s">
        <v>118</v>
      </c>
      <c r="BX67" s="80" t="s">
        <v>4</v>
      </c>
      <c r="CL67" s="80" t="s">
        <v>2</v>
      </c>
      <c r="CM67" s="80" t="s">
        <v>80</v>
      </c>
    </row>
    <row r="68" spans="1:91" s="6" customFormat="1" ht="16.5" customHeight="1" x14ac:dyDescent="0.2">
      <c r="A68" s="81" t="s">
        <v>81</v>
      </c>
      <c r="B68" s="72"/>
      <c r="C68" s="73"/>
      <c r="D68" s="291" t="s">
        <v>119</v>
      </c>
      <c r="E68" s="291"/>
      <c r="F68" s="291"/>
      <c r="G68" s="291"/>
      <c r="H68" s="291"/>
      <c r="I68" s="74"/>
      <c r="J68" s="291" t="s">
        <v>120</v>
      </c>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4">
        <f>'D2-03 - Záložní zdroj'!J30</f>
        <v>0</v>
      </c>
      <c r="AH68" s="295"/>
      <c r="AI68" s="295"/>
      <c r="AJ68" s="295"/>
      <c r="AK68" s="295"/>
      <c r="AL68" s="295"/>
      <c r="AM68" s="295"/>
      <c r="AN68" s="294">
        <f t="shared" si="0"/>
        <v>0</v>
      </c>
      <c r="AO68" s="295"/>
      <c r="AP68" s="295"/>
      <c r="AQ68" s="75" t="s">
        <v>77</v>
      </c>
      <c r="AR68" s="72"/>
      <c r="AS68" s="76">
        <v>0</v>
      </c>
      <c r="AT68" s="77">
        <f t="shared" si="1"/>
        <v>0</v>
      </c>
      <c r="AU68" s="78">
        <f>'D2-03 - Záložní zdroj'!P87</f>
        <v>0</v>
      </c>
      <c r="AV68" s="77">
        <f>'D2-03 - Záložní zdroj'!J33</f>
        <v>0</v>
      </c>
      <c r="AW68" s="77">
        <f>'D2-03 - Záložní zdroj'!J34</f>
        <v>0</v>
      </c>
      <c r="AX68" s="77">
        <f>'D2-03 - Záložní zdroj'!J35</f>
        <v>0</v>
      </c>
      <c r="AY68" s="77">
        <f>'D2-03 - Záložní zdroj'!J36</f>
        <v>0</v>
      </c>
      <c r="AZ68" s="77">
        <f>'D2-03 - Záložní zdroj'!F33</f>
        <v>0</v>
      </c>
      <c r="BA68" s="77">
        <f>'D2-03 - Záložní zdroj'!F34</f>
        <v>0</v>
      </c>
      <c r="BB68" s="77">
        <f>'D2-03 - Záložní zdroj'!F35</f>
        <v>0</v>
      </c>
      <c r="BC68" s="77">
        <f>'D2-03 - Záložní zdroj'!F36</f>
        <v>0</v>
      </c>
      <c r="BD68" s="79">
        <f>'D2-03 - Záložní zdroj'!F37</f>
        <v>0</v>
      </c>
      <c r="BT68" s="80" t="s">
        <v>78</v>
      </c>
      <c r="BV68" s="80" t="s">
        <v>73</v>
      </c>
      <c r="BW68" s="80" t="s">
        <v>121</v>
      </c>
      <c r="BX68" s="80" t="s">
        <v>4</v>
      </c>
      <c r="CL68" s="80" t="s">
        <v>2</v>
      </c>
      <c r="CM68" s="80" t="s">
        <v>80</v>
      </c>
    </row>
    <row r="69" spans="1:91" s="6" customFormat="1" ht="16.5" customHeight="1" x14ac:dyDescent="0.2">
      <c r="A69" s="81" t="s">
        <v>81</v>
      </c>
      <c r="B69" s="72"/>
      <c r="C69" s="73"/>
      <c r="D69" s="291" t="s">
        <v>122</v>
      </c>
      <c r="E69" s="291"/>
      <c r="F69" s="291"/>
      <c r="G69" s="291"/>
      <c r="H69" s="291"/>
      <c r="I69" s="74"/>
      <c r="J69" s="291" t="s">
        <v>123</v>
      </c>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4">
        <f>'D2-04 - Fotovoltaická ele...'!J30</f>
        <v>0</v>
      </c>
      <c r="AH69" s="295"/>
      <c r="AI69" s="295"/>
      <c r="AJ69" s="295"/>
      <c r="AK69" s="295"/>
      <c r="AL69" s="295"/>
      <c r="AM69" s="295"/>
      <c r="AN69" s="294">
        <f t="shared" si="0"/>
        <v>0</v>
      </c>
      <c r="AO69" s="295"/>
      <c r="AP69" s="295"/>
      <c r="AQ69" s="75" t="s">
        <v>77</v>
      </c>
      <c r="AR69" s="72"/>
      <c r="AS69" s="76">
        <v>0</v>
      </c>
      <c r="AT69" s="77">
        <f t="shared" si="1"/>
        <v>0</v>
      </c>
      <c r="AU69" s="78">
        <f>'D2-04 - Fotovoltaická ele...'!P81</f>
        <v>0</v>
      </c>
      <c r="AV69" s="77">
        <f>'D2-04 - Fotovoltaická ele...'!J33</f>
        <v>0</v>
      </c>
      <c r="AW69" s="77">
        <f>'D2-04 - Fotovoltaická ele...'!J34</f>
        <v>0</v>
      </c>
      <c r="AX69" s="77">
        <f>'D2-04 - Fotovoltaická ele...'!J35</f>
        <v>0</v>
      </c>
      <c r="AY69" s="77">
        <f>'D2-04 - Fotovoltaická ele...'!J36</f>
        <v>0</v>
      </c>
      <c r="AZ69" s="77">
        <f>'D2-04 - Fotovoltaická ele...'!F33</f>
        <v>0</v>
      </c>
      <c r="BA69" s="77">
        <f>'D2-04 - Fotovoltaická ele...'!F34</f>
        <v>0</v>
      </c>
      <c r="BB69" s="77">
        <f>'D2-04 - Fotovoltaická ele...'!F35</f>
        <v>0</v>
      </c>
      <c r="BC69" s="77">
        <f>'D2-04 - Fotovoltaická ele...'!F36</f>
        <v>0</v>
      </c>
      <c r="BD69" s="79">
        <f>'D2-04 - Fotovoltaická ele...'!F37</f>
        <v>0</v>
      </c>
      <c r="BT69" s="80" t="s">
        <v>78</v>
      </c>
      <c r="BV69" s="80" t="s">
        <v>73</v>
      </c>
      <c r="BW69" s="80" t="s">
        <v>124</v>
      </c>
      <c r="BX69" s="80" t="s">
        <v>4</v>
      </c>
      <c r="CL69" s="80" t="s">
        <v>2</v>
      </c>
      <c r="CM69" s="80" t="s">
        <v>80</v>
      </c>
    </row>
    <row r="70" spans="1:91" s="6" customFormat="1" ht="16.5" customHeight="1" x14ac:dyDescent="0.2">
      <c r="A70" s="81" t="s">
        <v>81</v>
      </c>
      <c r="B70" s="72"/>
      <c r="C70" s="73"/>
      <c r="D70" s="291" t="s">
        <v>125</v>
      </c>
      <c r="E70" s="291"/>
      <c r="F70" s="291"/>
      <c r="G70" s="291"/>
      <c r="H70" s="291"/>
      <c r="I70" s="74"/>
      <c r="J70" s="291" t="s">
        <v>126</v>
      </c>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4">
        <f>'. - VRN'!J30</f>
        <v>0</v>
      </c>
      <c r="AH70" s="295"/>
      <c r="AI70" s="295"/>
      <c r="AJ70" s="295"/>
      <c r="AK70" s="295"/>
      <c r="AL70" s="295"/>
      <c r="AM70" s="295"/>
      <c r="AN70" s="294">
        <f t="shared" si="0"/>
        <v>0</v>
      </c>
      <c r="AO70" s="295"/>
      <c r="AP70" s="295"/>
      <c r="AQ70" s="75" t="s">
        <v>77</v>
      </c>
      <c r="AR70" s="72"/>
      <c r="AS70" s="87">
        <v>0</v>
      </c>
      <c r="AT70" s="88">
        <f t="shared" si="1"/>
        <v>0</v>
      </c>
      <c r="AU70" s="89">
        <f>'. - VRN'!P84</f>
        <v>0</v>
      </c>
      <c r="AV70" s="88">
        <f>'. - VRN'!J33</f>
        <v>0</v>
      </c>
      <c r="AW70" s="88">
        <f>'. - VRN'!J34</f>
        <v>0</v>
      </c>
      <c r="AX70" s="88">
        <f>'. - VRN'!J35</f>
        <v>0</v>
      </c>
      <c r="AY70" s="88">
        <f>'. - VRN'!J36</f>
        <v>0</v>
      </c>
      <c r="AZ70" s="88">
        <f>'. - VRN'!F33</f>
        <v>0</v>
      </c>
      <c r="BA70" s="88">
        <f>'. - VRN'!F34</f>
        <v>0</v>
      </c>
      <c r="BB70" s="88">
        <f>'. - VRN'!F35</f>
        <v>0</v>
      </c>
      <c r="BC70" s="88">
        <f>'. - VRN'!F36</f>
        <v>0</v>
      </c>
      <c r="BD70" s="90">
        <f>'. - VRN'!F37</f>
        <v>0</v>
      </c>
      <c r="BT70" s="80" t="s">
        <v>78</v>
      </c>
      <c r="BV70" s="80" t="s">
        <v>73</v>
      </c>
      <c r="BW70" s="80" t="s">
        <v>127</v>
      </c>
      <c r="BX70" s="80" t="s">
        <v>4</v>
      </c>
      <c r="CL70" s="80" t="s">
        <v>2</v>
      </c>
      <c r="CM70" s="80" t="s">
        <v>80</v>
      </c>
    </row>
    <row r="71" spans="1:91" s="1" customFormat="1" ht="30" customHeight="1" x14ac:dyDescent="0.2">
      <c r="B71" s="33"/>
      <c r="AR71" s="33"/>
    </row>
    <row r="72" spans="1:91" s="1" customFormat="1" ht="6.95" customHeight="1" x14ac:dyDescent="0.2">
      <c r="B72" s="42"/>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33"/>
    </row>
  </sheetData>
  <sheetProtection algorithmName="SHA-512" hashValue="6bT/PDVrW8gcJVKnU/7E0X939nAXxGE78+GslDb11U5MJNV9Ka9uZz5mvuKD1zHdYATCem2jv3fvrieiIN1sEA==" saltValue="O/MUglgq1G2OmH1MyNzavw==" spinCount="100000" sheet="1" objects="1" scenarios="1"/>
  <mergeCells count="102">
    <mergeCell ref="AN70:AP70"/>
    <mergeCell ref="AG70:AM70"/>
    <mergeCell ref="AN54:AP54"/>
    <mergeCell ref="AG65:AM65"/>
    <mergeCell ref="AN66:AP66"/>
    <mergeCell ref="AG66:AM66"/>
    <mergeCell ref="AN67:AP67"/>
    <mergeCell ref="AG67:AM67"/>
    <mergeCell ref="AN68:AP68"/>
    <mergeCell ref="AG68:AM68"/>
    <mergeCell ref="AN69:AP69"/>
    <mergeCell ref="AG69:AM69"/>
    <mergeCell ref="AG62:AM62"/>
    <mergeCell ref="AG61:AM61"/>
    <mergeCell ref="AG60:AM60"/>
    <mergeCell ref="AG59:AM59"/>
    <mergeCell ref="AG58:AM58"/>
    <mergeCell ref="AN60:AP60"/>
    <mergeCell ref="AN64:AP64"/>
    <mergeCell ref="AN63:AP63"/>
    <mergeCell ref="AN62:AP62"/>
    <mergeCell ref="AN61:AP61"/>
    <mergeCell ref="AN59:AP59"/>
    <mergeCell ref="AN58:AP58"/>
    <mergeCell ref="W32:AE32"/>
    <mergeCell ref="AK32:AO32"/>
    <mergeCell ref="L33:P33"/>
    <mergeCell ref="AK33:AO33"/>
    <mergeCell ref="W33:AE33"/>
    <mergeCell ref="AK35:AO35"/>
    <mergeCell ref="X35:AB35"/>
    <mergeCell ref="AR2:BE2"/>
    <mergeCell ref="AG57:AM57"/>
    <mergeCell ref="AG52:AM52"/>
    <mergeCell ref="AG56:AM56"/>
    <mergeCell ref="AG55:AM55"/>
    <mergeCell ref="AM47:AN47"/>
    <mergeCell ref="AM49:AP49"/>
    <mergeCell ref="AM50:AP50"/>
    <mergeCell ref="AN56:AP56"/>
    <mergeCell ref="AN57:AP57"/>
    <mergeCell ref="AN55:AP55"/>
    <mergeCell ref="AN52:AP52"/>
    <mergeCell ref="AS49:AT51"/>
    <mergeCell ref="L45:AO45"/>
    <mergeCell ref="D69:H69"/>
    <mergeCell ref="J69:AF69"/>
    <mergeCell ref="D70:H70"/>
    <mergeCell ref="J70:AF70"/>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K65:AF65"/>
    <mergeCell ref="E66:I66"/>
    <mergeCell ref="K66:AF66"/>
    <mergeCell ref="D67:H67"/>
    <mergeCell ref="J67:AF67"/>
    <mergeCell ref="D68:H68"/>
    <mergeCell ref="J68:AF68"/>
    <mergeCell ref="AG63:AM63"/>
    <mergeCell ref="AG64:AM64"/>
    <mergeCell ref="AN65:AP65"/>
    <mergeCell ref="C52:G52"/>
    <mergeCell ref="D64:H64"/>
    <mergeCell ref="D63:H63"/>
    <mergeCell ref="D55:H55"/>
    <mergeCell ref="D62:H62"/>
    <mergeCell ref="E59:I59"/>
    <mergeCell ref="E57:I57"/>
    <mergeCell ref="E56:I56"/>
    <mergeCell ref="E61:I61"/>
    <mergeCell ref="E58:I58"/>
    <mergeCell ref="E60:I60"/>
    <mergeCell ref="I52:AF52"/>
    <mergeCell ref="J64:AF64"/>
    <mergeCell ref="J62:AF62"/>
    <mergeCell ref="J63:AF63"/>
    <mergeCell ref="J55:AF55"/>
    <mergeCell ref="K58:AF58"/>
    <mergeCell ref="K60:AF60"/>
    <mergeCell ref="K56:AF56"/>
    <mergeCell ref="K61:AF61"/>
    <mergeCell ref="K59:AF59"/>
    <mergeCell ref="K57:AF57"/>
    <mergeCell ref="E65:I65"/>
  </mergeCells>
  <hyperlinks>
    <hyperlink ref="A56" location="'1,2,3 - Architektonicko-s...'!C2" display="/" xr:uid="{00000000-0004-0000-0000-000000000000}"/>
    <hyperlink ref="A57" location="'4 - ZTI'!C2" display="/" xr:uid="{00000000-0004-0000-0000-000001000000}"/>
    <hyperlink ref="A58" location="'5 - Elektroinstalace a sl...'!C2" display="/" xr:uid="{00000000-0004-0000-0000-000002000000}"/>
    <hyperlink ref="A59" location="'6 - UT'!C2" display="/" xr:uid="{00000000-0004-0000-0000-000003000000}"/>
    <hyperlink ref="A60" location="'7 - VZT'!C2" display="/" xr:uid="{00000000-0004-0000-0000-000004000000}"/>
    <hyperlink ref="A61" location="'8 - MAR'!C2" display="/" xr:uid="{00000000-0004-0000-0000-000005000000}"/>
    <hyperlink ref="A62" location="'D1-02 - Komunikace a zpev...'!C2" display="/" xr:uid="{00000000-0004-0000-0000-000006000000}"/>
    <hyperlink ref="A63" location="'D1-03 - Sadové úpravy'!C2" display="/" xr:uid="{00000000-0004-0000-0000-000007000000}"/>
    <hyperlink ref="A65" location="'01a - Přípojka vody'!C2" display="/" xr:uid="{00000000-0004-0000-0000-000008000000}"/>
    <hyperlink ref="A66" location="'01b - Přípojka kanalizace'!C2" display="/" xr:uid="{00000000-0004-0000-0000-000009000000}"/>
    <hyperlink ref="A67" location="'D2-02 - Požární nádrž'!C2" display="/" xr:uid="{00000000-0004-0000-0000-00000A000000}"/>
    <hyperlink ref="A68" location="'D2-03 - Záložní zdroj'!C2" display="/" xr:uid="{00000000-0004-0000-0000-00000B000000}"/>
    <hyperlink ref="A69" location="'D2-04 - Fotovoltaická ele...'!C2" display="/" xr:uid="{00000000-0004-0000-0000-00000C000000}"/>
    <hyperlink ref="A70" location="'. - VRN'!C2" display="/" xr:uid="{00000000-0004-0000-00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129"/>
  <sheetViews>
    <sheetView showGridLines="0" workbookViewId="0">
      <selection activeCell="W10" sqref="W1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17" t="s">
        <v>5</v>
      </c>
      <c r="M2" s="302"/>
      <c r="N2" s="302"/>
      <c r="O2" s="302"/>
      <c r="P2" s="302"/>
      <c r="Q2" s="302"/>
      <c r="R2" s="302"/>
      <c r="S2" s="302"/>
      <c r="T2" s="302"/>
      <c r="U2" s="302"/>
      <c r="V2" s="302"/>
      <c r="AT2" s="18" t="s">
        <v>85</v>
      </c>
      <c r="AZ2" s="91" t="s">
        <v>128</v>
      </c>
      <c r="BA2" s="91" t="s">
        <v>129</v>
      </c>
      <c r="BB2" s="91" t="s">
        <v>130</v>
      </c>
      <c r="BC2" s="91" t="s">
        <v>131</v>
      </c>
      <c r="BD2" s="91" t="s">
        <v>80</v>
      </c>
    </row>
    <row r="3" spans="2:56" ht="6.95" customHeight="1" x14ac:dyDescent="0.2">
      <c r="B3" s="19"/>
      <c r="C3" s="20"/>
      <c r="D3" s="20"/>
      <c r="E3" s="20"/>
      <c r="F3" s="20"/>
      <c r="G3" s="20"/>
      <c r="H3" s="20"/>
      <c r="I3" s="20"/>
      <c r="J3" s="20"/>
      <c r="K3" s="20"/>
      <c r="L3" s="21"/>
      <c r="AT3" s="18" t="s">
        <v>80</v>
      </c>
      <c r="AZ3" s="91" t="s">
        <v>132</v>
      </c>
      <c r="BA3" s="91" t="s">
        <v>133</v>
      </c>
      <c r="BB3" s="91" t="s">
        <v>134</v>
      </c>
      <c r="BC3" s="91" t="s">
        <v>135</v>
      </c>
      <c r="BD3" s="91" t="s">
        <v>80</v>
      </c>
    </row>
    <row r="4" spans="2:56" ht="24.95" customHeight="1" x14ac:dyDescent="0.2">
      <c r="B4" s="21"/>
      <c r="D4" s="22" t="s">
        <v>136</v>
      </c>
      <c r="L4" s="21"/>
      <c r="M4" s="92" t="s">
        <v>10</v>
      </c>
      <c r="AT4" s="18" t="s">
        <v>3</v>
      </c>
      <c r="AZ4" s="91" t="s">
        <v>137</v>
      </c>
      <c r="BA4" s="91" t="s">
        <v>138</v>
      </c>
      <c r="BB4" s="91" t="s">
        <v>130</v>
      </c>
      <c r="BC4" s="91" t="s">
        <v>139</v>
      </c>
      <c r="BD4" s="91" t="s">
        <v>80</v>
      </c>
    </row>
    <row r="5" spans="2:56" ht="6.95" customHeight="1" x14ac:dyDescent="0.2">
      <c r="B5" s="21"/>
      <c r="L5" s="21"/>
      <c r="AZ5" s="91" t="s">
        <v>140</v>
      </c>
      <c r="BA5" s="91" t="s">
        <v>141</v>
      </c>
      <c r="BB5" s="91" t="s">
        <v>130</v>
      </c>
      <c r="BC5" s="91" t="s">
        <v>142</v>
      </c>
      <c r="BD5" s="91" t="s">
        <v>80</v>
      </c>
    </row>
    <row r="6" spans="2:56" ht="12" customHeight="1" x14ac:dyDescent="0.2">
      <c r="B6" s="21"/>
      <c r="D6" s="28" t="s">
        <v>16</v>
      </c>
      <c r="L6" s="21"/>
      <c r="AZ6" s="91" t="s">
        <v>143</v>
      </c>
      <c r="BA6" s="91" t="s">
        <v>144</v>
      </c>
      <c r="BB6" s="91" t="s">
        <v>130</v>
      </c>
      <c r="BC6" s="91" t="s">
        <v>145</v>
      </c>
      <c r="BD6" s="91" t="s">
        <v>80</v>
      </c>
    </row>
    <row r="7" spans="2:56" ht="26.25" customHeight="1" x14ac:dyDescent="0.2">
      <c r="B7" s="21"/>
      <c r="E7" s="330" t="str">
        <f>'Rekapitulace stavby'!K6</f>
        <v>Výstavba nové výjezdové základny ZZS PAK ve Svitavách - bez mobiliáře</v>
      </c>
      <c r="F7" s="331"/>
      <c r="G7" s="331"/>
      <c r="H7" s="331"/>
      <c r="L7" s="21"/>
      <c r="AZ7" s="91" t="s">
        <v>146</v>
      </c>
      <c r="BA7" s="91" t="s">
        <v>147</v>
      </c>
      <c r="BB7" s="91" t="s">
        <v>130</v>
      </c>
      <c r="BC7" s="91" t="s">
        <v>148</v>
      </c>
      <c r="BD7" s="91" t="s">
        <v>80</v>
      </c>
    </row>
    <row r="8" spans="2:56" ht="12" customHeight="1" x14ac:dyDescent="0.2">
      <c r="B8" s="21"/>
      <c r="D8" s="28" t="s">
        <v>149</v>
      </c>
      <c r="L8" s="21"/>
      <c r="AZ8" s="91" t="s">
        <v>150</v>
      </c>
      <c r="BA8" s="91" t="s">
        <v>151</v>
      </c>
      <c r="BB8" s="91" t="s">
        <v>130</v>
      </c>
      <c r="BC8" s="91" t="s">
        <v>152</v>
      </c>
      <c r="BD8" s="91" t="s">
        <v>80</v>
      </c>
    </row>
    <row r="9" spans="2:56" s="1" customFormat="1" ht="16.5" customHeight="1" x14ac:dyDescent="0.2">
      <c r="B9" s="33"/>
      <c r="E9" s="330" t="s">
        <v>153</v>
      </c>
      <c r="F9" s="329"/>
      <c r="G9" s="329"/>
      <c r="H9" s="329"/>
      <c r="L9" s="33"/>
      <c r="AZ9" s="91" t="s">
        <v>154</v>
      </c>
      <c r="BA9" s="91" t="s">
        <v>155</v>
      </c>
      <c r="BB9" s="91" t="s">
        <v>130</v>
      </c>
      <c r="BC9" s="91" t="s">
        <v>156</v>
      </c>
      <c r="BD9" s="91" t="s">
        <v>80</v>
      </c>
    </row>
    <row r="10" spans="2:56" s="1" customFormat="1" ht="12" customHeight="1" x14ac:dyDescent="0.2">
      <c r="B10" s="33"/>
      <c r="D10" s="28" t="s">
        <v>157</v>
      </c>
      <c r="L10" s="33"/>
      <c r="AZ10" s="91" t="s">
        <v>158</v>
      </c>
      <c r="BA10" s="91" t="s">
        <v>159</v>
      </c>
      <c r="BB10" s="91" t="s">
        <v>130</v>
      </c>
      <c r="BC10" s="91" t="s">
        <v>160</v>
      </c>
      <c r="BD10" s="91" t="s">
        <v>80</v>
      </c>
    </row>
    <row r="11" spans="2:56" s="1" customFormat="1" ht="16.5" customHeight="1" x14ac:dyDescent="0.2">
      <c r="B11" s="33"/>
      <c r="E11" s="326" t="s">
        <v>161</v>
      </c>
      <c r="F11" s="329"/>
      <c r="G11" s="329"/>
      <c r="H11" s="329"/>
      <c r="L11" s="33"/>
      <c r="AZ11" s="91" t="s">
        <v>162</v>
      </c>
      <c r="BA11" s="91" t="s">
        <v>163</v>
      </c>
      <c r="BB11" s="91" t="s">
        <v>130</v>
      </c>
      <c r="BC11" s="91" t="s">
        <v>164</v>
      </c>
      <c r="BD11" s="91" t="s">
        <v>80</v>
      </c>
    </row>
    <row r="12" spans="2:56" s="1" customFormat="1" x14ac:dyDescent="0.2">
      <c r="B12" s="33"/>
      <c r="L12" s="33"/>
      <c r="AZ12" s="91" t="s">
        <v>165</v>
      </c>
      <c r="BA12" s="91" t="s">
        <v>166</v>
      </c>
      <c r="BB12" s="91" t="s">
        <v>130</v>
      </c>
      <c r="BC12" s="91" t="s">
        <v>167</v>
      </c>
      <c r="BD12" s="91" t="s">
        <v>80</v>
      </c>
    </row>
    <row r="13" spans="2:56" s="1" customFormat="1" ht="12" customHeight="1" x14ac:dyDescent="0.2">
      <c r="B13" s="33"/>
      <c r="D13" s="28" t="s">
        <v>18</v>
      </c>
      <c r="F13" s="26" t="s">
        <v>2</v>
      </c>
      <c r="I13" s="28" t="s">
        <v>19</v>
      </c>
      <c r="J13" s="26" t="s">
        <v>2</v>
      </c>
      <c r="L13" s="33"/>
      <c r="AZ13" s="91" t="s">
        <v>168</v>
      </c>
      <c r="BA13" s="91" t="s">
        <v>169</v>
      </c>
      <c r="BB13" s="91" t="s">
        <v>130</v>
      </c>
      <c r="BC13" s="91" t="s">
        <v>170</v>
      </c>
      <c r="BD13" s="91" t="s">
        <v>80</v>
      </c>
    </row>
    <row r="14" spans="2:56" s="1" customFormat="1" ht="12" customHeight="1" x14ac:dyDescent="0.2">
      <c r="B14" s="33"/>
      <c r="D14" s="28" t="s">
        <v>20</v>
      </c>
      <c r="F14" s="26" t="s">
        <v>21</v>
      </c>
      <c r="I14" s="28" t="s">
        <v>22</v>
      </c>
      <c r="J14" s="50" t="str">
        <f>'Rekapitulace stavby'!AN8</f>
        <v>9. 5. 2023</v>
      </c>
      <c r="L14" s="33"/>
      <c r="AZ14" s="91" t="s">
        <v>171</v>
      </c>
      <c r="BA14" s="91" t="s">
        <v>172</v>
      </c>
      <c r="BB14" s="91" t="s">
        <v>130</v>
      </c>
      <c r="BC14" s="91" t="s">
        <v>173</v>
      </c>
      <c r="BD14" s="91" t="s">
        <v>80</v>
      </c>
    </row>
    <row r="15" spans="2:56" s="1" customFormat="1" ht="10.9" customHeight="1" x14ac:dyDescent="0.2">
      <c r="B15" s="33"/>
      <c r="L15" s="33"/>
      <c r="AZ15" s="91" t="s">
        <v>174</v>
      </c>
      <c r="BA15" s="91" t="s">
        <v>175</v>
      </c>
      <c r="BB15" s="91" t="s">
        <v>130</v>
      </c>
      <c r="BC15" s="91" t="s">
        <v>176</v>
      </c>
      <c r="BD15" s="91" t="s">
        <v>80</v>
      </c>
    </row>
    <row r="16" spans="2:56" s="1" customFormat="1" ht="12" customHeight="1" x14ac:dyDescent="0.2">
      <c r="B16" s="33"/>
      <c r="D16" s="28" t="s">
        <v>24</v>
      </c>
      <c r="I16" s="28" t="s">
        <v>25</v>
      </c>
      <c r="J16" s="26" t="str">
        <f>IF('Rekapitulace stavby'!AN10="","",'Rekapitulace stavby'!AN10)</f>
        <v/>
      </c>
      <c r="L16" s="33"/>
      <c r="AZ16" s="91" t="s">
        <v>177</v>
      </c>
      <c r="BA16" s="91" t="s">
        <v>178</v>
      </c>
      <c r="BB16" s="91" t="s">
        <v>179</v>
      </c>
      <c r="BC16" s="91" t="s">
        <v>180</v>
      </c>
      <c r="BD16" s="91" t="s">
        <v>80</v>
      </c>
    </row>
    <row r="17" spans="2:56" s="1" customFormat="1" ht="18" customHeight="1" x14ac:dyDescent="0.2">
      <c r="B17" s="33"/>
      <c r="E17" s="26" t="str">
        <f>IF('Rekapitulace stavby'!E11="","",'Rekapitulace stavby'!E11)</f>
        <v xml:space="preserve"> </v>
      </c>
      <c r="I17" s="28" t="s">
        <v>26</v>
      </c>
      <c r="J17" s="26" t="str">
        <f>IF('Rekapitulace stavby'!AN11="","",'Rekapitulace stavby'!AN11)</f>
        <v/>
      </c>
      <c r="L17" s="33"/>
      <c r="AZ17" s="91" t="s">
        <v>181</v>
      </c>
      <c r="BA17" s="91" t="s">
        <v>182</v>
      </c>
      <c r="BB17" s="91" t="s">
        <v>179</v>
      </c>
      <c r="BC17" s="91" t="s">
        <v>183</v>
      </c>
      <c r="BD17" s="91" t="s">
        <v>80</v>
      </c>
    </row>
    <row r="18" spans="2:56" s="1" customFormat="1" ht="6.95" customHeight="1" x14ac:dyDescent="0.2">
      <c r="B18" s="33"/>
      <c r="L18" s="33"/>
      <c r="AZ18" s="91" t="s">
        <v>184</v>
      </c>
      <c r="BA18" s="91" t="s">
        <v>185</v>
      </c>
      <c r="BB18" s="91" t="s">
        <v>179</v>
      </c>
      <c r="BC18" s="91" t="s">
        <v>186</v>
      </c>
      <c r="BD18" s="91" t="s">
        <v>80</v>
      </c>
    </row>
    <row r="19" spans="2:56" s="1" customFormat="1" ht="12" customHeight="1" x14ac:dyDescent="0.2">
      <c r="B19" s="33"/>
      <c r="D19" s="28" t="s">
        <v>27</v>
      </c>
      <c r="I19" s="28" t="s">
        <v>25</v>
      </c>
      <c r="J19" s="29" t="str">
        <f>'Rekapitulace stavby'!AN13</f>
        <v>Vyplň údaj</v>
      </c>
      <c r="L19" s="33"/>
      <c r="AZ19" s="91" t="s">
        <v>187</v>
      </c>
      <c r="BA19" s="91" t="s">
        <v>188</v>
      </c>
      <c r="BB19" s="91" t="s">
        <v>179</v>
      </c>
      <c r="BC19" s="91" t="s">
        <v>189</v>
      </c>
      <c r="BD19" s="91" t="s">
        <v>80</v>
      </c>
    </row>
    <row r="20" spans="2:56" s="1" customFormat="1" ht="18" customHeight="1" x14ac:dyDescent="0.2">
      <c r="B20" s="33"/>
      <c r="E20" s="332" t="str">
        <f>'Rekapitulace stavby'!E14</f>
        <v>Vyplň údaj</v>
      </c>
      <c r="F20" s="301"/>
      <c r="G20" s="301"/>
      <c r="H20" s="301"/>
      <c r="I20" s="28" t="s">
        <v>26</v>
      </c>
      <c r="J20" s="29" t="str">
        <f>'Rekapitulace stavby'!AN14</f>
        <v>Vyplň údaj</v>
      </c>
      <c r="L20" s="33"/>
      <c r="AZ20" s="91" t="s">
        <v>190</v>
      </c>
      <c r="BA20" s="91" t="s">
        <v>191</v>
      </c>
      <c r="BB20" s="91" t="s">
        <v>134</v>
      </c>
      <c r="BC20" s="91" t="s">
        <v>192</v>
      </c>
      <c r="BD20" s="91" t="s">
        <v>80</v>
      </c>
    </row>
    <row r="21" spans="2:56" s="1" customFormat="1" ht="6.95" customHeight="1" x14ac:dyDescent="0.2">
      <c r="B21" s="33"/>
      <c r="L21" s="33"/>
      <c r="AZ21" s="91" t="s">
        <v>193</v>
      </c>
      <c r="BA21" s="91" t="s">
        <v>194</v>
      </c>
      <c r="BB21" s="91" t="s">
        <v>134</v>
      </c>
      <c r="BC21" s="91" t="s">
        <v>195</v>
      </c>
      <c r="BD21" s="91" t="s">
        <v>80</v>
      </c>
    </row>
    <row r="22" spans="2:56" s="1" customFormat="1" ht="12" customHeight="1" x14ac:dyDescent="0.2">
      <c r="B22" s="33"/>
      <c r="D22" s="28" t="s">
        <v>29</v>
      </c>
      <c r="I22" s="28" t="s">
        <v>25</v>
      </c>
      <c r="J22" s="26" t="s">
        <v>30</v>
      </c>
      <c r="L22" s="33"/>
      <c r="AZ22" s="91" t="s">
        <v>196</v>
      </c>
      <c r="BA22" s="91" t="s">
        <v>197</v>
      </c>
      <c r="BB22" s="91" t="s">
        <v>134</v>
      </c>
      <c r="BC22" s="91" t="s">
        <v>198</v>
      </c>
      <c r="BD22" s="91" t="s">
        <v>80</v>
      </c>
    </row>
    <row r="23" spans="2:56" s="1" customFormat="1" ht="18" customHeight="1" x14ac:dyDescent="0.2">
      <c r="B23" s="33"/>
      <c r="E23" s="26" t="s">
        <v>31</v>
      </c>
      <c r="I23" s="28" t="s">
        <v>26</v>
      </c>
      <c r="J23" s="26" t="s">
        <v>2</v>
      </c>
      <c r="L23" s="33"/>
      <c r="AZ23" s="91" t="s">
        <v>199</v>
      </c>
      <c r="BA23" s="91" t="s">
        <v>200</v>
      </c>
      <c r="BB23" s="91" t="s">
        <v>134</v>
      </c>
      <c r="BC23" s="91" t="s">
        <v>201</v>
      </c>
      <c r="BD23" s="91" t="s">
        <v>80</v>
      </c>
    </row>
    <row r="24" spans="2:56" s="1" customFormat="1" ht="6.95" customHeight="1" x14ac:dyDescent="0.2">
      <c r="B24" s="33"/>
      <c r="L24" s="33"/>
      <c r="AZ24" s="91" t="s">
        <v>202</v>
      </c>
      <c r="BA24" s="91" t="s">
        <v>203</v>
      </c>
      <c r="BB24" s="91" t="s">
        <v>134</v>
      </c>
      <c r="BC24" s="91" t="s">
        <v>204</v>
      </c>
      <c r="BD24" s="91" t="s">
        <v>80</v>
      </c>
    </row>
    <row r="25" spans="2:56" s="1" customFormat="1" ht="12" customHeight="1" x14ac:dyDescent="0.2">
      <c r="B25" s="33"/>
      <c r="D25" s="28" t="s">
        <v>33</v>
      </c>
      <c r="I25" s="28" t="s">
        <v>25</v>
      </c>
      <c r="J25" s="26" t="s">
        <v>2</v>
      </c>
      <c r="L25" s="33"/>
      <c r="AZ25" s="91" t="s">
        <v>205</v>
      </c>
      <c r="BA25" s="91" t="s">
        <v>206</v>
      </c>
      <c r="BB25" s="91" t="s">
        <v>130</v>
      </c>
      <c r="BC25" s="91" t="s">
        <v>207</v>
      </c>
      <c r="BD25" s="91" t="s">
        <v>80</v>
      </c>
    </row>
    <row r="26" spans="2:56" s="1" customFormat="1" ht="18" customHeight="1" x14ac:dyDescent="0.2">
      <c r="B26" s="33"/>
      <c r="E26" s="26" t="s">
        <v>34</v>
      </c>
      <c r="I26" s="28" t="s">
        <v>26</v>
      </c>
      <c r="J26" s="26" t="s">
        <v>2</v>
      </c>
      <c r="L26" s="33"/>
      <c r="AZ26" s="91" t="s">
        <v>208</v>
      </c>
      <c r="BA26" s="91" t="s">
        <v>209</v>
      </c>
      <c r="BB26" s="91" t="s">
        <v>130</v>
      </c>
      <c r="BC26" s="91" t="s">
        <v>210</v>
      </c>
      <c r="BD26" s="91" t="s">
        <v>80</v>
      </c>
    </row>
    <row r="27" spans="2:56" s="1" customFormat="1" ht="6.95" customHeight="1" x14ac:dyDescent="0.2">
      <c r="B27" s="33"/>
      <c r="L27" s="33"/>
      <c r="AZ27" s="91" t="s">
        <v>211</v>
      </c>
      <c r="BA27" s="91" t="s">
        <v>212</v>
      </c>
      <c r="BB27" s="91" t="s">
        <v>130</v>
      </c>
      <c r="BC27" s="91" t="s">
        <v>213</v>
      </c>
      <c r="BD27" s="91" t="s">
        <v>80</v>
      </c>
    </row>
    <row r="28" spans="2:56" s="1" customFormat="1" ht="12" customHeight="1" x14ac:dyDescent="0.2">
      <c r="B28" s="33"/>
      <c r="D28" s="28" t="s">
        <v>35</v>
      </c>
      <c r="L28" s="33"/>
      <c r="AZ28" s="91" t="s">
        <v>214</v>
      </c>
      <c r="BA28" s="91" t="s">
        <v>215</v>
      </c>
      <c r="BB28" s="91" t="s">
        <v>130</v>
      </c>
      <c r="BC28" s="91" t="s">
        <v>216</v>
      </c>
      <c r="BD28" s="91" t="s">
        <v>80</v>
      </c>
    </row>
    <row r="29" spans="2:56" s="7" customFormat="1" ht="16.5" customHeight="1" x14ac:dyDescent="0.2">
      <c r="B29" s="93"/>
      <c r="E29" s="306" t="s">
        <v>2</v>
      </c>
      <c r="F29" s="306"/>
      <c r="G29" s="306"/>
      <c r="H29" s="306"/>
      <c r="L29" s="93"/>
      <c r="AZ29" s="94" t="s">
        <v>217</v>
      </c>
      <c r="BA29" s="94" t="s">
        <v>218</v>
      </c>
      <c r="BB29" s="94" t="s">
        <v>130</v>
      </c>
      <c r="BC29" s="94" t="s">
        <v>219</v>
      </c>
      <c r="BD29" s="94" t="s">
        <v>80</v>
      </c>
    </row>
    <row r="30" spans="2:56" s="1" customFormat="1" ht="6.95" customHeight="1" x14ac:dyDescent="0.2">
      <c r="B30" s="33"/>
      <c r="L30" s="33"/>
      <c r="AZ30" s="91" t="s">
        <v>220</v>
      </c>
      <c r="BA30" s="91" t="s">
        <v>221</v>
      </c>
      <c r="BB30" s="91" t="s">
        <v>130</v>
      </c>
      <c r="BC30" s="91" t="s">
        <v>92</v>
      </c>
      <c r="BD30" s="91" t="s">
        <v>80</v>
      </c>
    </row>
    <row r="31" spans="2:56" s="1" customFormat="1" ht="6.95" customHeight="1" x14ac:dyDescent="0.2">
      <c r="B31" s="33"/>
      <c r="D31" s="51"/>
      <c r="E31" s="51"/>
      <c r="F31" s="51"/>
      <c r="G31" s="51"/>
      <c r="H31" s="51"/>
      <c r="I31" s="51"/>
      <c r="J31" s="51"/>
      <c r="K31" s="51"/>
      <c r="L31" s="33"/>
      <c r="AZ31" s="91" t="s">
        <v>222</v>
      </c>
      <c r="BA31" s="91" t="s">
        <v>223</v>
      </c>
      <c r="BB31" s="91" t="s">
        <v>130</v>
      </c>
      <c r="BC31" s="91" t="s">
        <v>224</v>
      </c>
      <c r="BD31" s="91" t="s">
        <v>80</v>
      </c>
    </row>
    <row r="32" spans="2:56" s="1" customFormat="1" ht="25.35" customHeight="1" x14ac:dyDescent="0.2">
      <c r="B32" s="33"/>
      <c r="D32" s="95" t="s">
        <v>37</v>
      </c>
      <c r="J32" s="64">
        <f>ROUND(J136, 2)</f>
        <v>0</v>
      </c>
      <c r="L32" s="33"/>
      <c r="AZ32" s="91" t="s">
        <v>225</v>
      </c>
      <c r="BA32" s="91" t="s">
        <v>226</v>
      </c>
      <c r="BB32" s="91" t="s">
        <v>130</v>
      </c>
      <c r="BC32" s="91" t="s">
        <v>227</v>
      </c>
      <c r="BD32" s="91" t="s">
        <v>80</v>
      </c>
    </row>
    <row r="33" spans="2:56" s="1" customFormat="1" ht="6.95" customHeight="1" x14ac:dyDescent="0.2">
      <c r="B33" s="33"/>
      <c r="D33" s="51"/>
      <c r="E33" s="51"/>
      <c r="F33" s="51"/>
      <c r="G33" s="51"/>
      <c r="H33" s="51"/>
      <c r="I33" s="51"/>
      <c r="J33" s="51"/>
      <c r="K33" s="51"/>
      <c r="L33" s="33"/>
      <c r="AZ33" s="91" t="s">
        <v>228</v>
      </c>
      <c r="BA33" s="91" t="s">
        <v>229</v>
      </c>
      <c r="BB33" s="91" t="s">
        <v>130</v>
      </c>
      <c r="BC33" s="91" t="s">
        <v>230</v>
      </c>
      <c r="BD33" s="91" t="s">
        <v>80</v>
      </c>
    </row>
    <row r="34" spans="2:56" s="1" customFormat="1" ht="14.45" customHeight="1" x14ac:dyDescent="0.2">
      <c r="B34" s="33"/>
      <c r="F34" s="36" t="s">
        <v>39</v>
      </c>
      <c r="I34" s="36" t="s">
        <v>38</v>
      </c>
      <c r="J34" s="36" t="s">
        <v>40</v>
      </c>
      <c r="L34" s="33"/>
      <c r="AZ34" s="91" t="s">
        <v>231</v>
      </c>
      <c r="BA34" s="91" t="s">
        <v>232</v>
      </c>
      <c r="BB34" s="91" t="s">
        <v>130</v>
      </c>
      <c r="BC34" s="91" t="s">
        <v>233</v>
      </c>
      <c r="BD34" s="91" t="s">
        <v>80</v>
      </c>
    </row>
    <row r="35" spans="2:56" s="1" customFormat="1" ht="14.45" customHeight="1" x14ac:dyDescent="0.2">
      <c r="B35" s="33"/>
      <c r="D35" s="53" t="s">
        <v>41</v>
      </c>
      <c r="E35" s="28" t="s">
        <v>42</v>
      </c>
      <c r="F35" s="84">
        <f>ROUND((SUM(BE136:BE4128)),  2)</f>
        <v>0</v>
      </c>
      <c r="I35" s="96">
        <v>0.21</v>
      </c>
      <c r="J35" s="84">
        <f>ROUND(((SUM(BE136:BE4128))*I35),  2)</f>
        <v>0</v>
      </c>
      <c r="L35" s="33"/>
    </row>
    <row r="36" spans="2:56" s="1" customFormat="1" ht="14.45" customHeight="1" x14ac:dyDescent="0.2">
      <c r="B36" s="33"/>
      <c r="E36" s="28" t="s">
        <v>43</v>
      </c>
      <c r="F36" s="84">
        <f>ROUND((SUM(BF136:BF4128)),  2)</f>
        <v>0</v>
      </c>
      <c r="I36" s="96">
        <v>0.15</v>
      </c>
      <c r="J36" s="84">
        <f>ROUND(((SUM(BF136:BF4128))*I36),  2)</f>
        <v>0</v>
      </c>
      <c r="L36" s="33"/>
    </row>
    <row r="37" spans="2:56" s="1" customFormat="1" ht="14.45" hidden="1" customHeight="1" x14ac:dyDescent="0.2">
      <c r="B37" s="33"/>
      <c r="E37" s="28" t="s">
        <v>44</v>
      </c>
      <c r="F37" s="84">
        <f>ROUND((SUM(BG136:BG4128)),  2)</f>
        <v>0</v>
      </c>
      <c r="I37" s="96">
        <v>0.21</v>
      </c>
      <c r="J37" s="84">
        <f>0</f>
        <v>0</v>
      </c>
      <c r="L37" s="33"/>
    </row>
    <row r="38" spans="2:56" s="1" customFormat="1" ht="14.45" hidden="1" customHeight="1" x14ac:dyDescent="0.2">
      <c r="B38" s="33"/>
      <c r="E38" s="28" t="s">
        <v>45</v>
      </c>
      <c r="F38" s="84">
        <f>ROUND((SUM(BH136:BH4128)),  2)</f>
        <v>0</v>
      </c>
      <c r="I38" s="96">
        <v>0.15</v>
      </c>
      <c r="J38" s="84">
        <f>0</f>
        <v>0</v>
      </c>
      <c r="L38" s="33"/>
    </row>
    <row r="39" spans="2:56" s="1" customFormat="1" ht="14.45" hidden="1" customHeight="1" x14ac:dyDescent="0.2">
      <c r="B39" s="33"/>
      <c r="E39" s="28" t="s">
        <v>46</v>
      </c>
      <c r="F39" s="84">
        <f>ROUND((SUM(BI136:BI4128)),  2)</f>
        <v>0</v>
      </c>
      <c r="I39" s="96">
        <v>0</v>
      </c>
      <c r="J39" s="84">
        <f>0</f>
        <v>0</v>
      </c>
      <c r="L39" s="33"/>
    </row>
    <row r="40" spans="2:56" s="1" customFormat="1" ht="6.95" customHeight="1" x14ac:dyDescent="0.2">
      <c r="B40" s="33"/>
      <c r="L40" s="33"/>
    </row>
    <row r="41" spans="2:56" s="1" customFormat="1" ht="25.35" customHeight="1" x14ac:dyDescent="0.2">
      <c r="B41" s="33"/>
      <c r="C41" s="97"/>
      <c r="D41" s="98" t="s">
        <v>47</v>
      </c>
      <c r="E41" s="55"/>
      <c r="F41" s="55"/>
      <c r="G41" s="99" t="s">
        <v>48</v>
      </c>
      <c r="H41" s="100" t="s">
        <v>49</v>
      </c>
      <c r="I41" s="55"/>
      <c r="J41" s="101">
        <f>SUM(J32:J39)</f>
        <v>0</v>
      </c>
      <c r="K41" s="102"/>
      <c r="L41" s="33"/>
    </row>
    <row r="42" spans="2:56" s="1" customFormat="1" ht="14.45" customHeight="1" x14ac:dyDescent="0.2">
      <c r="B42" s="42"/>
      <c r="C42" s="43"/>
      <c r="D42" s="43"/>
      <c r="E42" s="43"/>
      <c r="F42" s="43"/>
      <c r="G42" s="43"/>
      <c r="H42" s="43"/>
      <c r="I42" s="43"/>
      <c r="J42" s="43"/>
      <c r="K42" s="43"/>
      <c r="L42" s="33"/>
    </row>
    <row r="46" spans="2:56" s="1" customFormat="1" ht="6.95" customHeight="1" x14ac:dyDescent="0.2">
      <c r="B46" s="44"/>
      <c r="C46" s="45"/>
      <c r="D46" s="45"/>
      <c r="E46" s="45"/>
      <c r="F46" s="45"/>
      <c r="G46" s="45"/>
      <c r="H46" s="45"/>
      <c r="I46" s="45"/>
      <c r="J46" s="45"/>
      <c r="K46" s="45"/>
      <c r="L46" s="33"/>
    </row>
    <row r="47" spans="2:56" s="1" customFormat="1" ht="24.95" customHeight="1" x14ac:dyDescent="0.2">
      <c r="B47" s="33"/>
      <c r="C47" s="22" t="s">
        <v>234</v>
      </c>
      <c r="L47" s="33"/>
    </row>
    <row r="48" spans="2:56"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153</v>
      </c>
      <c r="F52" s="329"/>
      <c r="G52" s="329"/>
      <c r="H52" s="329"/>
      <c r="L52" s="33"/>
    </row>
    <row r="53" spans="2:47" s="1" customFormat="1" ht="12" customHeight="1" x14ac:dyDescent="0.2">
      <c r="B53" s="33"/>
      <c r="C53" s="28" t="s">
        <v>157</v>
      </c>
      <c r="L53" s="33"/>
    </row>
    <row r="54" spans="2:47" s="1" customFormat="1" ht="16.5" customHeight="1" x14ac:dyDescent="0.2">
      <c r="B54" s="33"/>
      <c r="E54" s="326" t="str">
        <f>E11</f>
        <v>1,2,3 - Architektonicko-stavební, stavebně kční část a PBŘ</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APOLO CZ s.r.o.</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J136</f>
        <v>0</v>
      </c>
      <c r="L63" s="33"/>
      <c r="AU63" s="18" t="s">
        <v>237</v>
      </c>
    </row>
    <row r="64" spans="2:47" s="8" customFormat="1" ht="24.95" customHeight="1" x14ac:dyDescent="0.2">
      <c r="B64" s="106"/>
      <c r="D64" s="107" t="s">
        <v>238</v>
      </c>
      <c r="E64" s="108"/>
      <c r="F64" s="108"/>
      <c r="G64" s="108"/>
      <c r="H64" s="108"/>
      <c r="I64" s="108"/>
      <c r="J64" s="109">
        <f>J137</f>
        <v>0</v>
      </c>
      <c r="L64" s="106"/>
    </row>
    <row r="65" spans="2:12" s="9" customFormat="1" ht="19.899999999999999" customHeight="1" x14ac:dyDescent="0.2">
      <c r="B65" s="110"/>
      <c r="D65" s="111" t="s">
        <v>239</v>
      </c>
      <c r="E65" s="112"/>
      <c r="F65" s="112"/>
      <c r="G65" s="112"/>
      <c r="H65" s="112"/>
      <c r="I65" s="112"/>
      <c r="J65" s="113">
        <f>J138</f>
        <v>0</v>
      </c>
      <c r="L65" s="110"/>
    </row>
    <row r="66" spans="2:12" s="9" customFormat="1" ht="19.899999999999999" customHeight="1" x14ac:dyDescent="0.2">
      <c r="B66" s="110"/>
      <c r="D66" s="111" t="s">
        <v>240</v>
      </c>
      <c r="E66" s="112"/>
      <c r="F66" s="112"/>
      <c r="G66" s="112"/>
      <c r="H66" s="112"/>
      <c r="I66" s="112"/>
      <c r="J66" s="113">
        <f>J231</f>
        <v>0</v>
      </c>
      <c r="L66" s="110"/>
    </row>
    <row r="67" spans="2:12" s="9" customFormat="1" ht="19.899999999999999" customHeight="1" x14ac:dyDescent="0.2">
      <c r="B67" s="110"/>
      <c r="D67" s="111" t="s">
        <v>241</v>
      </c>
      <c r="E67" s="112"/>
      <c r="F67" s="112"/>
      <c r="G67" s="112"/>
      <c r="H67" s="112"/>
      <c r="I67" s="112"/>
      <c r="J67" s="113">
        <f>J250</f>
        <v>0</v>
      </c>
      <c r="L67" s="110"/>
    </row>
    <row r="68" spans="2:12" s="9" customFormat="1" ht="19.899999999999999" customHeight="1" x14ac:dyDescent="0.2">
      <c r="B68" s="110"/>
      <c r="D68" s="111" t="s">
        <v>242</v>
      </c>
      <c r="E68" s="112"/>
      <c r="F68" s="112"/>
      <c r="G68" s="112"/>
      <c r="H68" s="112"/>
      <c r="I68" s="112"/>
      <c r="J68" s="113">
        <f>J404</f>
        <v>0</v>
      </c>
      <c r="L68" s="110"/>
    </row>
    <row r="69" spans="2:12" s="9" customFormat="1" ht="19.899999999999999" customHeight="1" x14ac:dyDescent="0.2">
      <c r="B69" s="110"/>
      <c r="D69" s="111" t="s">
        <v>243</v>
      </c>
      <c r="E69" s="112"/>
      <c r="F69" s="112"/>
      <c r="G69" s="112"/>
      <c r="H69" s="112"/>
      <c r="I69" s="112"/>
      <c r="J69" s="113">
        <f>J426</f>
        <v>0</v>
      </c>
      <c r="L69" s="110"/>
    </row>
    <row r="70" spans="2:12" s="9" customFormat="1" ht="19.899999999999999" customHeight="1" x14ac:dyDescent="0.2">
      <c r="B70" s="110"/>
      <c r="D70" s="111" t="s">
        <v>244</v>
      </c>
      <c r="E70" s="112"/>
      <c r="F70" s="112"/>
      <c r="G70" s="112"/>
      <c r="H70" s="112"/>
      <c r="I70" s="112"/>
      <c r="J70" s="113">
        <f>J778</f>
        <v>0</v>
      </c>
      <c r="L70" s="110"/>
    </row>
    <row r="71" spans="2:12" s="9" customFormat="1" ht="19.899999999999999" customHeight="1" x14ac:dyDescent="0.2">
      <c r="B71" s="110"/>
      <c r="D71" s="111" t="s">
        <v>245</v>
      </c>
      <c r="E71" s="112"/>
      <c r="F71" s="112"/>
      <c r="G71" s="112"/>
      <c r="H71" s="112"/>
      <c r="I71" s="112"/>
      <c r="J71" s="113">
        <f>J931</f>
        <v>0</v>
      </c>
      <c r="L71" s="110"/>
    </row>
    <row r="72" spans="2:12" s="9" customFormat="1" ht="19.899999999999999" customHeight="1" x14ac:dyDescent="0.2">
      <c r="B72" s="110"/>
      <c r="D72" s="111" t="s">
        <v>246</v>
      </c>
      <c r="E72" s="112"/>
      <c r="F72" s="112"/>
      <c r="G72" s="112"/>
      <c r="H72" s="112"/>
      <c r="I72" s="112"/>
      <c r="J72" s="113">
        <f>J1405</f>
        <v>0</v>
      </c>
      <c r="L72" s="110"/>
    </row>
    <row r="73" spans="2:12" s="9" customFormat="1" ht="19.899999999999999" customHeight="1" x14ac:dyDescent="0.2">
      <c r="B73" s="110"/>
      <c r="D73" s="111" t="s">
        <v>247</v>
      </c>
      <c r="E73" s="112"/>
      <c r="F73" s="112"/>
      <c r="G73" s="112"/>
      <c r="H73" s="112"/>
      <c r="I73" s="112"/>
      <c r="J73" s="113">
        <f>J1494</f>
        <v>0</v>
      </c>
      <c r="L73" s="110"/>
    </row>
    <row r="74" spans="2:12" s="9" customFormat="1" ht="19.899999999999999" customHeight="1" x14ac:dyDescent="0.2">
      <c r="B74" s="110"/>
      <c r="D74" s="111" t="s">
        <v>248</v>
      </c>
      <c r="E74" s="112"/>
      <c r="F74" s="112"/>
      <c r="G74" s="112"/>
      <c r="H74" s="112"/>
      <c r="I74" s="112"/>
      <c r="J74" s="113">
        <f>J1522</f>
        <v>0</v>
      </c>
      <c r="L74" s="110"/>
    </row>
    <row r="75" spans="2:12" s="9" customFormat="1" ht="19.899999999999999" customHeight="1" x14ac:dyDescent="0.2">
      <c r="B75" s="110"/>
      <c r="D75" s="111" t="s">
        <v>249</v>
      </c>
      <c r="E75" s="112"/>
      <c r="F75" s="112"/>
      <c r="G75" s="112"/>
      <c r="H75" s="112"/>
      <c r="I75" s="112"/>
      <c r="J75" s="113">
        <f>J1686</f>
        <v>0</v>
      </c>
      <c r="L75" s="110"/>
    </row>
    <row r="76" spans="2:12" s="9" customFormat="1" ht="19.899999999999999" customHeight="1" x14ac:dyDescent="0.2">
      <c r="B76" s="110"/>
      <c r="D76" s="111" t="s">
        <v>250</v>
      </c>
      <c r="E76" s="112"/>
      <c r="F76" s="112"/>
      <c r="G76" s="112"/>
      <c r="H76" s="112"/>
      <c r="I76" s="112"/>
      <c r="J76" s="113">
        <f>J1713</f>
        <v>0</v>
      </c>
      <c r="L76" s="110"/>
    </row>
    <row r="77" spans="2:12" s="9" customFormat="1" ht="19.899999999999999" customHeight="1" x14ac:dyDescent="0.2">
      <c r="B77" s="110"/>
      <c r="D77" s="111" t="s">
        <v>251</v>
      </c>
      <c r="E77" s="112"/>
      <c r="F77" s="112"/>
      <c r="G77" s="112"/>
      <c r="H77" s="112"/>
      <c r="I77" s="112"/>
      <c r="J77" s="113">
        <f>J1917</f>
        <v>0</v>
      </c>
      <c r="L77" s="110"/>
    </row>
    <row r="78" spans="2:12" s="9" customFormat="1" ht="19.899999999999999" customHeight="1" x14ac:dyDescent="0.2">
      <c r="B78" s="110"/>
      <c r="D78" s="111" t="s">
        <v>252</v>
      </c>
      <c r="E78" s="112"/>
      <c r="F78" s="112"/>
      <c r="G78" s="112"/>
      <c r="H78" s="112"/>
      <c r="I78" s="112"/>
      <c r="J78" s="113">
        <f>J1995</f>
        <v>0</v>
      </c>
      <c r="L78" s="110"/>
    </row>
    <row r="79" spans="2:12" s="9" customFormat="1" ht="19.899999999999999" customHeight="1" x14ac:dyDescent="0.2">
      <c r="B79" s="110"/>
      <c r="D79" s="111" t="s">
        <v>253</v>
      </c>
      <c r="E79" s="112"/>
      <c r="F79" s="112"/>
      <c r="G79" s="112"/>
      <c r="H79" s="112"/>
      <c r="I79" s="112"/>
      <c r="J79" s="113">
        <f>J2034</f>
        <v>0</v>
      </c>
      <c r="L79" s="110"/>
    </row>
    <row r="80" spans="2:12" s="9" customFormat="1" ht="19.899999999999999" customHeight="1" x14ac:dyDescent="0.2">
      <c r="B80" s="110"/>
      <c r="D80" s="111" t="s">
        <v>254</v>
      </c>
      <c r="E80" s="112"/>
      <c r="F80" s="112"/>
      <c r="G80" s="112"/>
      <c r="H80" s="112"/>
      <c r="I80" s="112"/>
      <c r="J80" s="113">
        <f>J2124</f>
        <v>0</v>
      </c>
      <c r="L80" s="110"/>
    </row>
    <row r="81" spans="2:12" s="9" customFormat="1" ht="14.85" customHeight="1" x14ac:dyDescent="0.2">
      <c r="B81" s="110"/>
      <c r="D81" s="111" t="s">
        <v>255</v>
      </c>
      <c r="E81" s="112"/>
      <c r="F81" s="112"/>
      <c r="G81" s="112"/>
      <c r="H81" s="112"/>
      <c r="I81" s="112"/>
      <c r="J81" s="113">
        <f>J2125</f>
        <v>0</v>
      </c>
      <c r="L81" s="110"/>
    </row>
    <row r="82" spans="2:12" s="9" customFormat="1" ht="14.85" customHeight="1" x14ac:dyDescent="0.2">
      <c r="B82" s="110"/>
      <c r="D82" s="111" t="s">
        <v>256</v>
      </c>
      <c r="E82" s="112"/>
      <c r="F82" s="112"/>
      <c r="G82" s="112"/>
      <c r="H82" s="112"/>
      <c r="I82" s="112"/>
      <c r="J82" s="113">
        <f>J2143</f>
        <v>0</v>
      </c>
      <c r="L82" s="110"/>
    </row>
    <row r="83" spans="2:12" s="9" customFormat="1" ht="14.85" customHeight="1" x14ac:dyDescent="0.2">
      <c r="B83" s="110"/>
      <c r="D83" s="111" t="s">
        <v>257</v>
      </c>
      <c r="E83" s="112"/>
      <c r="F83" s="112"/>
      <c r="G83" s="112"/>
      <c r="H83" s="112"/>
      <c r="I83" s="112"/>
      <c r="J83" s="113">
        <f>J2157</f>
        <v>0</v>
      </c>
      <c r="L83" s="110"/>
    </row>
    <row r="84" spans="2:12" s="9" customFormat="1" ht="14.85" customHeight="1" x14ac:dyDescent="0.2">
      <c r="B84" s="110"/>
      <c r="D84" s="111" t="s">
        <v>258</v>
      </c>
      <c r="E84" s="112"/>
      <c r="F84" s="112"/>
      <c r="G84" s="112"/>
      <c r="H84" s="112"/>
      <c r="I84" s="112"/>
      <c r="J84" s="113">
        <f>J2182</f>
        <v>0</v>
      </c>
      <c r="L84" s="110"/>
    </row>
    <row r="85" spans="2:12" s="9" customFormat="1" ht="14.85" customHeight="1" x14ac:dyDescent="0.2">
      <c r="B85" s="110"/>
      <c r="D85" s="111" t="s">
        <v>259</v>
      </c>
      <c r="E85" s="112"/>
      <c r="F85" s="112"/>
      <c r="G85" s="112"/>
      <c r="H85" s="112"/>
      <c r="I85" s="112"/>
      <c r="J85" s="113">
        <f>J2204</f>
        <v>0</v>
      </c>
      <c r="L85" s="110"/>
    </row>
    <row r="86" spans="2:12" s="9" customFormat="1" ht="19.899999999999999" customHeight="1" x14ac:dyDescent="0.2">
      <c r="B86" s="110"/>
      <c r="D86" s="111" t="s">
        <v>260</v>
      </c>
      <c r="E86" s="112"/>
      <c r="F86" s="112"/>
      <c r="G86" s="112"/>
      <c r="H86" s="112"/>
      <c r="I86" s="112"/>
      <c r="J86" s="113">
        <f>J2227</f>
        <v>0</v>
      </c>
      <c r="L86" s="110"/>
    </row>
    <row r="87" spans="2:12" s="9" customFormat="1" ht="19.899999999999999" customHeight="1" x14ac:dyDescent="0.2">
      <c r="B87" s="110"/>
      <c r="D87" s="111" t="s">
        <v>261</v>
      </c>
      <c r="E87" s="112"/>
      <c r="F87" s="112"/>
      <c r="G87" s="112"/>
      <c r="H87" s="112"/>
      <c r="I87" s="112"/>
      <c r="J87" s="113">
        <f>J2370</f>
        <v>0</v>
      </c>
      <c r="L87" s="110"/>
    </row>
    <row r="88" spans="2:12" s="9" customFormat="1" ht="19.899999999999999" customHeight="1" x14ac:dyDescent="0.2">
      <c r="B88" s="110"/>
      <c r="D88" s="111" t="s">
        <v>262</v>
      </c>
      <c r="E88" s="112"/>
      <c r="F88" s="112"/>
      <c r="G88" s="112"/>
      <c r="H88" s="112"/>
      <c r="I88" s="112"/>
      <c r="J88" s="113">
        <f>J2385</f>
        <v>0</v>
      </c>
      <c r="L88" s="110"/>
    </row>
    <row r="89" spans="2:12" s="9" customFormat="1" ht="19.899999999999999" customHeight="1" x14ac:dyDescent="0.2">
      <c r="B89" s="110"/>
      <c r="D89" s="111" t="s">
        <v>263</v>
      </c>
      <c r="E89" s="112"/>
      <c r="F89" s="112"/>
      <c r="G89" s="112"/>
      <c r="H89" s="112"/>
      <c r="I89" s="112"/>
      <c r="J89" s="113">
        <f>J2421</f>
        <v>0</v>
      </c>
      <c r="L89" s="110"/>
    </row>
    <row r="90" spans="2:12" s="9" customFormat="1" ht="19.899999999999999" customHeight="1" x14ac:dyDescent="0.2">
      <c r="B90" s="110"/>
      <c r="D90" s="111" t="s">
        <v>264</v>
      </c>
      <c r="E90" s="112"/>
      <c r="F90" s="112"/>
      <c r="G90" s="112"/>
      <c r="H90" s="112"/>
      <c r="I90" s="112"/>
      <c r="J90" s="113">
        <f>J2455</f>
        <v>0</v>
      </c>
      <c r="L90" s="110"/>
    </row>
    <row r="91" spans="2:12" s="9" customFormat="1" ht="19.899999999999999" customHeight="1" x14ac:dyDescent="0.2">
      <c r="B91" s="110"/>
      <c r="D91" s="111" t="s">
        <v>265</v>
      </c>
      <c r="E91" s="112"/>
      <c r="F91" s="112"/>
      <c r="G91" s="112"/>
      <c r="H91" s="112"/>
      <c r="I91" s="112"/>
      <c r="J91" s="113">
        <f>J2463</f>
        <v>0</v>
      </c>
      <c r="L91" s="110"/>
    </row>
    <row r="92" spans="2:12" s="8" customFormat="1" ht="24.95" customHeight="1" x14ac:dyDescent="0.2">
      <c r="B92" s="106"/>
      <c r="D92" s="107" t="s">
        <v>266</v>
      </c>
      <c r="E92" s="108"/>
      <c r="F92" s="108"/>
      <c r="G92" s="108"/>
      <c r="H92" s="108"/>
      <c r="I92" s="108"/>
      <c r="J92" s="109">
        <f>J2466</f>
        <v>0</v>
      </c>
      <c r="L92" s="106"/>
    </row>
    <row r="93" spans="2:12" s="9" customFormat="1" ht="19.899999999999999" customHeight="1" x14ac:dyDescent="0.2">
      <c r="B93" s="110"/>
      <c r="D93" s="111" t="s">
        <v>267</v>
      </c>
      <c r="E93" s="112"/>
      <c r="F93" s="112"/>
      <c r="G93" s="112"/>
      <c r="H93" s="112"/>
      <c r="I93" s="112"/>
      <c r="J93" s="113">
        <f>J2467</f>
        <v>0</v>
      </c>
      <c r="L93" s="110"/>
    </row>
    <row r="94" spans="2:12" s="9" customFormat="1" ht="19.899999999999999" customHeight="1" x14ac:dyDescent="0.2">
      <c r="B94" s="110"/>
      <c r="D94" s="111" t="s">
        <v>268</v>
      </c>
      <c r="E94" s="112"/>
      <c r="F94" s="112"/>
      <c r="G94" s="112"/>
      <c r="H94" s="112"/>
      <c r="I94" s="112"/>
      <c r="J94" s="113">
        <f>J2575</f>
        <v>0</v>
      </c>
      <c r="L94" s="110"/>
    </row>
    <row r="95" spans="2:12" s="9" customFormat="1" ht="19.899999999999999" customHeight="1" x14ac:dyDescent="0.2">
      <c r="B95" s="110"/>
      <c r="D95" s="111" t="s">
        <v>269</v>
      </c>
      <c r="E95" s="112"/>
      <c r="F95" s="112"/>
      <c r="G95" s="112"/>
      <c r="H95" s="112"/>
      <c r="I95" s="112"/>
      <c r="J95" s="113">
        <f>J2623</f>
        <v>0</v>
      </c>
      <c r="L95" s="110"/>
    </row>
    <row r="96" spans="2:12" s="9" customFormat="1" ht="19.899999999999999" customHeight="1" x14ac:dyDescent="0.2">
      <c r="B96" s="110"/>
      <c r="D96" s="111" t="s">
        <v>270</v>
      </c>
      <c r="E96" s="112"/>
      <c r="F96" s="112"/>
      <c r="G96" s="112"/>
      <c r="H96" s="112"/>
      <c r="I96" s="112"/>
      <c r="J96" s="113">
        <f>J2659</f>
        <v>0</v>
      </c>
      <c r="L96" s="110"/>
    </row>
    <row r="97" spans="2:12" s="9" customFormat="1" ht="19.899999999999999" customHeight="1" x14ac:dyDescent="0.2">
      <c r="B97" s="110"/>
      <c r="D97" s="111" t="s">
        <v>271</v>
      </c>
      <c r="E97" s="112"/>
      <c r="F97" s="112"/>
      <c r="G97" s="112"/>
      <c r="H97" s="112"/>
      <c r="I97" s="112"/>
      <c r="J97" s="113">
        <f>J2828</f>
        <v>0</v>
      </c>
      <c r="L97" s="110"/>
    </row>
    <row r="98" spans="2:12" s="9" customFormat="1" ht="19.899999999999999" customHeight="1" x14ac:dyDescent="0.2">
      <c r="B98" s="110"/>
      <c r="D98" s="111" t="s">
        <v>272</v>
      </c>
      <c r="E98" s="112"/>
      <c r="F98" s="112"/>
      <c r="G98" s="112"/>
      <c r="H98" s="112"/>
      <c r="I98" s="112"/>
      <c r="J98" s="113">
        <f>J2841</f>
        <v>0</v>
      </c>
      <c r="L98" s="110"/>
    </row>
    <row r="99" spans="2:12" s="9" customFormat="1" ht="19.899999999999999" customHeight="1" x14ac:dyDescent="0.2">
      <c r="B99" s="110"/>
      <c r="D99" s="111" t="s">
        <v>273</v>
      </c>
      <c r="E99" s="112"/>
      <c r="F99" s="112"/>
      <c r="G99" s="112"/>
      <c r="H99" s="112"/>
      <c r="I99" s="112"/>
      <c r="J99" s="113">
        <f>J2902</f>
        <v>0</v>
      </c>
      <c r="L99" s="110"/>
    </row>
    <row r="100" spans="2:12" s="9" customFormat="1" ht="19.899999999999999" customHeight="1" x14ac:dyDescent="0.2">
      <c r="B100" s="110"/>
      <c r="D100" s="111" t="s">
        <v>274</v>
      </c>
      <c r="E100" s="112"/>
      <c r="F100" s="112"/>
      <c r="G100" s="112"/>
      <c r="H100" s="112"/>
      <c r="I100" s="112"/>
      <c r="J100" s="113">
        <f>J3074</f>
        <v>0</v>
      </c>
      <c r="L100" s="110"/>
    </row>
    <row r="101" spans="2:12" s="9" customFormat="1" ht="19.899999999999999" customHeight="1" x14ac:dyDescent="0.2">
      <c r="B101" s="110"/>
      <c r="D101" s="111" t="s">
        <v>275</v>
      </c>
      <c r="E101" s="112"/>
      <c r="F101" s="112"/>
      <c r="G101" s="112"/>
      <c r="H101" s="112"/>
      <c r="I101" s="112"/>
      <c r="J101" s="113">
        <f>J3091</f>
        <v>0</v>
      </c>
      <c r="L101" s="110"/>
    </row>
    <row r="102" spans="2:12" s="9" customFormat="1" ht="19.899999999999999" customHeight="1" x14ac:dyDescent="0.2">
      <c r="B102" s="110"/>
      <c r="D102" s="111" t="s">
        <v>276</v>
      </c>
      <c r="E102" s="112"/>
      <c r="F102" s="112"/>
      <c r="G102" s="112"/>
      <c r="H102" s="112"/>
      <c r="I102" s="112"/>
      <c r="J102" s="113">
        <f>J3121</f>
        <v>0</v>
      </c>
      <c r="L102" s="110"/>
    </row>
    <row r="103" spans="2:12" s="9" customFormat="1" ht="19.899999999999999" customHeight="1" x14ac:dyDescent="0.2">
      <c r="B103" s="110"/>
      <c r="D103" s="111" t="s">
        <v>277</v>
      </c>
      <c r="E103" s="112"/>
      <c r="F103" s="112"/>
      <c r="G103" s="112"/>
      <c r="H103" s="112"/>
      <c r="I103" s="112"/>
      <c r="J103" s="113">
        <f>J3294</f>
        <v>0</v>
      </c>
      <c r="L103" s="110"/>
    </row>
    <row r="104" spans="2:12" s="9" customFormat="1" ht="19.899999999999999" customHeight="1" x14ac:dyDescent="0.2">
      <c r="B104" s="110"/>
      <c r="D104" s="111" t="s">
        <v>278</v>
      </c>
      <c r="E104" s="112"/>
      <c r="F104" s="112"/>
      <c r="G104" s="112"/>
      <c r="H104" s="112"/>
      <c r="I104" s="112"/>
      <c r="J104" s="113">
        <f>J3350</f>
        <v>0</v>
      </c>
      <c r="L104" s="110"/>
    </row>
    <row r="105" spans="2:12" s="9" customFormat="1" ht="19.899999999999999" customHeight="1" x14ac:dyDescent="0.2">
      <c r="B105" s="110"/>
      <c r="D105" s="111" t="s">
        <v>279</v>
      </c>
      <c r="E105" s="112"/>
      <c r="F105" s="112"/>
      <c r="G105" s="112"/>
      <c r="H105" s="112"/>
      <c r="I105" s="112"/>
      <c r="J105" s="113">
        <f>J3369</f>
        <v>0</v>
      </c>
      <c r="L105" s="110"/>
    </row>
    <row r="106" spans="2:12" s="9" customFormat="1" ht="19.899999999999999" customHeight="1" x14ac:dyDescent="0.2">
      <c r="B106" s="110"/>
      <c r="D106" s="111" t="s">
        <v>280</v>
      </c>
      <c r="E106" s="112"/>
      <c r="F106" s="112"/>
      <c r="G106" s="112"/>
      <c r="H106" s="112"/>
      <c r="I106" s="112"/>
      <c r="J106" s="113">
        <f>J3383</f>
        <v>0</v>
      </c>
      <c r="L106" s="110"/>
    </row>
    <row r="107" spans="2:12" s="9" customFormat="1" ht="19.899999999999999" customHeight="1" x14ac:dyDescent="0.2">
      <c r="B107" s="110"/>
      <c r="D107" s="111" t="s">
        <v>281</v>
      </c>
      <c r="E107" s="112"/>
      <c r="F107" s="112"/>
      <c r="G107" s="112"/>
      <c r="H107" s="112"/>
      <c r="I107" s="112"/>
      <c r="J107" s="113">
        <f>J3405</f>
        <v>0</v>
      </c>
      <c r="L107" s="110"/>
    </row>
    <row r="108" spans="2:12" s="9" customFormat="1" ht="19.899999999999999" customHeight="1" x14ac:dyDescent="0.2">
      <c r="B108" s="110"/>
      <c r="D108" s="111" t="s">
        <v>282</v>
      </c>
      <c r="E108" s="112"/>
      <c r="F108" s="112"/>
      <c r="G108" s="112"/>
      <c r="H108" s="112"/>
      <c r="I108" s="112"/>
      <c r="J108" s="113">
        <f>J3413</f>
        <v>0</v>
      </c>
      <c r="L108" s="110"/>
    </row>
    <row r="109" spans="2:12" s="9" customFormat="1" ht="19.899999999999999" customHeight="1" x14ac:dyDescent="0.2">
      <c r="B109" s="110"/>
      <c r="D109" s="111" t="s">
        <v>283</v>
      </c>
      <c r="E109" s="112"/>
      <c r="F109" s="112"/>
      <c r="G109" s="112"/>
      <c r="H109" s="112"/>
      <c r="I109" s="112"/>
      <c r="J109" s="113">
        <f>J3469</f>
        <v>0</v>
      </c>
      <c r="L109" s="110"/>
    </row>
    <row r="110" spans="2:12" s="9" customFormat="1" ht="19.899999999999999" customHeight="1" x14ac:dyDescent="0.2">
      <c r="B110" s="110"/>
      <c r="D110" s="111" t="s">
        <v>284</v>
      </c>
      <c r="E110" s="112"/>
      <c r="F110" s="112"/>
      <c r="G110" s="112"/>
      <c r="H110" s="112"/>
      <c r="I110" s="112"/>
      <c r="J110" s="113">
        <f>J3493</f>
        <v>0</v>
      </c>
      <c r="L110" s="110"/>
    </row>
    <row r="111" spans="2:12" s="9" customFormat="1" ht="19.899999999999999" customHeight="1" x14ac:dyDescent="0.2">
      <c r="B111" s="110"/>
      <c r="D111" s="111" t="s">
        <v>285</v>
      </c>
      <c r="E111" s="112"/>
      <c r="F111" s="112"/>
      <c r="G111" s="112"/>
      <c r="H111" s="112"/>
      <c r="I111" s="112"/>
      <c r="J111" s="113">
        <f>J3757</f>
        <v>0</v>
      </c>
      <c r="L111" s="110"/>
    </row>
    <row r="112" spans="2:12" s="9" customFormat="1" ht="19.899999999999999" customHeight="1" x14ac:dyDescent="0.2">
      <c r="B112" s="110"/>
      <c r="D112" s="111" t="s">
        <v>286</v>
      </c>
      <c r="E112" s="112"/>
      <c r="F112" s="112"/>
      <c r="G112" s="112"/>
      <c r="H112" s="112"/>
      <c r="I112" s="112"/>
      <c r="J112" s="113">
        <f>J3821</f>
        <v>0</v>
      </c>
      <c r="L112" s="110"/>
    </row>
    <row r="113" spans="2:12" s="9" customFormat="1" ht="19.899999999999999" customHeight="1" x14ac:dyDescent="0.2">
      <c r="B113" s="110"/>
      <c r="D113" s="111" t="s">
        <v>287</v>
      </c>
      <c r="E113" s="112"/>
      <c r="F113" s="112"/>
      <c r="G113" s="112"/>
      <c r="H113" s="112"/>
      <c r="I113" s="112"/>
      <c r="J113" s="113">
        <f>J4055</f>
        <v>0</v>
      </c>
      <c r="L113" s="110"/>
    </row>
    <row r="114" spans="2:12" s="9" customFormat="1" ht="19.899999999999999" customHeight="1" x14ac:dyDescent="0.2">
      <c r="B114" s="110"/>
      <c r="D114" s="111" t="s">
        <v>288</v>
      </c>
      <c r="E114" s="112"/>
      <c r="F114" s="112"/>
      <c r="G114" s="112"/>
      <c r="H114" s="112"/>
      <c r="I114" s="112"/>
      <c r="J114" s="113">
        <f>J4061</f>
        <v>0</v>
      </c>
      <c r="L114" s="110"/>
    </row>
    <row r="115" spans="2:12" s="1" customFormat="1" ht="21.75" customHeight="1" x14ac:dyDescent="0.2">
      <c r="B115" s="33"/>
      <c r="L115" s="33"/>
    </row>
    <row r="116" spans="2:12" s="1" customFormat="1" ht="6.95" customHeight="1" x14ac:dyDescent="0.2">
      <c r="B116" s="42"/>
      <c r="C116" s="43"/>
      <c r="D116" s="43"/>
      <c r="E116" s="43"/>
      <c r="F116" s="43"/>
      <c r="G116" s="43"/>
      <c r="H116" s="43"/>
      <c r="I116" s="43"/>
      <c r="J116" s="43"/>
      <c r="K116" s="43"/>
      <c r="L116" s="33"/>
    </row>
    <row r="120" spans="2:12" s="1" customFormat="1" ht="6.95" customHeight="1" x14ac:dyDescent="0.2">
      <c r="B120" s="44"/>
      <c r="C120" s="45"/>
      <c r="D120" s="45"/>
      <c r="E120" s="45"/>
      <c r="F120" s="45"/>
      <c r="G120" s="45"/>
      <c r="H120" s="45"/>
      <c r="I120" s="45"/>
      <c r="J120" s="45"/>
      <c r="K120" s="45"/>
      <c r="L120" s="33"/>
    </row>
    <row r="121" spans="2:12" s="1" customFormat="1" ht="24.95" customHeight="1" x14ac:dyDescent="0.2">
      <c r="B121" s="33"/>
      <c r="C121" s="22" t="s">
        <v>289</v>
      </c>
      <c r="L121" s="33"/>
    </row>
    <row r="122" spans="2:12" s="1" customFormat="1" ht="6.95" customHeight="1" x14ac:dyDescent="0.2">
      <c r="B122" s="33"/>
      <c r="L122" s="33"/>
    </row>
    <row r="123" spans="2:12" s="1" customFormat="1" ht="12" customHeight="1" x14ac:dyDescent="0.2">
      <c r="B123" s="33"/>
      <c r="C123" s="28" t="s">
        <v>16</v>
      </c>
      <c r="L123" s="33"/>
    </row>
    <row r="124" spans="2:12" s="1" customFormat="1" ht="26.25" customHeight="1" x14ac:dyDescent="0.2">
      <c r="B124" s="33"/>
      <c r="E124" s="330" t="str">
        <f>E7</f>
        <v>Výstavba nové výjezdové základny ZZS PAK ve Svitavách - bez mobiliáře</v>
      </c>
      <c r="F124" s="331"/>
      <c r="G124" s="331"/>
      <c r="H124" s="331"/>
      <c r="L124" s="33"/>
    </row>
    <row r="125" spans="2:12" ht="12" customHeight="1" x14ac:dyDescent="0.2">
      <c r="B125" s="21"/>
      <c r="C125" s="28" t="s">
        <v>149</v>
      </c>
      <c r="L125" s="21"/>
    </row>
    <row r="126" spans="2:12" s="1" customFormat="1" ht="16.5" customHeight="1" x14ac:dyDescent="0.2">
      <c r="B126" s="33"/>
      <c r="E126" s="330" t="s">
        <v>153</v>
      </c>
      <c r="F126" s="329"/>
      <c r="G126" s="329"/>
      <c r="H126" s="329"/>
      <c r="L126" s="33"/>
    </row>
    <row r="127" spans="2:12" s="1" customFormat="1" ht="12" customHeight="1" x14ac:dyDescent="0.2">
      <c r="B127" s="33"/>
      <c r="C127" s="28" t="s">
        <v>157</v>
      </c>
      <c r="L127" s="33"/>
    </row>
    <row r="128" spans="2:12" s="1" customFormat="1" ht="16.5" customHeight="1" x14ac:dyDescent="0.2">
      <c r="B128" s="33"/>
      <c r="E128" s="326" t="str">
        <f>E11</f>
        <v>1,2,3 - Architektonicko-stavební, stavebně kční část a PBŘ</v>
      </c>
      <c r="F128" s="329"/>
      <c r="G128" s="329"/>
      <c r="H128" s="329"/>
      <c r="L128" s="33"/>
    </row>
    <row r="129" spans="2:65" s="1" customFormat="1" ht="6.95" customHeight="1" x14ac:dyDescent="0.2">
      <c r="B129" s="33"/>
      <c r="L129" s="33"/>
    </row>
    <row r="130" spans="2:65" s="1" customFormat="1" ht="12" customHeight="1" x14ac:dyDescent="0.2">
      <c r="B130" s="33"/>
      <c r="C130" s="28" t="s">
        <v>20</v>
      </c>
      <c r="F130" s="26" t="str">
        <f>F14</f>
        <v xml:space="preserve"> </v>
      </c>
      <c r="I130" s="28" t="s">
        <v>22</v>
      </c>
      <c r="J130" s="50" t="str">
        <f>IF(J14="","",J14)</f>
        <v>9. 5. 2023</v>
      </c>
      <c r="L130" s="33"/>
    </row>
    <row r="131" spans="2:65" s="1" customFormat="1" ht="6.95" customHeight="1" x14ac:dyDescent="0.2">
      <c r="B131" s="33"/>
      <c r="L131" s="33"/>
    </row>
    <row r="132" spans="2:65" s="1" customFormat="1" ht="15.2" customHeight="1" x14ac:dyDescent="0.2">
      <c r="B132" s="33"/>
      <c r="C132" s="28" t="s">
        <v>24</v>
      </c>
      <c r="F132" s="26" t="str">
        <f>E17</f>
        <v xml:space="preserve"> </v>
      </c>
      <c r="I132" s="28" t="s">
        <v>29</v>
      </c>
      <c r="J132" s="31" t="str">
        <f>E23</f>
        <v>APOLO CZ s.r.o.</v>
      </c>
      <c r="L132" s="33"/>
    </row>
    <row r="133" spans="2:65" s="1" customFormat="1" ht="15.2" customHeight="1" x14ac:dyDescent="0.2">
      <c r="B133" s="33"/>
      <c r="C133" s="28" t="s">
        <v>27</v>
      </c>
      <c r="F133" s="26" t="str">
        <f>IF(E20="","",E20)</f>
        <v>Vyplň údaj</v>
      </c>
      <c r="I133" s="28" t="s">
        <v>33</v>
      </c>
      <c r="J133" s="31" t="str">
        <f>E26</f>
        <v>Ing.Jiří Pitra</v>
      </c>
      <c r="L133" s="33"/>
    </row>
    <row r="134" spans="2:65" s="1" customFormat="1" ht="10.35" customHeight="1" x14ac:dyDescent="0.2">
      <c r="B134" s="33"/>
      <c r="L134" s="33"/>
    </row>
    <row r="135" spans="2:65" s="10" customFormat="1" ht="29.25" customHeight="1" x14ac:dyDescent="0.2">
      <c r="B135" s="114"/>
      <c r="C135" s="115" t="s">
        <v>290</v>
      </c>
      <c r="D135" s="116" t="s">
        <v>56</v>
      </c>
      <c r="E135" s="116" t="s">
        <v>52</v>
      </c>
      <c r="F135" s="116" t="s">
        <v>53</v>
      </c>
      <c r="G135" s="116" t="s">
        <v>291</v>
      </c>
      <c r="H135" s="116" t="s">
        <v>292</v>
      </c>
      <c r="I135" s="116" t="s">
        <v>293</v>
      </c>
      <c r="J135" s="116" t="s">
        <v>236</v>
      </c>
      <c r="K135" s="117" t="s">
        <v>294</v>
      </c>
      <c r="L135" s="114"/>
      <c r="M135" s="57" t="s">
        <v>2</v>
      </c>
      <c r="N135" s="58" t="s">
        <v>41</v>
      </c>
      <c r="O135" s="58" t="s">
        <v>295</v>
      </c>
      <c r="P135" s="58" t="s">
        <v>296</v>
      </c>
      <c r="Q135" s="58" t="s">
        <v>297</v>
      </c>
      <c r="R135" s="58" t="s">
        <v>298</v>
      </c>
      <c r="S135" s="58" t="s">
        <v>299</v>
      </c>
      <c r="T135" s="59" t="s">
        <v>300</v>
      </c>
    </row>
    <row r="136" spans="2:65" s="1" customFormat="1" ht="22.9" customHeight="1" x14ac:dyDescent="0.25">
      <c r="B136" s="33"/>
      <c r="C136" s="62" t="s">
        <v>301</v>
      </c>
      <c r="J136" s="118">
        <f>BK136</f>
        <v>0</v>
      </c>
      <c r="L136" s="33"/>
      <c r="M136" s="60"/>
      <c r="N136" s="51"/>
      <c r="O136" s="51"/>
      <c r="P136" s="119">
        <f>P137+P2466</f>
        <v>0</v>
      </c>
      <c r="Q136" s="51"/>
      <c r="R136" s="119">
        <f>R137+R2466</f>
        <v>1808.1886601200001</v>
      </c>
      <c r="S136" s="51"/>
      <c r="T136" s="120">
        <f>T137+T2466</f>
        <v>0</v>
      </c>
      <c r="AT136" s="18" t="s">
        <v>70</v>
      </c>
      <c r="AU136" s="18" t="s">
        <v>237</v>
      </c>
      <c r="BK136" s="121">
        <f>BK137+BK2466</f>
        <v>0</v>
      </c>
    </row>
    <row r="137" spans="2:65" s="11" customFormat="1" ht="25.9" customHeight="1" x14ac:dyDescent="0.2">
      <c r="B137" s="122"/>
      <c r="D137" s="123" t="s">
        <v>70</v>
      </c>
      <c r="E137" s="124" t="s">
        <v>302</v>
      </c>
      <c r="F137" s="124" t="s">
        <v>303</v>
      </c>
      <c r="I137" s="125"/>
      <c r="J137" s="126">
        <f>BK137</f>
        <v>0</v>
      </c>
      <c r="L137" s="122"/>
      <c r="M137" s="127"/>
      <c r="P137" s="128">
        <f>P138+P231+P250+P404+P426+P778+P931+P1405+P1494+P1522+P1686+P1713+P1917+P1995+P2034+P2124+P2227+P2370+P2385+P2421+P2455+P2463</f>
        <v>0</v>
      </c>
      <c r="R137" s="128">
        <f>R138+R231+R250+R404+R426+R778+R931+R1405+R1494+R1522+R1686+R1713+R1917+R1995+R2034+R2124+R2227+R2370+R2385+R2421+R2455+R2463</f>
        <v>1715.0421291100001</v>
      </c>
      <c r="T137" s="129">
        <f>T138+T231+T250+T404+T426+T778+T931+T1405+T1494+T1522+T1686+T1713+T1917+T1995+T2034+T2124+T2227+T2370+T2385+T2421+T2455+T2463</f>
        <v>0</v>
      </c>
      <c r="AR137" s="123" t="s">
        <v>78</v>
      </c>
      <c r="AT137" s="130" t="s">
        <v>70</v>
      </c>
      <c r="AU137" s="130" t="s">
        <v>71</v>
      </c>
      <c r="AY137" s="123" t="s">
        <v>304</v>
      </c>
      <c r="BK137" s="131">
        <f>BK138+BK231+BK250+BK404+BK426+BK778+BK931+BK1405+BK1494+BK1522+BK1686+BK1713+BK1917+BK1995+BK2034+BK2124+BK2227+BK2370+BK2385+BK2421+BK2455+BK2463</f>
        <v>0</v>
      </c>
    </row>
    <row r="138" spans="2:65" s="11" customFormat="1" ht="22.9" customHeight="1" x14ac:dyDescent="0.2">
      <c r="B138" s="122"/>
      <c r="D138" s="123" t="s">
        <v>70</v>
      </c>
      <c r="E138" s="132" t="s">
        <v>78</v>
      </c>
      <c r="F138" s="132" t="s">
        <v>305</v>
      </c>
      <c r="I138" s="125"/>
      <c r="J138" s="133">
        <f>BK138</f>
        <v>0</v>
      </c>
      <c r="L138" s="122"/>
      <c r="M138" s="127"/>
      <c r="P138" s="128">
        <f>SUM(P139:P230)</f>
        <v>0</v>
      </c>
      <c r="R138" s="128">
        <f>SUM(R139:R230)</f>
        <v>0</v>
      </c>
      <c r="T138" s="129">
        <f>SUM(T139:T230)</f>
        <v>0</v>
      </c>
      <c r="AR138" s="123" t="s">
        <v>78</v>
      </c>
      <c r="AT138" s="130" t="s">
        <v>70</v>
      </c>
      <c r="AU138" s="130" t="s">
        <v>78</v>
      </c>
      <c r="AY138" s="123" t="s">
        <v>304</v>
      </c>
      <c r="BK138" s="131">
        <f>SUM(BK139:BK230)</f>
        <v>0</v>
      </c>
    </row>
    <row r="139" spans="2:65" s="1" customFormat="1" ht="33" customHeight="1" x14ac:dyDescent="0.2">
      <c r="B139" s="134"/>
      <c r="C139" s="135" t="s">
        <v>78</v>
      </c>
      <c r="D139" s="135" t="s">
        <v>306</v>
      </c>
      <c r="E139" s="136" t="s">
        <v>307</v>
      </c>
      <c r="F139" s="137" t="s">
        <v>308</v>
      </c>
      <c r="G139" s="138" t="s">
        <v>134</v>
      </c>
      <c r="H139" s="139">
        <v>1568</v>
      </c>
      <c r="I139" s="140"/>
      <c r="J139" s="141">
        <f>ROUND(I139*H139,2)</f>
        <v>0</v>
      </c>
      <c r="K139" s="137" t="s">
        <v>309</v>
      </c>
      <c r="L139" s="33"/>
      <c r="M139" s="142" t="s">
        <v>2</v>
      </c>
      <c r="N139" s="143" t="s">
        <v>42</v>
      </c>
      <c r="P139" s="144">
        <f>O139*H139</f>
        <v>0</v>
      </c>
      <c r="Q139" s="144">
        <v>0</v>
      </c>
      <c r="R139" s="144">
        <f>Q139*H139</f>
        <v>0</v>
      </c>
      <c r="S139" s="144">
        <v>0</v>
      </c>
      <c r="T139" s="145">
        <f>S139*H139</f>
        <v>0</v>
      </c>
      <c r="AR139" s="146" t="s">
        <v>86</v>
      </c>
      <c r="AT139" s="146" t="s">
        <v>306</v>
      </c>
      <c r="AU139" s="146" t="s">
        <v>80</v>
      </c>
      <c r="AY139" s="18" t="s">
        <v>304</v>
      </c>
      <c r="BE139" s="147">
        <f>IF(N139="základní",J139,0)</f>
        <v>0</v>
      </c>
      <c r="BF139" s="147">
        <f>IF(N139="snížená",J139,0)</f>
        <v>0</v>
      </c>
      <c r="BG139" s="147">
        <f>IF(N139="zákl. přenesená",J139,0)</f>
        <v>0</v>
      </c>
      <c r="BH139" s="147">
        <f>IF(N139="sníž. přenesená",J139,0)</f>
        <v>0</v>
      </c>
      <c r="BI139" s="147">
        <f>IF(N139="nulová",J139,0)</f>
        <v>0</v>
      </c>
      <c r="BJ139" s="18" t="s">
        <v>78</v>
      </c>
      <c r="BK139" s="147">
        <f>ROUND(I139*H139,2)</f>
        <v>0</v>
      </c>
      <c r="BL139" s="18" t="s">
        <v>86</v>
      </c>
      <c r="BM139" s="146" t="s">
        <v>310</v>
      </c>
    </row>
    <row r="140" spans="2:65" s="1" customFormat="1" x14ac:dyDescent="0.2">
      <c r="B140" s="33"/>
      <c r="D140" s="148" t="s">
        <v>311</v>
      </c>
      <c r="F140" s="149" t="s">
        <v>312</v>
      </c>
      <c r="I140" s="150"/>
      <c r="L140" s="33"/>
      <c r="M140" s="151"/>
      <c r="T140" s="54"/>
      <c r="AT140" s="18" t="s">
        <v>311</v>
      </c>
      <c r="AU140" s="18" t="s">
        <v>80</v>
      </c>
    </row>
    <row r="141" spans="2:65" s="12" customFormat="1" ht="22.5" x14ac:dyDescent="0.2">
      <c r="B141" s="152"/>
      <c r="D141" s="153" t="s">
        <v>313</v>
      </c>
      <c r="E141" s="154" t="s">
        <v>2</v>
      </c>
      <c r="F141" s="155" t="s">
        <v>314</v>
      </c>
      <c r="H141" s="154" t="s">
        <v>2</v>
      </c>
      <c r="I141" s="156"/>
      <c r="L141" s="152"/>
      <c r="M141" s="157"/>
      <c r="T141" s="158"/>
      <c r="AT141" s="154" t="s">
        <v>313</v>
      </c>
      <c r="AU141" s="154" t="s">
        <v>80</v>
      </c>
      <c r="AV141" s="12" t="s">
        <v>78</v>
      </c>
      <c r="AW141" s="12" t="s">
        <v>32</v>
      </c>
      <c r="AX141" s="12" t="s">
        <v>71</v>
      </c>
      <c r="AY141" s="154" t="s">
        <v>304</v>
      </c>
    </row>
    <row r="142" spans="2:65" s="12" customFormat="1" ht="22.5" x14ac:dyDescent="0.2">
      <c r="B142" s="152"/>
      <c r="D142" s="153" t="s">
        <v>313</v>
      </c>
      <c r="E142" s="154" t="s">
        <v>2</v>
      </c>
      <c r="F142" s="155" t="s">
        <v>315</v>
      </c>
      <c r="H142" s="154" t="s">
        <v>2</v>
      </c>
      <c r="I142" s="156"/>
      <c r="L142" s="152"/>
      <c r="M142" s="157"/>
      <c r="T142" s="158"/>
      <c r="AT142" s="154" t="s">
        <v>313</v>
      </c>
      <c r="AU142" s="154" t="s">
        <v>80</v>
      </c>
      <c r="AV142" s="12" t="s">
        <v>78</v>
      </c>
      <c r="AW142" s="12" t="s">
        <v>32</v>
      </c>
      <c r="AX142" s="12" t="s">
        <v>71</v>
      </c>
      <c r="AY142" s="154" t="s">
        <v>304</v>
      </c>
    </row>
    <row r="143" spans="2:65" s="12" customFormat="1" ht="33.75" x14ac:dyDescent="0.2">
      <c r="B143" s="152"/>
      <c r="D143" s="153" t="s">
        <v>313</v>
      </c>
      <c r="E143" s="154" t="s">
        <v>2</v>
      </c>
      <c r="F143" s="155" t="s">
        <v>316</v>
      </c>
      <c r="H143" s="154" t="s">
        <v>2</v>
      </c>
      <c r="I143" s="156"/>
      <c r="L143" s="152"/>
      <c r="M143" s="157"/>
      <c r="T143" s="158"/>
      <c r="AT143" s="154" t="s">
        <v>313</v>
      </c>
      <c r="AU143" s="154" t="s">
        <v>80</v>
      </c>
      <c r="AV143" s="12" t="s">
        <v>78</v>
      </c>
      <c r="AW143" s="12" t="s">
        <v>32</v>
      </c>
      <c r="AX143" s="12" t="s">
        <v>71</v>
      </c>
      <c r="AY143" s="154" t="s">
        <v>304</v>
      </c>
    </row>
    <row r="144" spans="2:65" s="12" customFormat="1" x14ac:dyDescent="0.2">
      <c r="B144" s="152"/>
      <c r="D144" s="153" t="s">
        <v>313</v>
      </c>
      <c r="E144" s="154" t="s">
        <v>2</v>
      </c>
      <c r="F144" s="155" t="s">
        <v>317</v>
      </c>
      <c r="H144" s="154" t="s">
        <v>2</v>
      </c>
      <c r="I144" s="156"/>
      <c r="L144" s="152"/>
      <c r="M144" s="157"/>
      <c r="T144" s="158"/>
      <c r="AT144" s="154" t="s">
        <v>313</v>
      </c>
      <c r="AU144" s="154" t="s">
        <v>80</v>
      </c>
      <c r="AV144" s="12" t="s">
        <v>78</v>
      </c>
      <c r="AW144" s="12" t="s">
        <v>32</v>
      </c>
      <c r="AX144" s="12" t="s">
        <v>71</v>
      </c>
      <c r="AY144" s="154" t="s">
        <v>304</v>
      </c>
    </row>
    <row r="145" spans="2:65" s="12" customFormat="1" x14ac:dyDescent="0.2">
      <c r="B145" s="152"/>
      <c r="D145" s="153" t="s">
        <v>313</v>
      </c>
      <c r="E145" s="154" t="s">
        <v>2</v>
      </c>
      <c r="F145" s="155" t="s">
        <v>318</v>
      </c>
      <c r="H145" s="154" t="s">
        <v>2</v>
      </c>
      <c r="I145" s="156"/>
      <c r="L145" s="152"/>
      <c r="M145" s="157"/>
      <c r="T145" s="158"/>
      <c r="AT145" s="154" t="s">
        <v>313</v>
      </c>
      <c r="AU145" s="154" t="s">
        <v>80</v>
      </c>
      <c r="AV145" s="12" t="s">
        <v>78</v>
      </c>
      <c r="AW145" s="12" t="s">
        <v>32</v>
      </c>
      <c r="AX145" s="12" t="s">
        <v>71</v>
      </c>
      <c r="AY145" s="154" t="s">
        <v>304</v>
      </c>
    </row>
    <row r="146" spans="2:65" s="13" customFormat="1" x14ac:dyDescent="0.2">
      <c r="B146" s="159"/>
      <c r="D146" s="153" t="s">
        <v>313</v>
      </c>
      <c r="E146" s="160" t="s">
        <v>2</v>
      </c>
      <c r="F146" s="161" t="s">
        <v>319</v>
      </c>
      <c r="H146" s="162">
        <v>1308</v>
      </c>
      <c r="I146" s="163"/>
      <c r="L146" s="159"/>
      <c r="M146" s="164"/>
      <c r="T146" s="165"/>
      <c r="AT146" s="160" t="s">
        <v>313</v>
      </c>
      <c r="AU146" s="160" t="s">
        <v>80</v>
      </c>
      <c r="AV146" s="13" t="s">
        <v>80</v>
      </c>
      <c r="AW146" s="13" t="s">
        <v>32</v>
      </c>
      <c r="AX146" s="13" t="s">
        <v>71</v>
      </c>
      <c r="AY146" s="160" t="s">
        <v>304</v>
      </c>
    </row>
    <row r="147" spans="2:65" s="13" customFormat="1" x14ac:dyDescent="0.2">
      <c r="B147" s="159"/>
      <c r="D147" s="153" t="s">
        <v>313</v>
      </c>
      <c r="E147" s="160" t="s">
        <v>2</v>
      </c>
      <c r="F147" s="161" t="s">
        <v>320</v>
      </c>
      <c r="H147" s="162">
        <v>260</v>
      </c>
      <c r="I147" s="163"/>
      <c r="L147" s="159"/>
      <c r="M147" s="164"/>
      <c r="T147" s="165"/>
      <c r="AT147" s="160" t="s">
        <v>313</v>
      </c>
      <c r="AU147" s="160" t="s">
        <v>80</v>
      </c>
      <c r="AV147" s="13" t="s">
        <v>80</v>
      </c>
      <c r="AW147" s="13" t="s">
        <v>32</v>
      </c>
      <c r="AX147" s="13" t="s">
        <v>71</v>
      </c>
      <c r="AY147" s="160" t="s">
        <v>304</v>
      </c>
    </row>
    <row r="148" spans="2:65" s="14" customFormat="1" x14ac:dyDescent="0.2">
      <c r="B148" s="166"/>
      <c r="D148" s="153" t="s">
        <v>313</v>
      </c>
      <c r="E148" s="167" t="s">
        <v>190</v>
      </c>
      <c r="F148" s="168" t="s">
        <v>321</v>
      </c>
      <c r="H148" s="169">
        <v>1568</v>
      </c>
      <c r="I148" s="170"/>
      <c r="L148" s="166"/>
      <c r="M148" s="171"/>
      <c r="T148" s="172"/>
      <c r="AT148" s="167" t="s">
        <v>313</v>
      </c>
      <c r="AU148" s="167" t="s">
        <v>80</v>
      </c>
      <c r="AV148" s="14" t="s">
        <v>322</v>
      </c>
      <c r="AW148" s="14" t="s">
        <v>32</v>
      </c>
      <c r="AX148" s="14" t="s">
        <v>71</v>
      </c>
      <c r="AY148" s="167" t="s">
        <v>304</v>
      </c>
    </row>
    <row r="149" spans="2:65" s="15" customFormat="1" x14ac:dyDescent="0.2">
      <c r="B149" s="173"/>
      <c r="D149" s="153" t="s">
        <v>313</v>
      </c>
      <c r="E149" s="174" t="s">
        <v>2</v>
      </c>
      <c r="F149" s="175" t="s">
        <v>323</v>
      </c>
      <c r="H149" s="176">
        <v>1568</v>
      </c>
      <c r="I149" s="177"/>
      <c r="L149" s="173"/>
      <c r="M149" s="178"/>
      <c r="T149" s="179"/>
      <c r="AT149" s="174" t="s">
        <v>313</v>
      </c>
      <c r="AU149" s="174" t="s">
        <v>80</v>
      </c>
      <c r="AV149" s="15" t="s">
        <v>86</v>
      </c>
      <c r="AW149" s="15" t="s">
        <v>32</v>
      </c>
      <c r="AX149" s="15" t="s">
        <v>78</v>
      </c>
      <c r="AY149" s="174" t="s">
        <v>304</v>
      </c>
    </row>
    <row r="150" spans="2:65" s="1" customFormat="1" ht="33" customHeight="1" x14ac:dyDescent="0.2">
      <c r="B150" s="134"/>
      <c r="C150" s="135" t="s">
        <v>80</v>
      </c>
      <c r="D150" s="135" t="s">
        <v>306</v>
      </c>
      <c r="E150" s="136" t="s">
        <v>324</v>
      </c>
      <c r="F150" s="137" t="s">
        <v>325</v>
      </c>
      <c r="G150" s="138" t="s">
        <v>134</v>
      </c>
      <c r="H150" s="139">
        <v>392</v>
      </c>
      <c r="I150" s="140"/>
      <c r="J150" s="141">
        <f>ROUND(I150*H150,2)</f>
        <v>0</v>
      </c>
      <c r="K150" s="137" t="s">
        <v>309</v>
      </c>
      <c r="L150" s="33"/>
      <c r="M150" s="142" t="s">
        <v>2</v>
      </c>
      <c r="N150" s="143" t="s">
        <v>42</v>
      </c>
      <c r="P150" s="144">
        <f>O150*H150</f>
        <v>0</v>
      </c>
      <c r="Q150" s="144">
        <v>0</v>
      </c>
      <c r="R150" s="144">
        <f>Q150*H150</f>
        <v>0</v>
      </c>
      <c r="S150" s="144">
        <v>0</v>
      </c>
      <c r="T150" s="145">
        <f>S150*H150</f>
        <v>0</v>
      </c>
      <c r="AR150" s="146" t="s">
        <v>86</v>
      </c>
      <c r="AT150" s="146" t="s">
        <v>306</v>
      </c>
      <c r="AU150" s="146" t="s">
        <v>80</v>
      </c>
      <c r="AY150" s="18" t="s">
        <v>304</v>
      </c>
      <c r="BE150" s="147">
        <f>IF(N150="základní",J150,0)</f>
        <v>0</v>
      </c>
      <c r="BF150" s="147">
        <f>IF(N150="snížená",J150,0)</f>
        <v>0</v>
      </c>
      <c r="BG150" s="147">
        <f>IF(N150="zákl. přenesená",J150,0)</f>
        <v>0</v>
      </c>
      <c r="BH150" s="147">
        <f>IF(N150="sníž. přenesená",J150,0)</f>
        <v>0</v>
      </c>
      <c r="BI150" s="147">
        <f>IF(N150="nulová",J150,0)</f>
        <v>0</v>
      </c>
      <c r="BJ150" s="18" t="s">
        <v>78</v>
      </c>
      <c r="BK150" s="147">
        <f>ROUND(I150*H150,2)</f>
        <v>0</v>
      </c>
      <c r="BL150" s="18" t="s">
        <v>86</v>
      </c>
      <c r="BM150" s="146" t="s">
        <v>326</v>
      </c>
    </row>
    <row r="151" spans="2:65" s="1" customFormat="1" x14ac:dyDescent="0.2">
      <c r="B151" s="33"/>
      <c r="D151" s="148" t="s">
        <v>311</v>
      </c>
      <c r="F151" s="149" t="s">
        <v>327</v>
      </c>
      <c r="I151" s="150"/>
      <c r="L151" s="33"/>
      <c r="M151" s="151"/>
      <c r="T151" s="54"/>
      <c r="AT151" s="18" t="s">
        <v>311</v>
      </c>
      <c r="AU151" s="18" t="s">
        <v>80</v>
      </c>
    </row>
    <row r="152" spans="2:65" s="12" customFormat="1" ht="22.5" x14ac:dyDescent="0.2">
      <c r="B152" s="152"/>
      <c r="D152" s="153" t="s">
        <v>313</v>
      </c>
      <c r="E152" s="154" t="s">
        <v>2</v>
      </c>
      <c r="F152" s="155" t="s">
        <v>314</v>
      </c>
      <c r="H152" s="154" t="s">
        <v>2</v>
      </c>
      <c r="I152" s="156"/>
      <c r="L152" s="152"/>
      <c r="M152" s="157"/>
      <c r="T152" s="158"/>
      <c r="AT152" s="154" t="s">
        <v>313</v>
      </c>
      <c r="AU152" s="154" t="s">
        <v>80</v>
      </c>
      <c r="AV152" s="12" t="s">
        <v>78</v>
      </c>
      <c r="AW152" s="12" t="s">
        <v>32</v>
      </c>
      <c r="AX152" s="12" t="s">
        <v>71</v>
      </c>
      <c r="AY152" s="154" t="s">
        <v>304</v>
      </c>
    </row>
    <row r="153" spans="2:65" s="12" customFormat="1" ht="22.5" x14ac:dyDescent="0.2">
      <c r="B153" s="152"/>
      <c r="D153" s="153" t="s">
        <v>313</v>
      </c>
      <c r="E153" s="154" t="s">
        <v>2</v>
      </c>
      <c r="F153" s="155" t="s">
        <v>315</v>
      </c>
      <c r="H153" s="154" t="s">
        <v>2</v>
      </c>
      <c r="I153" s="156"/>
      <c r="L153" s="152"/>
      <c r="M153" s="157"/>
      <c r="T153" s="158"/>
      <c r="AT153" s="154" t="s">
        <v>313</v>
      </c>
      <c r="AU153" s="154" t="s">
        <v>80</v>
      </c>
      <c r="AV153" s="12" t="s">
        <v>78</v>
      </c>
      <c r="AW153" s="12" t="s">
        <v>32</v>
      </c>
      <c r="AX153" s="12" t="s">
        <v>71</v>
      </c>
      <c r="AY153" s="154" t="s">
        <v>304</v>
      </c>
    </row>
    <row r="154" spans="2:65" s="12" customFormat="1" ht="33.75" x14ac:dyDescent="0.2">
      <c r="B154" s="152"/>
      <c r="D154" s="153" t="s">
        <v>313</v>
      </c>
      <c r="E154" s="154" t="s">
        <v>2</v>
      </c>
      <c r="F154" s="155" t="s">
        <v>328</v>
      </c>
      <c r="H154" s="154" t="s">
        <v>2</v>
      </c>
      <c r="I154" s="156"/>
      <c r="L154" s="152"/>
      <c r="M154" s="157"/>
      <c r="T154" s="158"/>
      <c r="AT154" s="154" t="s">
        <v>313</v>
      </c>
      <c r="AU154" s="154" t="s">
        <v>80</v>
      </c>
      <c r="AV154" s="12" t="s">
        <v>78</v>
      </c>
      <c r="AW154" s="12" t="s">
        <v>32</v>
      </c>
      <c r="AX154" s="12" t="s">
        <v>71</v>
      </c>
      <c r="AY154" s="154" t="s">
        <v>304</v>
      </c>
    </row>
    <row r="155" spans="2:65" s="12" customFormat="1" x14ac:dyDescent="0.2">
      <c r="B155" s="152"/>
      <c r="D155" s="153" t="s">
        <v>313</v>
      </c>
      <c r="E155" s="154" t="s">
        <v>2</v>
      </c>
      <c r="F155" s="155" t="s">
        <v>317</v>
      </c>
      <c r="H155" s="154" t="s">
        <v>2</v>
      </c>
      <c r="I155" s="156"/>
      <c r="L155" s="152"/>
      <c r="M155" s="157"/>
      <c r="T155" s="158"/>
      <c r="AT155" s="154" t="s">
        <v>313</v>
      </c>
      <c r="AU155" s="154" t="s">
        <v>80</v>
      </c>
      <c r="AV155" s="12" t="s">
        <v>78</v>
      </c>
      <c r="AW155" s="12" t="s">
        <v>32</v>
      </c>
      <c r="AX155" s="12" t="s">
        <v>71</v>
      </c>
      <c r="AY155" s="154" t="s">
        <v>304</v>
      </c>
    </row>
    <row r="156" spans="2:65" s="12" customFormat="1" x14ac:dyDescent="0.2">
      <c r="B156" s="152"/>
      <c r="D156" s="153" t="s">
        <v>313</v>
      </c>
      <c r="E156" s="154" t="s">
        <v>2</v>
      </c>
      <c r="F156" s="155" t="s">
        <v>318</v>
      </c>
      <c r="H156" s="154" t="s">
        <v>2</v>
      </c>
      <c r="I156" s="156"/>
      <c r="L156" s="152"/>
      <c r="M156" s="157"/>
      <c r="T156" s="158"/>
      <c r="AT156" s="154" t="s">
        <v>313</v>
      </c>
      <c r="AU156" s="154" t="s">
        <v>80</v>
      </c>
      <c r="AV156" s="12" t="s">
        <v>78</v>
      </c>
      <c r="AW156" s="12" t="s">
        <v>32</v>
      </c>
      <c r="AX156" s="12" t="s">
        <v>71</v>
      </c>
      <c r="AY156" s="154" t="s">
        <v>304</v>
      </c>
    </row>
    <row r="157" spans="2:65" s="13" customFormat="1" x14ac:dyDescent="0.2">
      <c r="B157" s="159"/>
      <c r="D157" s="153" t="s">
        <v>313</v>
      </c>
      <c r="E157" s="160" t="s">
        <v>2</v>
      </c>
      <c r="F157" s="161" t="s">
        <v>329</v>
      </c>
      <c r="H157" s="162">
        <v>327</v>
      </c>
      <c r="I157" s="163"/>
      <c r="L157" s="159"/>
      <c r="M157" s="164"/>
      <c r="T157" s="165"/>
      <c r="AT157" s="160" t="s">
        <v>313</v>
      </c>
      <c r="AU157" s="160" t="s">
        <v>80</v>
      </c>
      <c r="AV157" s="13" t="s">
        <v>80</v>
      </c>
      <c r="AW157" s="13" t="s">
        <v>32</v>
      </c>
      <c r="AX157" s="13" t="s">
        <v>71</v>
      </c>
      <c r="AY157" s="160" t="s">
        <v>304</v>
      </c>
    </row>
    <row r="158" spans="2:65" s="13" customFormat="1" x14ac:dyDescent="0.2">
      <c r="B158" s="159"/>
      <c r="D158" s="153" t="s">
        <v>313</v>
      </c>
      <c r="E158" s="160" t="s">
        <v>2</v>
      </c>
      <c r="F158" s="161" t="s">
        <v>330</v>
      </c>
      <c r="H158" s="162">
        <v>65</v>
      </c>
      <c r="I158" s="163"/>
      <c r="L158" s="159"/>
      <c r="M158" s="164"/>
      <c r="T158" s="165"/>
      <c r="AT158" s="160" t="s">
        <v>313</v>
      </c>
      <c r="AU158" s="160" t="s">
        <v>80</v>
      </c>
      <c r="AV158" s="13" t="s">
        <v>80</v>
      </c>
      <c r="AW158" s="13" t="s">
        <v>32</v>
      </c>
      <c r="AX158" s="13" t="s">
        <v>71</v>
      </c>
      <c r="AY158" s="160" t="s">
        <v>304</v>
      </c>
    </row>
    <row r="159" spans="2:65" s="14" customFormat="1" x14ac:dyDescent="0.2">
      <c r="B159" s="166"/>
      <c r="D159" s="153" t="s">
        <v>313</v>
      </c>
      <c r="E159" s="167" t="s">
        <v>193</v>
      </c>
      <c r="F159" s="168" t="s">
        <v>321</v>
      </c>
      <c r="H159" s="169">
        <v>392</v>
      </c>
      <c r="I159" s="170"/>
      <c r="L159" s="166"/>
      <c r="M159" s="171"/>
      <c r="T159" s="172"/>
      <c r="AT159" s="167" t="s">
        <v>313</v>
      </c>
      <c r="AU159" s="167" t="s">
        <v>80</v>
      </c>
      <c r="AV159" s="14" t="s">
        <v>322</v>
      </c>
      <c r="AW159" s="14" t="s">
        <v>32</v>
      </c>
      <c r="AX159" s="14" t="s">
        <v>71</v>
      </c>
      <c r="AY159" s="167" t="s">
        <v>304</v>
      </c>
    </row>
    <row r="160" spans="2:65" s="15" customFormat="1" x14ac:dyDescent="0.2">
      <c r="B160" s="173"/>
      <c r="D160" s="153" t="s">
        <v>313</v>
      </c>
      <c r="E160" s="174" t="s">
        <v>2</v>
      </c>
      <c r="F160" s="175" t="s">
        <v>323</v>
      </c>
      <c r="H160" s="176">
        <v>392</v>
      </c>
      <c r="I160" s="177"/>
      <c r="L160" s="173"/>
      <c r="M160" s="178"/>
      <c r="T160" s="179"/>
      <c r="AT160" s="174" t="s">
        <v>313</v>
      </c>
      <c r="AU160" s="174" t="s">
        <v>80</v>
      </c>
      <c r="AV160" s="15" t="s">
        <v>86</v>
      </c>
      <c r="AW160" s="15" t="s">
        <v>32</v>
      </c>
      <c r="AX160" s="15" t="s">
        <v>78</v>
      </c>
      <c r="AY160" s="174" t="s">
        <v>304</v>
      </c>
    </row>
    <row r="161" spans="2:65" s="1" customFormat="1" ht="44.25" customHeight="1" x14ac:dyDescent="0.2">
      <c r="B161" s="134"/>
      <c r="C161" s="135" t="s">
        <v>322</v>
      </c>
      <c r="D161" s="135" t="s">
        <v>306</v>
      </c>
      <c r="E161" s="136" t="s">
        <v>331</v>
      </c>
      <c r="F161" s="137" t="s">
        <v>332</v>
      </c>
      <c r="G161" s="138" t="s">
        <v>134</v>
      </c>
      <c r="H161" s="139">
        <v>43.942</v>
      </c>
      <c r="I161" s="140"/>
      <c r="J161" s="141">
        <f>ROUND(I161*H161,2)</f>
        <v>0</v>
      </c>
      <c r="K161" s="137" t="s">
        <v>309</v>
      </c>
      <c r="L161" s="33"/>
      <c r="M161" s="142" t="s">
        <v>2</v>
      </c>
      <c r="N161" s="143" t="s">
        <v>42</v>
      </c>
      <c r="P161" s="144">
        <f>O161*H161</f>
        <v>0</v>
      </c>
      <c r="Q161" s="144">
        <v>0</v>
      </c>
      <c r="R161" s="144">
        <f>Q161*H161</f>
        <v>0</v>
      </c>
      <c r="S161" s="144">
        <v>0</v>
      </c>
      <c r="T161" s="145">
        <f>S161*H161</f>
        <v>0</v>
      </c>
      <c r="AR161" s="146" t="s">
        <v>86</v>
      </c>
      <c r="AT161" s="146" t="s">
        <v>306</v>
      </c>
      <c r="AU161" s="146" t="s">
        <v>80</v>
      </c>
      <c r="AY161" s="18" t="s">
        <v>304</v>
      </c>
      <c r="BE161" s="147">
        <f>IF(N161="základní",J161,0)</f>
        <v>0</v>
      </c>
      <c r="BF161" s="147">
        <f>IF(N161="snížená",J161,0)</f>
        <v>0</v>
      </c>
      <c r="BG161" s="147">
        <f>IF(N161="zákl. přenesená",J161,0)</f>
        <v>0</v>
      </c>
      <c r="BH161" s="147">
        <f>IF(N161="sníž. přenesená",J161,0)</f>
        <v>0</v>
      </c>
      <c r="BI161" s="147">
        <f>IF(N161="nulová",J161,0)</f>
        <v>0</v>
      </c>
      <c r="BJ161" s="18" t="s">
        <v>78</v>
      </c>
      <c r="BK161" s="147">
        <f>ROUND(I161*H161,2)</f>
        <v>0</v>
      </c>
      <c r="BL161" s="18" t="s">
        <v>86</v>
      </c>
      <c r="BM161" s="146" t="s">
        <v>333</v>
      </c>
    </row>
    <row r="162" spans="2:65" s="1" customFormat="1" x14ac:dyDescent="0.2">
      <c r="B162" s="33"/>
      <c r="D162" s="148" t="s">
        <v>311</v>
      </c>
      <c r="F162" s="149" t="s">
        <v>334</v>
      </c>
      <c r="I162" s="150"/>
      <c r="L162" s="33"/>
      <c r="M162" s="151"/>
      <c r="T162" s="54"/>
      <c r="AT162" s="18" t="s">
        <v>311</v>
      </c>
      <c r="AU162" s="18" t="s">
        <v>80</v>
      </c>
    </row>
    <row r="163" spans="2:65" s="12" customFormat="1" x14ac:dyDescent="0.2">
      <c r="B163" s="152"/>
      <c r="D163" s="153" t="s">
        <v>313</v>
      </c>
      <c r="E163" s="154" t="s">
        <v>2</v>
      </c>
      <c r="F163" s="155" t="s">
        <v>335</v>
      </c>
      <c r="H163" s="154" t="s">
        <v>2</v>
      </c>
      <c r="I163" s="156"/>
      <c r="L163" s="152"/>
      <c r="M163" s="157"/>
      <c r="T163" s="158"/>
      <c r="AT163" s="154" t="s">
        <v>313</v>
      </c>
      <c r="AU163" s="154" t="s">
        <v>80</v>
      </c>
      <c r="AV163" s="12" t="s">
        <v>78</v>
      </c>
      <c r="AW163" s="12" t="s">
        <v>32</v>
      </c>
      <c r="AX163" s="12" t="s">
        <v>71</v>
      </c>
      <c r="AY163" s="154" t="s">
        <v>304</v>
      </c>
    </row>
    <row r="164" spans="2:65" s="12" customFormat="1" ht="22.5" x14ac:dyDescent="0.2">
      <c r="B164" s="152"/>
      <c r="D164" s="153" t="s">
        <v>313</v>
      </c>
      <c r="E164" s="154" t="s">
        <v>2</v>
      </c>
      <c r="F164" s="155" t="s">
        <v>336</v>
      </c>
      <c r="H164" s="154" t="s">
        <v>2</v>
      </c>
      <c r="I164" s="156"/>
      <c r="L164" s="152"/>
      <c r="M164" s="157"/>
      <c r="T164" s="158"/>
      <c r="AT164" s="154" t="s">
        <v>313</v>
      </c>
      <c r="AU164" s="154" t="s">
        <v>80</v>
      </c>
      <c r="AV164" s="12" t="s">
        <v>78</v>
      </c>
      <c r="AW164" s="12" t="s">
        <v>32</v>
      </c>
      <c r="AX164" s="12" t="s">
        <v>71</v>
      </c>
      <c r="AY164" s="154" t="s">
        <v>304</v>
      </c>
    </row>
    <row r="165" spans="2:65" s="12" customFormat="1" ht="33.75" x14ac:dyDescent="0.2">
      <c r="B165" s="152"/>
      <c r="D165" s="153" t="s">
        <v>313</v>
      </c>
      <c r="E165" s="154" t="s">
        <v>2</v>
      </c>
      <c r="F165" s="155" t="s">
        <v>337</v>
      </c>
      <c r="H165" s="154" t="s">
        <v>2</v>
      </c>
      <c r="I165" s="156"/>
      <c r="L165" s="152"/>
      <c r="M165" s="157"/>
      <c r="T165" s="158"/>
      <c r="AT165" s="154" t="s">
        <v>313</v>
      </c>
      <c r="AU165" s="154" t="s">
        <v>80</v>
      </c>
      <c r="AV165" s="12" t="s">
        <v>78</v>
      </c>
      <c r="AW165" s="12" t="s">
        <v>32</v>
      </c>
      <c r="AX165" s="12" t="s">
        <v>71</v>
      </c>
      <c r="AY165" s="154" t="s">
        <v>304</v>
      </c>
    </row>
    <row r="166" spans="2:65" s="12" customFormat="1" x14ac:dyDescent="0.2">
      <c r="B166" s="152"/>
      <c r="D166" s="153" t="s">
        <v>313</v>
      </c>
      <c r="E166" s="154" t="s">
        <v>2</v>
      </c>
      <c r="F166" s="155" t="s">
        <v>338</v>
      </c>
      <c r="H166" s="154" t="s">
        <v>2</v>
      </c>
      <c r="I166" s="156"/>
      <c r="L166" s="152"/>
      <c r="M166" s="157"/>
      <c r="T166" s="158"/>
      <c r="AT166" s="154" t="s">
        <v>313</v>
      </c>
      <c r="AU166" s="154" t="s">
        <v>80</v>
      </c>
      <c r="AV166" s="12" t="s">
        <v>78</v>
      </c>
      <c r="AW166" s="12" t="s">
        <v>32</v>
      </c>
      <c r="AX166" s="12" t="s">
        <v>71</v>
      </c>
      <c r="AY166" s="154" t="s">
        <v>304</v>
      </c>
    </row>
    <row r="167" spans="2:65" s="12" customFormat="1" x14ac:dyDescent="0.2">
      <c r="B167" s="152"/>
      <c r="D167" s="153" t="s">
        <v>313</v>
      </c>
      <c r="E167" s="154" t="s">
        <v>2</v>
      </c>
      <c r="F167" s="155" t="s">
        <v>317</v>
      </c>
      <c r="H167" s="154" t="s">
        <v>2</v>
      </c>
      <c r="I167" s="156"/>
      <c r="L167" s="152"/>
      <c r="M167" s="157"/>
      <c r="T167" s="158"/>
      <c r="AT167" s="154" t="s">
        <v>313</v>
      </c>
      <c r="AU167" s="154" t="s">
        <v>80</v>
      </c>
      <c r="AV167" s="12" t="s">
        <v>78</v>
      </c>
      <c r="AW167" s="12" t="s">
        <v>32</v>
      </c>
      <c r="AX167" s="12" t="s">
        <v>71</v>
      </c>
      <c r="AY167" s="154" t="s">
        <v>304</v>
      </c>
    </row>
    <row r="168" spans="2:65" s="12" customFormat="1" x14ac:dyDescent="0.2">
      <c r="B168" s="152"/>
      <c r="D168" s="153" t="s">
        <v>313</v>
      </c>
      <c r="E168" s="154" t="s">
        <v>2</v>
      </c>
      <c r="F168" s="155" t="s">
        <v>339</v>
      </c>
      <c r="H168" s="154" t="s">
        <v>2</v>
      </c>
      <c r="I168" s="156"/>
      <c r="L168" s="152"/>
      <c r="M168" s="157"/>
      <c r="T168" s="158"/>
      <c r="AT168" s="154" t="s">
        <v>313</v>
      </c>
      <c r="AU168" s="154" t="s">
        <v>80</v>
      </c>
      <c r="AV168" s="12" t="s">
        <v>78</v>
      </c>
      <c r="AW168" s="12" t="s">
        <v>32</v>
      </c>
      <c r="AX168" s="12" t="s">
        <v>71</v>
      </c>
      <c r="AY168" s="154" t="s">
        <v>304</v>
      </c>
    </row>
    <row r="169" spans="2:65" s="13" customFormat="1" x14ac:dyDescent="0.2">
      <c r="B169" s="159"/>
      <c r="D169" s="153" t="s">
        <v>313</v>
      </c>
      <c r="E169" s="160" t="s">
        <v>2</v>
      </c>
      <c r="F169" s="161" t="s">
        <v>340</v>
      </c>
      <c r="H169" s="162">
        <v>2.75</v>
      </c>
      <c r="I169" s="163"/>
      <c r="L169" s="159"/>
      <c r="M169" s="164"/>
      <c r="T169" s="165"/>
      <c r="AT169" s="160" t="s">
        <v>313</v>
      </c>
      <c r="AU169" s="160" t="s">
        <v>80</v>
      </c>
      <c r="AV169" s="13" t="s">
        <v>80</v>
      </c>
      <c r="AW169" s="13" t="s">
        <v>32</v>
      </c>
      <c r="AX169" s="13" t="s">
        <v>71</v>
      </c>
      <c r="AY169" s="160" t="s">
        <v>304</v>
      </c>
    </row>
    <row r="170" spans="2:65" s="13" customFormat="1" ht="33.75" x14ac:dyDescent="0.2">
      <c r="B170" s="159"/>
      <c r="D170" s="153" t="s">
        <v>313</v>
      </c>
      <c r="E170" s="160" t="s">
        <v>2</v>
      </c>
      <c r="F170" s="161" t="s">
        <v>341</v>
      </c>
      <c r="H170" s="162">
        <v>26.271999999999998</v>
      </c>
      <c r="I170" s="163"/>
      <c r="L170" s="159"/>
      <c r="M170" s="164"/>
      <c r="T170" s="165"/>
      <c r="AT170" s="160" t="s">
        <v>313</v>
      </c>
      <c r="AU170" s="160" t="s">
        <v>80</v>
      </c>
      <c r="AV170" s="13" t="s">
        <v>80</v>
      </c>
      <c r="AW170" s="13" t="s">
        <v>32</v>
      </c>
      <c r="AX170" s="13" t="s">
        <v>71</v>
      </c>
      <c r="AY170" s="160" t="s">
        <v>304</v>
      </c>
    </row>
    <row r="171" spans="2:65" s="13" customFormat="1" ht="33.75" x14ac:dyDescent="0.2">
      <c r="B171" s="159"/>
      <c r="D171" s="153" t="s">
        <v>313</v>
      </c>
      <c r="E171" s="160" t="s">
        <v>2</v>
      </c>
      <c r="F171" s="161" t="s">
        <v>342</v>
      </c>
      <c r="H171" s="162">
        <v>11.052</v>
      </c>
      <c r="I171" s="163"/>
      <c r="L171" s="159"/>
      <c r="M171" s="164"/>
      <c r="T171" s="165"/>
      <c r="AT171" s="160" t="s">
        <v>313</v>
      </c>
      <c r="AU171" s="160" t="s">
        <v>80</v>
      </c>
      <c r="AV171" s="13" t="s">
        <v>80</v>
      </c>
      <c r="AW171" s="13" t="s">
        <v>32</v>
      </c>
      <c r="AX171" s="13" t="s">
        <v>71</v>
      </c>
      <c r="AY171" s="160" t="s">
        <v>304</v>
      </c>
    </row>
    <row r="172" spans="2:65" s="13" customFormat="1" x14ac:dyDescent="0.2">
      <c r="B172" s="159"/>
      <c r="D172" s="153" t="s">
        <v>313</v>
      </c>
      <c r="E172" s="160" t="s">
        <v>2</v>
      </c>
      <c r="F172" s="161" t="s">
        <v>343</v>
      </c>
      <c r="H172" s="162">
        <v>1.3109999999999999</v>
      </c>
      <c r="I172" s="163"/>
      <c r="L172" s="159"/>
      <c r="M172" s="164"/>
      <c r="T172" s="165"/>
      <c r="AT172" s="160" t="s">
        <v>313</v>
      </c>
      <c r="AU172" s="160" t="s">
        <v>80</v>
      </c>
      <c r="AV172" s="13" t="s">
        <v>80</v>
      </c>
      <c r="AW172" s="13" t="s">
        <v>32</v>
      </c>
      <c r="AX172" s="13" t="s">
        <v>71</v>
      </c>
      <c r="AY172" s="160" t="s">
        <v>304</v>
      </c>
    </row>
    <row r="173" spans="2:65" s="13" customFormat="1" x14ac:dyDescent="0.2">
      <c r="B173" s="159"/>
      <c r="D173" s="153" t="s">
        <v>313</v>
      </c>
      <c r="E173" s="160" t="s">
        <v>2</v>
      </c>
      <c r="F173" s="161" t="s">
        <v>344</v>
      </c>
      <c r="H173" s="162">
        <v>0.255</v>
      </c>
      <c r="I173" s="163"/>
      <c r="L173" s="159"/>
      <c r="M173" s="164"/>
      <c r="T173" s="165"/>
      <c r="AT173" s="160" t="s">
        <v>313</v>
      </c>
      <c r="AU173" s="160" t="s">
        <v>80</v>
      </c>
      <c r="AV173" s="13" t="s">
        <v>80</v>
      </c>
      <c r="AW173" s="13" t="s">
        <v>32</v>
      </c>
      <c r="AX173" s="13" t="s">
        <v>71</v>
      </c>
      <c r="AY173" s="160" t="s">
        <v>304</v>
      </c>
    </row>
    <row r="174" spans="2:65" s="13" customFormat="1" x14ac:dyDescent="0.2">
      <c r="B174" s="159"/>
      <c r="D174" s="153" t="s">
        <v>313</v>
      </c>
      <c r="E174" s="160" t="s">
        <v>2</v>
      </c>
      <c r="F174" s="161" t="s">
        <v>345</v>
      </c>
      <c r="H174" s="162">
        <v>0.69</v>
      </c>
      <c r="I174" s="163"/>
      <c r="L174" s="159"/>
      <c r="M174" s="164"/>
      <c r="T174" s="165"/>
      <c r="AT174" s="160" t="s">
        <v>313</v>
      </c>
      <c r="AU174" s="160" t="s">
        <v>80</v>
      </c>
      <c r="AV174" s="13" t="s">
        <v>80</v>
      </c>
      <c r="AW174" s="13" t="s">
        <v>32</v>
      </c>
      <c r="AX174" s="13" t="s">
        <v>71</v>
      </c>
      <c r="AY174" s="160" t="s">
        <v>304</v>
      </c>
    </row>
    <row r="175" spans="2:65" s="13" customFormat="1" x14ac:dyDescent="0.2">
      <c r="B175" s="159"/>
      <c r="D175" s="153" t="s">
        <v>313</v>
      </c>
      <c r="E175" s="160" t="s">
        <v>2</v>
      </c>
      <c r="F175" s="161" t="s">
        <v>346</v>
      </c>
      <c r="H175" s="162">
        <v>0.15</v>
      </c>
      <c r="I175" s="163"/>
      <c r="L175" s="159"/>
      <c r="M175" s="164"/>
      <c r="T175" s="165"/>
      <c r="AT175" s="160" t="s">
        <v>313</v>
      </c>
      <c r="AU175" s="160" t="s">
        <v>80</v>
      </c>
      <c r="AV175" s="13" t="s">
        <v>80</v>
      </c>
      <c r="AW175" s="13" t="s">
        <v>32</v>
      </c>
      <c r="AX175" s="13" t="s">
        <v>71</v>
      </c>
      <c r="AY175" s="160" t="s">
        <v>304</v>
      </c>
    </row>
    <row r="176" spans="2:65" s="13" customFormat="1" x14ac:dyDescent="0.2">
      <c r="B176" s="159"/>
      <c r="D176" s="153" t="s">
        <v>313</v>
      </c>
      <c r="E176" s="160" t="s">
        <v>2</v>
      </c>
      <c r="F176" s="161" t="s">
        <v>347</v>
      </c>
      <c r="H176" s="162">
        <v>0.44800000000000001</v>
      </c>
      <c r="I176" s="163"/>
      <c r="L176" s="159"/>
      <c r="M176" s="164"/>
      <c r="T176" s="165"/>
      <c r="AT176" s="160" t="s">
        <v>313</v>
      </c>
      <c r="AU176" s="160" t="s">
        <v>80</v>
      </c>
      <c r="AV176" s="13" t="s">
        <v>80</v>
      </c>
      <c r="AW176" s="13" t="s">
        <v>32</v>
      </c>
      <c r="AX176" s="13" t="s">
        <v>71</v>
      </c>
      <c r="AY176" s="160" t="s">
        <v>304</v>
      </c>
    </row>
    <row r="177" spans="2:65" s="13" customFormat="1" ht="22.5" x14ac:dyDescent="0.2">
      <c r="B177" s="159"/>
      <c r="D177" s="153" t="s">
        <v>313</v>
      </c>
      <c r="E177" s="160" t="s">
        <v>2</v>
      </c>
      <c r="F177" s="161" t="s">
        <v>348</v>
      </c>
      <c r="H177" s="162">
        <v>1.014</v>
      </c>
      <c r="I177" s="163"/>
      <c r="L177" s="159"/>
      <c r="M177" s="164"/>
      <c r="T177" s="165"/>
      <c r="AT177" s="160" t="s">
        <v>313</v>
      </c>
      <c r="AU177" s="160" t="s">
        <v>80</v>
      </c>
      <c r="AV177" s="13" t="s">
        <v>80</v>
      </c>
      <c r="AW177" s="13" t="s">
        <v>32</v>
      </c>
      <c r="AX177" s="13" t="s">
        <v>71</v>
      </c>
      <c r="AY177" s="160" t="s">
        <v>304</v>
      </c>
    </row>
    <row r="178" spans="2:65" s="14" customFormat="1" x14ac:dyDescent="0.2">
      <c r="B178" s="166"/>
      <c r="D178" s="153" t="s">
        <v>313</v>
      </c>
      <c r="E178" s="167" t="s">
        <v>202</v>
      </c>
      <c r="F178" s="168" t="s">
        <v>321</v>
      </c>
      <c r="H178" s="169">
        <v>43.942</v>
      </c>
      <c r="I178" s="170"/>
      <c r="L178" s="166"/>
      <c r="M178" s="171"/>
      <c r="T178" s="172"/>
      <c r="AT178" s="167" t="s">
        <v>313</v>
      </c>
      <c r="AU178" s="167" t="s">
        <v>80</v>
      </c>
      <c r="AV178" s="14" t="s">
        <v>322</v>
      </c>
      <c r="AW178" s="14" t="s">
        <v>32</v>
      </c>
      <c r="AX178" s="14" t="s">
        <v>71</v>
      </c>
      <c r="AY178" s="167" t="s">
        <v>304</v>
      </c>
    </row>
    <row r="179" spans="2:65" s="15" customFormat="1" x14ac:dyDescent="0.2">
      <c r="B179" s="173"/>
      <c r="D179" s="153" t="s">
        <v>313</v>
      </c>
      <c r="E179" s="174" t="s">
        <v>2</v>
      </c>
      <c r="F179" s="175" t="s">
        <v>323</v>
      </c>
      <c r="H179" s="176">
        <v>43.942</v>
      </c>
      <c r="I179" s="177"/>
      <c r="L179" s="173"/>
      <c r="M179" s="178"/>
      <c r="T179" s="179"/>
      <c r="AT179" s="174" t="s">
        <v>313</v>
      </c>
      <c r="AU179" s="174" t="s">
        <v>80</v>
      </c>
      <c r="AV179" s="15" t="s">
        <v>86</v>
      </c>
      <c r="AW179" s="15" t="s">
        <v>32</v>
      </c>
      <c r="AX179" s="15" t="s">
        <v>78</v>
      </c>
      <c r="AY179" s="174" t="s">
        <v>304</v>
      </c>
    </row>
    <row r="180" spans="2:65" s="1" customFormat="1" ht="55.5" customHeight="1" x14ac:dyDescent="0.2">
      <c r="B180" s="134"/>
      <c r="C180" s="135" t="s">
        <v>86</v>
      </c>
      <c r="D180" s="135" t="s">
        <v>306</v>
      </c>
      <c r="E180" s="136" t="s">
        <v>349</v>
      </c>
      <c r="F180" s="137" t="s">
        <v>350</v>
      </c>
      <c r="G180" s="138" t="s">
        <v>134</v>
      </c>
      <c r="H180" s="139">
        <v>88.244</v>
      </c>
      <c r="I180" s="140"/>
      <c r="J180" s="141">
        <f>ROUND(I180*H180,2)</f>
        <v>0</v>
      </c>
      <c r="K180" s="137" t="s">
        <v>309</v>
      </c>
      <c r="L180" s="33"/>
      <c r="M180" s="142" t="s">
        <v>2</v>
      </c>
      <c r="N180" s="143" t="s">
        <v>42</v>
      </c>
      <c r="P180" s="144">
        <f>O180*H180</f>
        <v>0</v>
      </c>
      <c r="Q180" s="144">
        <v>0</v>
      </c>
      <c r="R180" s="144">
        <f>Q180*H180</f>
        <v>0</v>
      </c>
      <c r="S180" s="144">
        <v>0</v>
      </c>
      <c r="T180" s="145">
        <f>S180*H180</f>
        <v>0</v>
      </c>
      <c r="AR180" s="146" t="s">
        <v>86</v>
      </c>
      <c r="AT180" s="146" t="s">
        <v>306</v>
      </c>
      <c r="AU180" s="146" t="s">
        <v>80</v>
      </c>
      <c r="AY180" s="18" t="s">
        <v>304</v>
      </c>
      <c r="BE180" s="147">
        <f>IF(N180="základní",J180,0)</f>
        <v>0</v>
      </c>
      <c r="BF180" s="147">
        <f>IF(N180="snížená",J180,0)</f>
        <v>0</v>
      </c>
      <c r="BG180" s="147">
        <f>IF(N180="zákl. přenesená",J180,0)</f>
        <v>0</v>
      </c>
      <c r="BH180" s="147">
        <f>IF(N180="sníž. přenesená",J180,0)</f>
        <v>0</v>
      </c>
      <c r="BI180" s="147">
        <f>IF(N180="nulová",J180,0)</f>
        <v>0</v>
      </c>
      <c r="BJ180" s="18" t="s">
        <v>78</v>
      </c>
      <c r="BK180" s="147">
        <f>ROUND(I180*H180,2)</f>
        <v>0</v>
      </c>
      <c r="BL180" s="18" t="s">
        <v>86</v>
      </c>
      <c r="BM180" s="146" t="s">
        <v>351</v>
      </c>
    </row>
    <row r="181" spans="2:65" s="1" customFormat="1" x14ac:dyDescent="0.2">
      <c r="B181" s="33"/>
      <c r="D181" s="148" t="s">
        <v>311</v>
      </c>
      <c r="F181" s="149" t="s">
        <v>352</v>
      </c>
      <c r="I181" s="150"/>
      <c r="L181" s="33"/>
      <c r="M181" s="151"/>
      <c r="T181" s="54"/>
      <c r="AT181" s="18" t="s">
        <v>311</v>
      </c>
      <c r="AU181" s="18" t="s">
        <v>80</v>
      </c>
    </row>
    <row r="182" spans="2:65" s="12" customFormat="1" x14ac:dyDescent="0.2">
      <c r="B182" s="152"/>
      <c r="D182" s="153" t="s">
        <v>313</v>
      </c>
      <c r="E182" s="154" t="s">
        <v>2</v>
      </c>
      <c r="F182" s="155" t="s">
        <v>335</v>
      </c>
      <c r="H182" s="154" t="s">
        <v>2</v>
      </c>
      <c r="I182" s="156"/>
      <c r="L182" s="152"/>
      <c r="M182" s="157"/>
      <c r="T182" s="158"/>
      <c r="AT182" s="154" t="s">
        <v>313</v>
      </c>
      <c r="AU182" s="154" t="s">
        <v>80</v>
      </c>
      <c r="AV182" s="12" t="s">
        <v>78</v>
      </c>
      <c r="AW182" s="12" t="s">
        <v>32</v>
      </c>
      <c r="AX182" s="12" t="s">
        <v>71</v>
      </c>
      <c r="AY182" s="154" t="s">
        <v>304</v>
      </c>
    </row>
    <row r="183" spans="2:65" s="12" customFormat="1" ht="22.5" x14ac:dyDescent="0.2">
      <c r="B183" s="152"/>
      <c r="D183" s="153" t="s">
        <v>313</v>
      </c>
      <c r="E183" s="154" t="s">
        <v>2</v>
      </c>
      <c r="F183" s="155" t="s">
        <v>336</v>
      </c>
      <c r="H183" s="154" t="s">
        <v>2</v>
      </c>
      <c r="I183" s="156"/>
      <c r="L183" s="152"/>
      <c r="M183" s="157"/>
      <c r="T183" s="158"/>
      <c r="AT183" s="154" t="s">
        <v>313</v>
      </c>
      <c r="AU183" s="154" t="s">
        <v>80</v>
      </c>
      <c r="AV183" s="12" t="s">
        <v>78</v>
      </c>
      <c r="AW183" s="12" t="s">
        <v>32</v>
      </c>
      <c r="AX183" s="12" t="s">
        <v>71</v>
      </c>
      <c r="AY183" s="154" t="s">
        <v>304</v>
      </c>
    </row>
    <row r="184" spans="2:65" s="12" customFormat="1" ht="33.75" x14ac:dyDescent="0.2">
      <c r="B184" s="152"/>
      <c r="D184" s="153" t="s">
        <v>313</v>
      </c>
      <c r="E184" s="154" t="s">
        <v>2</v>
      </c>
      <c r="F184" s="155" t="s">
        <v>337</v>
      </c>
      <c r="H184" s="154" t="s">
        <v>2</v>
      </c>
      <c r="I184" s="156"/>
      <c r="L184" s="152"/>
      <c r="M184" s="157"/>
      <c r="T184" s="158"/>
      <c r="AT184" s="154" t="s">
        <v>313</v>
      </c>
      <c r="AU184" s="154" t="s">
        <v>80</v>
      </c>
      <c r="AV184" s="12" t="s">
        <v>78</v>
      </c>
      <c r="AW184" s="12" t="s">
        <v>32</v>
      </c>
      <c r="AX184" s="12" t="s">
        <v>71</v>
      </c>
      <c r="AY184" s="154" t="s">
        <v>304</v>
      </c>
    </row>
    <row r="185" spans="2:65" s="12" customFormat="1" x14ac:dyDescent="0.2">
      <c r="B185" s="152"/>
      <c r="D185" s="153" t="s">
        <v>313</v>
      </c>
      <c r="E185" s="154" t="s">
        <v>2</v>
      </c>
      <c r="F185" s="155" t="s">
        <v>338</v>
      </c>
      <c r="H185" s="154" t="s">
        <v>2</v>
      </c>
      <c r="I185" s="156"/>
      <c r="L185" s="152"/>
      <c r="M185" s="157"/>
      <c r="T185" s="158"/>
      <c r="AT185" s="154" t="s">
        <v>313</v>
      </c>
      <c r="AU185" s="154" t="s">
        <v>80</v>
      </c>
      <c r="AV185" s="12" t="s">
        <v>78</v>
      </c>
      <c r="AW185" s="12" t="s">
        <v>32</v>
      </c>
      <c r="AX185" s="12" t="s">
        <v>71</v>
      </c>
      <c r="AY185" s="154" t="s">
        <v>304</v>
      </c>
    </row>
    <row r="186" spans="2:65" s="12" customFormat="1" x14ac:dyDescent="0.2">
      <c r="B186" s="152"/>
      <c r="D186" s="153" t="s">
        <v>313</v>
      </c>
      <c r="E186" s="154" t="s">
        <v>2</v>
      </c>
      <c r="F186" s="155" t="s">
        <v>317</v>
      </c>
      <c r="H186" s="154" t="s">
        <v>2</v>
      </c>
      <c r="I186" s="156"/>
      <c r="L186" s="152"/>
      <c r="M186" s="157"/>
      <c r="T186" s="158"/>
      <c r="AT186" s="154" t="s">
        <v>313</v>
      </c>
      <c r="AU186" s="154" t="s">
        <v>80</v>
      </c>
      <c r="AV186" s="12" t="s">
        <v>78</v>
      </c>
      <c r="AW186" s="12" t="s">
        <v>32</v>
      </c>
      <c r="AX186" s="12" t="s">
        <v>71</v>
      </c>
      <c r="AY186" s="154" t="s">
        <v>304</v>
      </c>
    </row>
    <row r="187" spans="2:65" s="12" customFormat="1" x14ac:dyDescent="0.2">
      <c r="B187" s="152"/>
      <c r="D187" s="153" t="s">
        <v>313</v>
      </c>
      <c r="E187" s="154" t="s">
        <v>2</v>
      </c>
      <c r="F187" s="155" t="s">
        <v>339</v>
      </c>
      <c r="H187" s="154" t="s">
        <v>2</v>
      </c>
      <c r="I187" s="156"/>
      <c r="L187" s="152"/>
      <c r="M187" s="157"/>
      <c r="T187" s="158"/>
      <c r="AT187" s="154" t="s">
        <v>313</v>
      </c>
      <c r="AU187" s="154" t="s">
        <v>80</v>
      </c>
      <c r="AV187" s="12" t="s">
        <v>78</v>
      </c>
      <c r="AW187" s="12" t="s">
        <v>32</v>
      </c>
      <c r="AX187" s="12" t="s">
        <v>71</v>
      </c>
      <c r="AY187" s="154" t="s">
        <v>304</v>
      </c>
    </row>
    <row r="188" spans="2:65" s="13" customFormat="1" x14ac:dyDescent="0.2">
      <c r="B188" s="159"/>
      <c r="D188" s="153" t="s">
        <v>313</v>
      </c>
      <c r="E188" s="160" t="s">
        <v>2</v>
      </c>
      <c r="F188" s="161" t="s">
        <v>353</v>
      </c>
      <c r="H188" s="162">
        <v>57.268999999999998</v>
      </c>
      <c r="I188" s="163"/>
      <c r="L188" s="159"/>
      <c r="M188" s="164"/>
      <c r="T188" s="165"/>
      <c r="AT188" s="160" t="s">
        <v>313</v>
      </c>
      <c r="AU188" s="160" t="s">
        <v>80</v>
      </c>
      <c r="AV188" s="13" t="s">
        <v>80</v>
      </c>
      <c r="AW188" s="13" t="s">
        <v>32</v>
      </c>
      <c r="AX188" s="13" t="s">
        <v>71</v>
      </c>
      <c r="AY188" s="160" t="s">
        <v>304</v>
      </c>
    </row>
    <row r="189" spans="2:65" s="13" customFormat="1" x14ac:dyDescent="0.2">
      <c r="B189" s="159"/>
      <c r="D189" s="153" t="s">
        <v>313</v>
      </c>
      <c r="E189" s="160" t="s">
        <v>2</v>
      </c>
      <c r="F189" s="161" t="s">
        <v>354</v>
      </c>
      <c r="H189" s="162">
        <v>1</v>
      </c>
      <c r="I189" s="163"/>
      <c r="L189" s="159"/>
      <c r="M189" s="164"/>
      <c r="T189" s="165"/>
      <c r="AT189" s="160" t="s">
        <v>313</v>
      </c>
      <c r="AU189" s="160" t="s">
        <v>80</v>
      </c>
      <c r="AV189" s="13" t="s">
        <v>80</v>
      </c>
      <c r="AW189" s="13" t="s">
        <v>32</v>
      </c>
      <c r="AX189" s="13" t="s">
        <v>71</v>
      </c>
      <c r="AY189" s="160" t="s">
        <v>304</v>
      </c>
    </row>
    <row r="190" spans="2:65" s="13" customFormat="1" x14ac:dyDescent="0.2">
      <c r="B190" s="159"/>
      <c r="D190" s="153" t="s">
        <v>313</v>
      </c>
      <c r="E190" s="160" t="s">
        <v>2</v>
      </c>
      <c r="F190" s="161" t="s">
        <v>355</v>
      </c>
      <c r="H190" s="162">
        <v>24.908000000000001</v>
      </c>
      <c r="I190" s="163"/>
      <c r="L190" s="159"/>
      <c r="M190" s="164"/>
      <c r="T190" s="165"/>
      <c r="AT190" s="160" t="s">
        <v>313</v>
      </c>
      <c r="AU190" s="160" t="s">
        <v>80</v>
      </c>
      <c r="AV190" s="13" t="s">
        <v>80</v>
      </c>
      <c r="AW190" s="13" t="s">
        <v>32</v>
      </c>
      <c r="AX190" s="13" t="s">
        <v>71</v>
      </c>
      <c r="AY190" s="160" t="s">
        <v>304</v>
      </c>
    </row>
    <row r="191" spans="2:65" s="13" customFormat="1" ht="22.5" x14ac:dyDescent="0.2">
      <c r="B191" s="159"/>
      <c r="D191" s="153" t="s">
        <v>313</v>
      </c>
      <c r="E191" s="160" t="s">
        <v>2</v>
      </c>
      <c r="F191" s="161" t="s">
        <v>356</v>
      </c>
      <c r="H191" s="162">
        <v>5.0670000000000002</v>
      </c>
      <c r="I191" s="163"/>
      <c r="L191" s="159"/>
      <c r="M191" s="164"/>
      <c r="T191" s="165"/>
      <c r="AT191" s="160" t="s">
        <v>313</v>
      </c>
      <c r="AU191" s="160" t="s">
        <v>80</v>
      </c>
      <c r="AV191" s="13" t="s">
        <v>80</v>
      </c>
      <c r="AW191" s="13" t="s">
        <v>32</v>
      </c>
      <c r="AX191" s="13" t="s">
        <v>71</v>
      </c>
      <c r="AY191" s="160" t="s">
        <v>304</v>
      </c>
    </row>
    <row r="192" spans="2:65" s="14" customFormat="1" x14ac:dyDescent="0.2">
      <c r="B192" s="166"/>
      <c r="D192" s="153" t="s">
        <v>313</v>
      </c>
      <c r="E192" s="167" t="s">
        <v>199</v>
      </c>
      <c r="F192" s="168" t="s">
        <v>321</v>
      </c>
      <c r="H192" s="169">
        <v>88.244</v>
      </c>
      <c r="I192" s="170"/>
      <c r="L192" s="166"/>
      <c r="M192" s="171"/>
      <c r="T192" s="172"/>
      <c r="AT192" s="167" t="s">
        <v>313</v>
      </c>
      <c r="AU192" s="167" t="s">
        <v>80</v>
      </c>
      <c r="AV192" s="14" t="s">
        <v>322</v>
      </c>
      <c r="AW192" s="14" t="s">
        <v>32</v>
      </c>
      <c r="AX192" s="14" t="s">
        <v>71</v>
      </c>
      <c r="AY192" s="167" t="s">
        <v>304</v>
      </c>
    </row>
    <row r="193" spans="2:65" s="15" customFormat="1" x14ac:dyDescent="0.2">
      <c r="B193" s="173"/>
      <c r="D193" s="153" t="s">
        <v>313</v>
      </c>
      <c r="E193" s="174" t="s">
        <v>2</v>
      </c>
      <c r="F193" s="175" t="s">
        <v>323</v>
      </c>
      <c r="H193" s="176">
        <v>88.244</v>
      </c>
      <c r="I193" s="177"/>
      <c r="L193" s="173"/>
      <c r="M193" s="178"/>
      <c r="T193" s="179"/>
      <c r="AT193" s="174" t="s">
        <v>313</v>
      </c>
      <c r="AU193" s="174" t="s">
        <v>80</v>
      </c>
      <c r="AV193" s="15" t="s">
        <v>86</v>
      </c>
      <c r="AW193" s="15" t="s">
        <v>32</v>
      </c>
      <c r="AX193" s="15" t="s">
        <v>78</v>
      </c>
      <c r="AY193" s="174" t="s">
        <v>304</v>
      </c>
    </row>
    <row r="194" spans="2:65" s="1" customFormat="1" ht="24.2" customHeight="1" x14ac:dyDescent="0.2">
      <c r="B194" s="134"/>
      <c r="C194" s="135" t="s">
        <v>89</v>
      </c>
      <c r="D194" s="135" t="s">
        <v>306</v>
      </c>
      <c r="E194" s="136" t="s">
        <v>357</v>
      </c>
      <c r="F194" s="137" t="s">
        <v>358</v>
      </c>
      <c r="G194" s="138" t="s">
        <v>134</v>
      </c>
      <c r="H194" s="139">
        <v>205.2</v>
      </c>
      <c r="I194" s="140"/>
      <c r="J194" s="141">
        <f>ROUND(I194*H194,2)</f>
        <v>0</v>
      </c>
      <c r="K194" s="137" t="s">
        <v>2</v>
      </c>
      <c r="L194" s="33"/>
      <c r="M194" s="142" t="s">
        <v>2</v>
      </c>
      <c r="N194" s="143" t="s">
        <v>42</v>
      </c>
      <c r="P194" s="144">
        <f>O194*H194</f>
        <v>0</v>
      </c>
      <c r="Q194" s="144">
        <v>0</v>
      </c>
      <c r="R194" s="144">
        <f>Q194*H194</f>
        <v>0</v>
      </c>
      <c r="S194" s="144">
        <v>0</v>
      </c>
      <c r="T194" s="145">
        <f>S194*H194</f>
        <v>0</v>
      </c>
      <c r="AR194" s="146" t="s">
        <v>86</v>
      </c>
      <c r="AT194" s="146" t="s">
        <v>306</v>
      </c>
      <c r="AU194" s="146" t="s">
        <v>80</v>
      </c>
      <c r="AY194" s="18" t="s">
        <v>304</v>
      </c>
      <c r="BE194" s="147">
        <f>IF(N194="základní",J194,0)</f>
        <v>0</v>
      </c>
      <c r="BF194" s="147">
        <f>IF(N194="snížená",J194,0)</f>
        <v>0</v>
      </c>
      <c r="BG194" s="147">
        <f>IF(N194="zákl. přenesená",J194,0)</f>
        <v>0</v>
      </c>
      <c r="BH194" s="147">
        <f>IF(N194="sníž. přenesená",J194,0)</f>
        <v>0</v>
      </c>
      <c r="BI194" s="147">
        <f>IF(N194="nulová",J194,0)</f>
        <v>0</v>
      </c>
      <c r="BJ194" s="18" t="s">
        <v>78</v>
      </c>
      <c r="BK194" s="147">
        <f>ROUND(I194*H194,2)</f>
        <v>0</v>
      </c>
      <c r="BL194" s="18" t="s">
        <v>86</v>
      </c>
      <c r="BM194" s="146" t="s">
        <v>359</v>
      </c>
    </row>
    <row r="195" spans="2:65" s="1" customFormat="1" ht="29.25" x14ac:dyDescent="0.2">
      <c r="B195" s="33"/>
      <c r="D195" s="153" t="s">
        <v>360</v>
      </c>
      <c r="F195" s="180" t="s">
        <v>361</v>
      </c>
      <c r="I195" s="150"/>
      <c r="L195" s="33"/>
      <c r="M195" s="151"/>
      <c r="T195" s="54"/>
      <c r="AT195" s="18" t="s">
        <v>360</v>
      </c>
      <c r="AU195" s="18" t="s">
        <v>80</v>
      </c>
    </row>
    <row r="196" spans="2:65" s="1" customFormat="1" ht="62.65" customHeight="1" x14ac:dyDescent="0.2">
      <c r="B196" s="134"/>
      <c r="C196" s="135" t="s">
        <v>92</v>
      </c>
      <c r="D196" s="135" t="s">
        <v>306</v>
      </c>
      <c r="E196" s="136" t="s">
        <v>362</v>
      </c>
      <c r="F196" s="137" t="s">
        <v>363</v>
      </c>
      <c r="G196" s="138" t="s">
        <v>134</v>
      </c>
      <c r="H196" s="139">
        <v>205.2</v>
      </c>
      <c r="I196" s="140"/>
      <c r="J196" s="141">
        <f>ROUND(I196*H196,2)</f>
        <v>0</v>
      </c>
      <c r="K196" s="137" t="s">
        <v>309</v>
      </c>
      <c r="L196" s="33"/>
      <c r="M196" s="142" t="s">
        <v>2</v>
      </c>
      <c r="N196" s="143" t="s">
        <v>42</v>
      </c>
      <c r="P196" s="144">
        <f>O196*H196</f>
        <v>0</v>
      </c>
      <c r="Q196" s="144">
        <v>0</v>
      </c>
      <c r="R196" s="144">
        <f>Q196*H196</f>
        <v>0</v>
      </c>
      <c r="S196" s="144">
        <v>0</v>
      </c>
      <c r="T196" s="145">
        <f>S196*H196</f>
        <v>0</v>
      </c>
      <c r="AR196" s="146" t="s">
        <v>86</v>
      </c>
      <c r="AT196" s="146" t="s">
        <v>306</v>
      </c>
      <c r="AU196" s="146" t="s">
        <v>80</v>
      </c>
      <c r="AY196" s="18" t="s">
        <v>304</v>
      </c>
      <c r="BE196" s="147">
        <f>IF(N196="základní",J196,0)</f>
        <v>0</v>
      </c>
      <c r="BF196" s="147">
        <f>IF(N196="snížená",J196,0)</f>
        <v>0</v>
      </c>
      <c r="BG196" s="147">
        <f>IF(N196="zákl. přenesená",J196,0)</f>
        <v>0</v>
      </c>
      <c r="BH196" s="147">
        <f>IF(N196="sníž. přenesená",J196,0)</f>
        <v>0</v>
      </c>
      <c r="BI196" s="147">
        <f>IF(N196="nulová",J196,0)</f>
        <v>0</v>
      </c>
      <c r="BJ196" s="18" t="s">
        <v>78</v>
      </c>
      <c r="BK196" s="147">
        <f>ROUND(I196*H196,2)</f>
        <v>0</v>
      </c>
      <c r="BL196" s="18" t="s">
        <v>86</v>
      </c>
      <c r="BM196" s="146" t="s">
        <v>364</v>
      </c>
    </row>
    <row r="197" spans="2:65" s="1" customFormat="1" x14ac:dyDescent="0.2">
      <c r="B197" s="33"/>
      <c r="D197" s="148" t="s">
        <v>311</v>
      </c>
      <c r="F197" s="149" t="s">
        <v>365</v>
      </c>
      <c r="I197" s="150"/>
      <c r="L197" s="33"/>
      <c r="M197" s="151"/>
      <c r="T197" s="54"/>
      <c r="AT197" s="18" t="s">
        <v>311</v>
      </c>
      <c r="AU197" s="18" t="s">
        <v>80</v>
      </c>
    </row>
    <row r="198" spans="2:65" s="12" customFormat="1" x14ac:dyDescent="0.2">
      <c r="B198" s="152"/>
      <c r="D198" s="153" t="s">
        <v>313</v>
      </c>
      <c r="E198" s="154" t="s">
        <v>2</v>
      </c>
      <c r="F198" s="155" t="s">
        <v>317</v>
      </c>
      <c r="H198" s="154" t="s">
        <v>2</v>
      </c>
      <c r="I198" s="156"/>
      <c r="L198" s="152"/>
      <c r="M198" s="157"/>
      <c r="T198" s="158"/>
      <c r="AT198" s="154" t="s">
        <v>313</v>
      </c>
      <c r="AU198" s="154" t="s">
        <v>80</v>
      </c>
      <c r="AV198" s="12" t="s">
        <v>78</v>
      </c>
      <c r="AW198" s="12" t="s">
        <v>32</v>
      </c>
      <c r="AX198" s="12" t="s">
        <v>71</v>
      </c>
      <c r="AY198" s="154" t="s">
        <v>304</v>
      </c>
    </row>
    <row r="199" spans="2:65" s="12" customFormat="1" ht="22.5" x14ac:dyDescent="0.2">
      <c r="B199" s="152"/>
      <c r="D199" s="153" t="s">
        <v>313</v>
      </c>
      <c r="E199" s="154" t="s">
        <v>2</v>
      </c>
      <c r="F199" s="155" t="s">
        <v>366</v>
      </c>
      <c r="H199" s="154" t="s">
        <v>2</v>
      </c>
      <c r="I199" s="156"/>
      <c r="L199" s="152"/>
      <c r="M199" s="157"/>
      <c r="T199" s="158"/>
      <c r="AT199" s="154" t="s">
        <v>313</v>
      </c>
      <c r="AU199" s="154" t="s">
        <v>80</v>
      </c>
      <c r="AV199" s="12" t="s">
        <v>78</v>
      </c>
      <c r="AW199" s="12" t="s">
        <v>32</v>
      </c>
      <c r="AX199" s="12" t="s">
        <v>71</v>
      </c>
      <c r="AY199" s="154" t="s">
        <v>304</v>
      </c>
    </row>
    <row r="200" spans="2:65" s="12" customFormat="1" x14ac:dyDescent="0.2">
      <c r="B200" s="152"/>
      <c r="D200" s="153" t="s">
        <v>313</v>
      </c>
      <c r="E200" s="154" t="s">
        <v>2</v>
      </c>
      <c r="F200" s="155" t="s">
        <v>367</v>
      </c>
      <c r="H200" s="154" t="s">
        <v>2</v>
      </c>
      <c r="I200" s="156"/>
      <c r="L200" s="152"/>
      <c r="M200" s="157"/>
      <c r="T200" s="158"/>
      <c r="AT200" s="154" t="s">
        <v>313</v>
      </c>
      <c r="AU200" s="154" t="s">
        <v>80</v>
      </c>
      <c r="AV200" s="12" t="s">
        <v>78</v>
      </c>
      <c r="AW200" s="12" t="s">
        <v>32</v>
      </c>
      <c r="AX200" s="12" t="s">
        <v>71</v>
      </c>
      <c r="AY200" s="154" t="s">
        <v>304</v>
      </c>
    </row>
    <row r="201" spans="2:65" s="13" customFormat="1" ht="22.5" x14ac:dyDescent="0.2">
      <c r="B201" s="159"/>
      <c r="D201" s="153" t="s">
        <v>313</v>
      </c>
      <c r="E201" s="160" t="s">
        <v>2</v>
      </c>
      <c r="F201" s="161" t="s">
        <v>368</v>
      </c>
      <c r="H201" s="162">
        <v>205.2</v>
      </c>
      <c r="I201" s="163"/>
      <c r="L201" s="159"/>
      <c r="M201" s="164"/>
      <c r="T201" s="165"/>
      <c r="AT201" s="160" t="s">
        <v>313</v>
      </c>
      <c r="AU201" s="160" t="s">
        <v>80</v>
      </c>
      <c r="AV201" s="13" t="s">
        <v>80</v>
      </c>
      <c r="AW201" s="13" t="s">
        <v>32</v>
      </c>
      <c r="AX201" s="13" t="s">
        <v>71</v>
      </c>
      <c r="AY201" s="160" t="s">
        <v>304</v>
      </c>
    </row>
    <row r="202" spans="2:65" s="14" customFormat="1" x14ac:dyDescent="0.2">
      <c r="B202" s="166"/>
      <c r="D202" s="153" t="s">
        <v>313</v>
      </c>
      <c r="E202" s="167" t="s">
        <v>132</v>
      </c>
      <c r="F202" s="168" t="s">
        <v>321</v>
      </c>
      <c r="H202" s="169">
        <v>205.2</v>
      </c>
      <c r="I202" s="170"/>
      <c r="L202" s="166"/>
      <c r="M202" s="171"/>
      <c r="T202" s="172"/>
      <c r="AT202" s="167" t="s">
        <v>313</v>
      </c>
      <c r="AU202" s="167" t="s">
        <v>80</v>
      </c>
      <c r="AV202" s="14" t="s">
        <v>322</v>
      </c>
      <c r="AW202" s="14" t="s">
        <v>32</v>
      </c>
      <c r="AX202" s="14" t="s">
        <v>71</v>
      </c>
      <c r="AY202" s="167" t="s">
        <v>304</v>
      </c>
    </row>
    <row r="203" spans="2:65" s="15" customFormat="1" x14ac:dyDescent="0.2">
      <c r="B203" s="173"/>
      <c r="D203" s="153" t="s">
        <v>313</v>
      </c>
      <c r="E203" s="174" t="s">
        <v>2</v>
      </c>
      <c r="F203" s="175" t="s">
        <v>323</v>
      </c>
      <c r="H203" s="176">
        <v>205.2</v>
      </c>
      <c r="I203" s="177"/>
      <c r="L203" s="173"/>
      <c r="M203" s="178"/>
      <c r="T203" s="179"/>
      <c r="AT203" s="174" t="s">
        <v>313</v>
      </c>
      <c r="AU203" s="174" t="s">
        <v>80</v>
      </c>
      <c r="AV203" s="15" t="s">
        <v>86</v>
      </c>
      <c r="AW203" s="15" t="s">
        <v>32</v>
      </c>
      <c r="AX203" s="15" t="s">
        <v>78</v>
      </c>
      <c r="AY203" s="174" t="s">
        <v>304</v>
      </c>
    </row>
    <row r="204" spans="2:65" s="1" customFormat="1" ht="62.65" customHeight="1" x14ac:dyDescent="0.2">
      <c r="B204" s="134"/>
      <c r="C204" s="135" t="s">
        <v>95</v>
      </c>
      <c r="D204" s="135" t="s">
        <v>306</v>
      </c>
      <c r="E204" s="136" t="s">
        <v>369</v>
      </c>
      <c r="F204" s="137" t="s">
        <v>370</v>
      </c>
      <c r="G204" s="138" t="s">
        <v>134</v>
      </c>
      <c r="H204" s="139">
        <v>1886.9860000000001</v>
      </c>
      <c r="I204" s="140"/>
      <c r="J204" s="141">
        <f>ROUND(I204*H204,2)</f>
        <v>0</v>
      </c>
      <c r="K204" s="137" t="s">
        <v>309</v>
      </c>
      <c r="L204" s="33"/>
      <c r="M204" s="142" t="s">
        <v>2</v>
      </c>
      <c r="N204" s="143" t="s">
        <v>42</v>
      </c>
      <c r="P204" s="144">
        <f>O204*H204</f>
        <v>0</v>
      </c>
      <c r="Q204" s="144">
        <v>0</v>
      </c>
      <c r="R204" s="144">
        <f>Q204*H204</f>
        <v>0</v>
      </c>
      <c r="S204" s="144">
        <v>0</v>
      </c>
      <c r="T204" s="145">
        <f>S204*H204</f>
        <v>0</v>
      </c>
      <c r="AR204" s="146" t="s">
        <v>86</v>
      </c>
      <c r="AT204" s="146" t="s">
        <v>306</v>
      </c>
      <c r="AU204" s="146" t="s">
        <v>80</v>
      </c>
      <c r="AY204" s="18" t="s">
        <v>304</v>
      </c>
      <c r="BE204" s="147">
        <f>IF(N204="základní",J204,0)</f>
        <v>0</v>
      </c>
      <c r="BF204" s="147">
        <f>IF(N204="snížená",J204,0)</f>
        <v>0</v>
      </c>
      <c r="BG204" s="147">
        <f>IF(N204="zákl. přenesená",J204,0)</f>
        <v>0</v>
      </c>
      <c r="BH204" s="147">
        <f>IF(N204="sníž. přenesená",J204,0)</f>
        <v>0</v>
      </c>
      <c r="BI204" s="147">
        <f>IF(N204="nulová",J204,0)</f>
        <v>0</v>
      </c>
      <c r="BJ204" s="18" t="s">
        <v>78</v>
      </c>
      <c r="BK204" s="147">
        <f>ROUND(I204*H204,2)</f>
        <v>0</v>
      </c>
      <c r="BL204" s="18" t="s">
        <v>86</v>
      </c>
      <c r="BM204" s="146" t="s">
        <v>371</v>
      </c>
    </row>
    <row r="205" spans="2:65" s="1" customFormat="1" x14ac:dyDescent="0.2">
      <c r="B205" s="33"/>
      <c r="D205" s="148" t="s">
        <v>311</v>
      </c>
      <c r="F205" s="149" t="s">
        <v>372</v>
      </c>
      <c r="I205" s="150"/>
      <c r="L205" s="33"/>
      <c r="M205" s="151"/>
      <c r="T205" s="54"/>
      <c r="AT205" s="18" t="s">
        <v>311</v>
      </c>
      <c r="AU205" s="18" t="s">
        <v>80</v>
      </c>
    </row>
    <row r="206" spans="2:65" s="12" customFormat="1" x14ac:dyDescent="0.2">
      <c r="B206" s="152"/>
      <c r="D206" s="153" t="s">
        <v>313</v>
      </c>
      <c r="E206" s="154" t="s">
        <v>2</v>
      </c>
      <c r="F206" s="155" t="s">
        <v>317</v>
      </c>
      <c r="H206" s="154" t="s">
        <v>2</v>
      </c>
      <c r="I206" s="156"/>
      <c r="L206" s="152"/>
      <c r="M206" s="157"/>
      <c r="T206" s="158"/>
      <c r="AT206" s="154" t="s">
        <v>313</v>
      </c>
      <c r="AU206" s="154" t="s">
        <v>80</v>
      </c>
      <c r="AV206" s="12" t="s">
        <v>78</v>
      </c>
      <c r="AW206" s="12" t="s">
        <v>32</v>
      </c>
      <c r="AX206" s="12" t="s">
        <v>71</v>
      </c>
      <c r="AY206" s="154" t="s">
        <v>304</v>
      </c>
    </row>
    <row r="207" spans="2:65" s="12" customFormat="1" x14ac:dyDescent="0.2">
      <c r="B207" s="152"/>
      <c r="D207" s="153" t="s">
        <v>313</v>
      </c>
      <c r="E207" s="154" t="s">
        <v>2</v>
      </c>
      <c r="F207" s="155" t="s">
        <v>339</v>
      </c>
      <c r="H207" s="154" t="s">
        <v>2</v>
      </c>
      <c r="I207" s="156"/>
      <c r="L207" s="152"/>
      <c r="M207" s="157"/>
      <c r="T207" s="158"/>
      <c r="AT207" s="154" t="s">
        <v>313</v>
      </c>
      <c r="AU207" s="154" t="s">
        <v>80</v>
      </c>
      <c r="AV207" s="12" t="s">
        <v>78</v>
      </c>
      <c r="AW207" s="12" t="s">
        <v>32</v>
      </c>
      <c r="AX207" s="12" t="s">
        <v>71</v>
      </c>
      <c r="AY207" s="154" t="s">
        <v>304</v>
      </c>
    </row>
    <row r="208" spans="2:65" s="13" customFormat="1" x14ac:dyDescent="0.2">
      <c r="B208" s="159"/>
      <c r="D208" s="153" t="s">
        <v>313</v>
      </c>
      <c r="E208" s="160" t="s">
        <v>2</v>
      </c>
      <c r="F208" s="161" t="s">
        <v>190</v>
      </c>
      <c r="H208" s="162">
        <v>1568</v>
      </c>
      <c r="I208" s="163"/>
      <c r="L208" s="159"/>
      <c r="M208" s="164"/>
      <c r="T208" s="165"/>
      <c r="AT208" s="160" t="s">
        <v>313</v>
      </c>
      <c r="AU208" s="160" t="s">
        <v>80</v>
      </c>
      <c r="AV208" s="13" t="s">
        <v>80</v>
      </c>
      <c r="AW208" s="13" t="s">
        <v>32</v>
      </c>
      <c r="AX208" s="13" t="s">
        <v>71</v>
      </c>
      <c r="AY208" s="160" t="s">
        <v>304</v>
      </c>
    </row>
    <row r="209" spans="2:65" s="13" customFormat="1" x14ac:dyDescent="0.2">
      <c r="B209" s="159"/>
      <c r="D209" s="153" t="s">
        <v>313</v>
      </c>
      <c r="E209" s="160" t="s">
        <v>2</v>
      </c>
      <c r="F209" s="161" t="s">
        <v>193</v>
      </c>
      <c r="H209" s="162">
        <v>392</v>
      </c>
      <c r="I209" s="163"/>
      <c r="L209" s="159"/>
      <c r="M209" s="164"/>
      <c r="T209" s="165"/>
      <c r="AT209" s="160" t="s">
        <v>313</v>
      </c>
      <c r="AU209" s="160" t="s">
        <v>80</v>
      </c>
      <c r="AV209" s="13" t="s">
        <v>80</v>
      </c>
      <c r="AW209" s="13" t="s">
        <v>32</v>
      </c>
      <c r="AX209" s="13" t="s">
        <v>71</v>
      </c>
      <c r="AY209" s="160" t="s">
        <v>304</v>
      </c>
    </row>
    <row r="210" spans="2:65" s="13" customFormat="1" x14ac:dyDescent="0.2">
      <c r="B210" s="159"/>
      <c r="D210" s="153" t="s">
        <v>313</v>
      </c>
      <c r="E210" s="160" t="s">
        <v>2</v>
      </c>
      <c r="F210" s="161" t="s">
        <v>202</v>
      </c>
      <c r="H210" s="162">
        <v>43.942</v>
      </c>
      <c r="I210" s="163"/>
      <c r="L210" s="159"/>
      <c r="M210" s="164"/>
      <c r="T210" s="165"/>
      <c r="AT210" s="160" t="s">
        <v>313</v>
      </c>
      <c r="AU210" s="160" t="s">
        <v>80</v>
      </c>
      <c r="AV210" s="13" t="s">
        <v>80</v>
      </c>
      <c r="AW210" s="13" t="s">
        <v>32</v>
      </c>
      <c r="AX210" s="13" t="s">
        <v>71</v>
      </c>
      <c r="AY210" s="160" t="s">
        <v>304</v>
      </c>
    </row>
    <row r="211" spans="2:65" s="13" customFormat="1" x14ac:dyDescent="0.2">
      <c r="B211" s="159"/>
      <c r="D211" s="153" t="s">
        <v>313</v>
      </c>
      <c r="E211" s="160" t="s">
        <v>2</v>
      </c>
      <c r="F211" s="161" t="s">
        <v>199</v>
      </c>
      <c r="H211" s="162">
        <v>88.244</v>
      </c>
      <c r="I211" s="163"/>
      <c r="L211" s="159"/>
      <c r="M211" s="164"/>
      <c r="T211" s="165"/>
      <c r="AT211" s="160" t="s">
        <v>313</v>
      </c>
      <c r="AU211" s="160" t="s">
        <v>80</v>
      </c>
      <c r="AV211" s="13" t="s">
        <v>80</v>
      </c>
      <c r="AW211" s="13" t="s">
        <v>32</v>
      </c>
      <c r="AX211" s="13" t="s">
        <v>71</v>
      </c>
      <c r="AY211" s="160" t="s">
        <v>304</v>
      </c>
    </row>
    <row r="212" spans="2:65" s="14" customFormat="1" x14ac:dyDescent="0.2">
      <c r="B212" s="166"/>
      <c r="D212" s="153" t="s">
        <v>313</v>
      </c>
      <c r="E212" s="167" t="s">
        <v>2</v>
      </c>
      <c r="F212" s="168" t="s">
        <v>321</v>
      </c>
      <c r="H212" s="169">
        <v>2092.1860000000001</v>
      </c>
      <c r="I212" s="170"/>
      <c r="L212" s="166"/>
      <c r="M212" s="171"/>
      <c r="T212" s="172"/>
      <c r="AT212" s="167" t="s">
        <v>313</v>
      </c>
      <c r="AU212" s="167" t="s">
        <v>80</v>
      </c>
      <c r="AV212" s="14" t="s">
        <v>322</v>
      </c>
      <c r="AW212" s="14" t="s">
        <v>32</v>
      </c>
      <c r="AX212" s="14" t="s">
        <v>71</v>
      </c>
      <c r="AY212" s="167" t="s">
        <v>304</v>
      </c>
    </row>
    <row r="213" spans="2:65" s="12" customFormat="1" ht="22.5" x14ac:dyDescent="0.2">
      <c r="B213" s="152"/>
      <c r="D213" s="153" t="s">
        <v>313</v>
      </c>
      <c r="E213" s="154" t="s">
        <v>2</v>
      </c>
      <c r="F213" s="155" t="s">
        <v>373</v>
      </c>
      <c r="H213" s="154" t="s">
        <v>2</v>
      </c>
      <c r="I213" s="156"/>
      <c r="L213" s="152"/>
      <c r="M213" s="157"/>
      <c r="T213" s="158"/>
      <c r="AT213" s="154" t="s">
        <v>313</v>
      </c>
      <c r="AU213" s="154" t="s">
        <v>80</v>
      </c>
      <c r="AV213" s="12" t="s">
        <v>78</v>
      </c>
      <c r="AW213" s="12" t="s">
        <v>32</v>
      </c>
      <c r="AX213" s="12" t="s">
        <v>71</v>
      </c>
      <c r="AY213" s="154" t="s">
        <v>304</v>
      </c>
    </row>
    <row r="214" spans="2:65" s="13" customFormat="1" x14ac:dyDescent="0.2">
      <c r="B214" s="159"/>
      <c r="D214" s="153" t="s">
        <v>313</v>
      </c>
      <c r="E214" s="160" t="s">
        <v>2</v>
      </c>
      <c r="F214" s="161" t="s">
        <v>374</v>
      </c>
      <c r="H214" s="162">
        <v>-205.2</v>
      </c>
      <c r="I214" s="163"/>
      <c r="L214" s="159"/>
      <c r="M214" s="164"/>
      <c r="T214" s="165"/>
      <c r="AT214" s="160" t="s">
        <v>313</v>
      </c>
      <c r="AU214" s="160" t="s">
        <v>80</v>
      </c>
      <c r="AV214" s="13" t="s">
        <v>80</v>
      </c>
      <c r="AW214" s="13" t="s">
        <v>32</v>
      </c>
      <c r="AX214" s="13" t="s">
        <v>71</v>
      </c>
      <c r="AY214" s="160" t="s">
        <v>304</v>
      </c>
    </row>
    <row r="215" spans="2:65" s="14" customFormat="1" x14ac:dyDescent="0.2">
      <c r="B215" s="166"/>
      <c r="D215" s="153" t="s">
        <v>313</v>
      </c>
      <c r="E215" s="167" t="s">
        <v>2</v>
      </c>
      <c r="F215" s="168" t="s">
        <v>321</v>
      </c>
      <c r="H215" s="169">
        <v>-205.2</v>
      </c>
      <c r="I215" s="170"/>
      <c r="L215" s="166"/>
      <c r="M215" s="171"/>
      <c r="T215" s="172"/>
      <c r="AT215" s="167" t="s">
        <v>313</v>
      </c>
      <c r="AU215" s="167" t="s">
        <v>80</v>
      </c>
      <c r="AV215" s="14" t="s">
        <v>322</v>
      </c>
      <c r="AW215" s="14" t="s">
        <v>32</v>
      </c>
      <c r="AX215" s="14" t="s">
        <v>71</v>
      </c>
      <c r="AY215" s="167" t="s">
        <v>304</v>
      </c>
    </row>
    <row r="216" spans="2:65" s="15" customFormat="1" x14ac:dyDescent="0.2">
      <c r="B216" s="173"/>
      <c r="D216" s="153" t="s">
        <v>313</v>
      </c>
      <c r="E216" s="174" t="s">
        <v>2</v>
      </c>
      <c r="F216" s="175" t="s">
        <v>323</v>
      </c>
      <c r="H216" s="176">
        <v>1886.9860000000001</v>
      </c>
      <c r="I216" s="177"/>
      <c r="L216" s="173"/>
      <c r="M216" s="178"/>
      <c r="T216" s="179"/>
      <c r="AT216" s="174" t="s">
        <v>313</v>
      </c>
      <c r="AU216" s="174" t="s">
        <v>80</v>
      </c>
      <c r="AV216" s="15" t="s">
        <v>86</v>
      </c>
      <c r="AW216" s="15" t="s">
        <v>32</v>
      </c>
      <c r="AX216" s="15" t="s">
        <v>78</v>
      </c>
      <c r="AY216" s="174" t="s">
        <v>304</v>
      </c>
    </row>
    <row r="217" spans="2:65" s="1" customFormat="1" ht="66.75" customHeight="1" x14ac:dyDescent="0.2">
      <c r="B217" s="134"/>
      <c r="C217" s="135" t="s">
        <v>98</v>
      </c>
      <c r="D217" s="135" t="s">
        <v>306</v>
      </c>
      <c r="E217" s="136" t="s">
        <v>375</v>
      </c>
      <c r="F217" s="137" t="s">
        <v>376</v>
      </c>
      <c r="G217" s="138" t="s">
        <v>134</v>
      </c>
      <c r="H217" s="139">
        <v>9434.93</v>
      </c>
      <c r="I217" s="140"/>
      <c r="J217" s="141">
        <f>ROUND(I217*H217,2)</f>
        <v>0</v>
      </c>
      <c r="K217" s="137" t="s">
        <v>309</v>
      </c>
      <c r="L217" s="33"/>
      <c r="M217" s="142" t="s">
        <v>2</v>
      </c>
      <c r="N217" s="143" t="s">
        <v>42</v>
      </c>
      <c r="P217" s="144">
        <f>O217*H217</f>
        <v>0</v>
      </c>
      <c r="Q217" s="144">
        <v>0</v>
      </c>
      <c r="R217" s="144">
        <f>Q217*H217</f>
        <v>0</v>
      </c>
      <c r="S217" s="144">
        <v>0</v>
      </c>
      <c r="T217" s="145">
        <f>S217*H217</f>
        <v>0</v>
      </c>
      <c r="AR217" s="146" t="s">
        <v>86</v>
      </c>
      <c r="AT217" s="146" t="s">
        <v>306</v>
      </c>
      <c r="AU217" s="146" t="s">
        <v>80</v>
      </c>
      <c r="AY217" s="18" t="s">
        <v>304</v>
      </c>
      <c r="BE217" s="147">
        <f>IF(N217="základní",J217,0)</f>
        <v>0</v>
      </c>
      <c r="BF217" s="147">
        <f>IF(N217="snížená",J217,0)</f>
        <v>0</v>
      </c>
      <c r="BG217" s="147">
        <f>IF(N217="zákl. přenesená",J217,0)</f>
        <v>0</v>
      </c>
      <c r="BH217" s="147">
        <f>IF(N217="sníž. přenesená",J217,0)</f>
        <v>0</v>
      </c>
      <c r="BI217" s="147">
        <f>IF(N217="nulová",J217,0)</f>
        <v>0</v>
      </c>
      <c r="BJ217" s="18" t="s">
        <v>78</v>
      </c>
      <c r="BK217" s="147">
        <f>ROUND(I217*H217,2)</f>
        <v>0</v>
      </c>
      <c r="BL217" s="18" t="s">
        <v>86</v>
      </c>
      <c r="BM217" s="146" t="s">
        <v>377</v>
      </c>
    </row>
    <row r="218" spans="2:65" s="1" customFormat="1" x14ac:dyDescent="0.2">
      <c r="B218" s="33"/>
      <c r="D218" s="148" t="s">
        <v>311</v>
      </c>
      <c r="F218" s="149" t="s">
        <v>378</v>
      </c>
      <c r="I218" s="150"/>
      <c r="L218" s="33"/>
      <c r="M218" s="151"/>
      <c r="T218" s="54"/>
      <c r="AT218" s="18" t="s">
        <v>311</v>
      </c>
      <c r="AU218" s="18" t="s">
        <v>80</v>
      </c>
    </row>
    <row r="219" spans="2:65" s="13" customFormat="1" x14ac:dyDescent="0.2">
      <c r="B219" s="159"/>
      <c r="D219" s="153" t="s">
        <v>313</v>
      </c>
      <c r="F219" s="161" t="s">
        <v>379</v>
      </c>
      <c r="H219" s="162">
        <v>9434.93</v>
      </c>
      <c r="I219" s="163"/>
      <c r="L219" s="159"/>
      <c r="M219" s="164"/>
      <c r="T219" s="165"/>
      <c r="AT219" s="160" t="s">
        <v>313</v>
      </c>
      <c r="AU219" s="160" t="s">
        <v>80</v>
      </c>
      <c r="AV219" s="13" t="s">
        <v>80</v>
      </c>
      <c r="AW219" s="13" t="s">
        <v>3</v>
      </c>
      <c r="AX219" s="13" t="s">
        <v>78</v>
      </c>
      <c r="AY219" s="160" t="s">
        <v>304</v>
      </c>
    </row>
    <row r="220" spans="2:65" s="1" customFormat="1" ht="44.25" customHeight="1" x14ac:dyDescent="0.2">
      <c r="B220" s="134"/>
      <c r="C220" s="135" t="s">
        <v>380</v>
      </c>
      <c r="D220" s="135" t="s">
        <v>306</v>
      </c>
      <c r="E220" s="136" t="s">
        <v>381</v>
      </c>
      <c r="F220" s="137" t="s">
        <v>382</v>
      </c>
      <c r="G220" s="138" t="s">
        <v>383</v>
      </c>
      <c r="H220" s="139">
        <v>3396.5749999999998</v>
      </c>
      <c r="I220" s="140"/>
      <c r="J220" s="141">
        <f>ROUND(I220*H220,2)</f>
        <v>0</v>
      </c>
      <c r="K220" s="137" t="s">
        <v>309</v>
      </c>
      <c r="L220" s="33"/>
      <c r="M220" s="142" t="s">
        <v>2</v>
      </c>
      <c r="N220" s="143" t="s">
        <v>42</v>
      </c>
      <c r="P220" s="144">
        <f>O220*H220</f>
        <v>0</v>
      </c>
      <c r="Q220" s="144">
        <v>0</v>
      </c>
      <c r="R220" s="144">
        <f>Q220*H220</f>
        <v>0</v>
      </c>
      <c r="S220" s="144">
        <v>0</v>
      </c>
      <c r="T220" s="145">
        <f>S220*H220</f>
        <v>0</v>
      </c>
      <c r="AR220" s="146" t="s">
        <v>86</v>
      </c>
      <c r="AT220" s="146" t="s">
        <v>306</v>
      </c>
      <c r="AU220" s="146" t="s">
        <v>80</v>
      </c>
      <c r="AY220" s="18" t="s">
        <v>304</v>
      </c>
      <c r="BE220" s="147">
        <f>IF(N220="základní",J220,0)</f>
        <v>0</v>
      </c>
      <c r="BF220" s="147">
        <f>IF(N220="snížená",J220,0)</f>
        <v>0</v>
      </c>
      <c r="BG220" s="147">
        <f>IF(N220="zákl. přenesená",J220,0)</f>
        <v>0</v>
      </c>
      <c r="BH220" s="147">
        <f>IF(N220="sníž. přenesená",J220,0)</f>
        <v>0</v>
      </c>
      <c r="BI220" s="147">
        <f>IF(N220="nulová",J220,0)</f>
        <v>0</v>
      </c>
      <c r="BJ220" s="18" t="s">
        <v>78</v>
      </c>
      <c r="BK220" s="147">
        <f>ROUND(I220*H220,2)</f>
        <v>0</v>
      </c>
      <c r="BL220" s="18" t="s">
        <v>86</v>
      </c>
      <c r="BM220" s="146" t="s">
        <v>384</v>
      </c>
    </row>
    <row r="221" spans="2:65" s="1" customFormat="1" x14ac:dyDescent="0.2">
      <c r="B221" s="33"/>
      <c r="D221" s="148" t="s">
        <v>311</v>
      </c>
      <c r="F221" s="149" t="s">
        <v>385</v>
      </c>
      <c r="I221" s="150"/>
      <c r="L221" s="33"/>
      <c r="M221" s="151"/>
      <c r="T221" s="54"/>
      <c r="AT221" s="18" t="s">
        <v>311</v>
      </c>
      <c r="AU221" s="18" t="s">
        <v>80</v>
      </c>
    </row>
    <row r="222" spans="2:65" s="13" customFormat="1" x14ac:dyDescent="0.2">
      <c r="B222" s="159"/>
      <c r="D222" s="153" t="s">
        <v>313</v>
      </c>
      <c r="F222" s="161" t="s">
        <v>386</v>
      </c>
      <c r="H222" s="162">
        <v>3396.5749999999998</v>
      </c>
      <c r="I222" s="163"/>
      <c r="L222" s="159"/>
      <c r="M222" s="164"/>
      <c r="T222" s="165"/>
      <c r="AT222" s="160" t="s">
        <v>313</v>
      </c>
      <c r="AU222" s="160" t="s">
        <v>80</v>
      </c>
      <c r="AV222" s="13" t="s">
        <v>80</v>
      </c>
      <c r="AW222" s="13" t="s">
        <v>3</v>
      </c>
      <c r="AX222" s="13" t="s">
        <v>78</v>
      </c>
      <c r="AY222" s="160" t="s">
        <v>304</v>
      </c>
    </row>
    <row r="223" spans="2:65" s="1" customFormat="1" ht="33" customHeight="1" x14ac:dyDescent="0.2">
      <c r="B223" s="134"/>
      <c r="C223" s="135" t="s">
        <v>387</v>
      </c>
      <c r="D223" s="135" t="s">
        <v>306</v>
      </c>
      <c r="E223" s="136" t="s">
        <v>388</v>
      </c>
      <c r="F223" s="137" t="s">
        <v>389</v>
      </c>
      <c r="G223" s="138" t="s">
        <v>130</v>
      </c>
      <c r="H223" s="139">
        <v>2619.84</v>
      </c>
      <c r="I223" s="140"/>
      <c r="J223" s="141">
        <f>ROUND(I223*H223,2)</f>
        <v>0</v>
      </c>
      <c r="K223" s="137" t="s">
        <v>309</v>
      </c>
      <c r="L223" s="33"/>
      <c r="M223" s="142" t="s">
        <v>2</v>
      </c>
      <c r="N223" s="143" t="s">
        <v>42</v>
      </c>
      <c r="P223" s="144">
        <f>O223*H223</f>
        <v>0</v>
      </c>
      <c r="Q223" s="144">
        <v>0</v>
      </c>
      <c r="R223" s="144">
        <f>Q223*H223</f>
        <v>0</v>
      </c>
      <c r="S223" s="144">
        <v>0</v>
      </c>
      <c r="T223" s="145">
        <f>S223*H223</f>
        <v>0</v>
      </c>
      <c r="AR223" s="146" t="s">
        <v>86</v>
      </c>
      <c r="AT223" s="146" t="s">
        <v>306</v>
      </c>
      <c r="AU223" s="146" t="s">
        <v>80</v>
      </c>
      <c r="AY223" s="18" t="s">
        <v>304</v>
      </c>
      <c r="BE223" s="147">
        <f>IF(N223="základní",J223,0)</f>
        <v>0</v>
      </c>
      <c r="BF223" s="147">
        <f>IF(N223="snížená",J223,0)</f>
        <v>0</v>
      </c>
      <c r="BG223" s="147">
        <f>IF(N223="zákl. přenesená",J223,0)</f>
        <v>0</v>
      </c>
      <c r="BH223" s="147">
        <f>IF(N223="sníž. přenesená",J223,0)</f>
        <v>0</v>
      </c>
      <c r="BI223" s="147">
        <f>IF(N223="nulová",J223,0)</f>
        <v>0</v>
      </c>
      <c r="BJ223" s="18" t="s">
        <v>78</v>
      </c>
      <c r="BK223" s="147">
        <f>ROUND(I223*H223,2)</f>
        <v>0</v>
      </c>
      <c r="BL223" s="18" t="s">
        <v>86</v>
      </c>
      <c r="BM223" s="146" t="s">
        <v>390</v>
      </c>
    </row>
    <row r="224" spans="2:65" s="1" customFormat="1" x14ac:dyDescent="0.2">
      <c r="B224" s="33"/>
      <c r="D224" s="148" t="s">
        <v>311</v>
      </c>
      <c r="F224" s="149" t="s">
        <v>391</v>
      </c>
      <c r="I224" s="150"/>
      <c r="L224" s="33"/>
      <c r="M224" s="151"/>
      <c r="T224" s="54"/>
      <c r="AT224" s="18" t="s">
        <v>311</v>
      </c>
      <c r="AU224" s="18" t="s">
        <v>80</v>
      </c>
    </row>
    <row r="225" spans="2:65" s="12" customFormat="1" x14ac:dyDescent="0.2">
      <c r="B225" s="152"/>
      <c r="D225" s="153" t="s">
        <v>313</v>
      </c>
      <c r="E225" s="154" t="s">
        <v>2</v>
      </c>
      <c r="F225" s="155" t="s">
        <v>317</v>
      </c>
      <c r="H225" s="154" t="s">
        <v>2</v>
      </c>
      <c r="I225" s="156"/>
      <c r="L225" s="152"/>
      <c r="M225" s="157"/>
      <c r="T225" s="158"/>
      <c r="AT225" s="154" t="s">
        <v>313</v>
      </c>
      <c r="AU225" s="154" t="s">
        <v>80</v>
      </c>
      <c r="AV225" s="12" t="s">
        <v>78</v>
      </c>
      <c r="AW225" s="12" t="s">
        <v>32</v>
      </c>
      <c r="AX225" s="12" t="s">
        <v>71</v>
      </c>
      <c r="AY225" s="154" t="s">
        <v>304</v>
      </c>
    </row>
    <row r="226" spans="2:65" s="12" customFormat="1" x14ac:dyDescent="0.2">
      <c r="B226" s="152"/>
      <c r="D226" s="153" t="s">
        <v>313</v>
      </c>
      <c r="E226" s="154" t="s">
        <v>2</v>
      </c>
      <c r="F226" s="155" t="s">
        <v>318</v>
      </c>
      <c r="H226" s="154" t="s">
        <v>2</v>
      </c>
      <c r="I226" s="156"/>
      <c r="L226" s="152"/>
      <c r="M226" s="157"/>
      <c r="T226" s="158"/>
      <c r="AT226" s="154" t="s">
        <v>313</v>
      </c>
      <c r="AU226" s="154" t="s">
        <v>80</v>
      </c>
      <c r="AV226" s="12" t="s">
        <v>78</v>
      </c>
      <c r="AW226" s="12" t="s">
        <v>32</v>
      </c>
      <c r="AX226" s="12" t="s">
        <v>71</v>
      </c>
      <c r="AY226" s="154" t="s">
        <v>304</v>
      </c>
    </row>
    <row r="227" spans="2:65" s="13" customFormat="1" x14ac:dyDescent="0.2">
      <c r="B227" s="159"/>
      <c r="D227" s="153" t="s">
        <v>313</v>
      </c>
      <c r="E227" s="160" t="s">
        <v>2</v>
      </c>
      <c r="F227" s="161" t="s">
        <v>392</v>
      </c>
      <c r="H227" s="162">
        <v>2140.1</v>
      </c>
      <c r="I227" s="163"/>
      <c r="L227" s="159"/>
      <c r="M227" s="164"/>
      <c r="T227" s="165"/>
      <c r="AT227" s="160" t="s">
        <v>313</v>
      </c>
      <c r="AU227" s="160" t="s">
        <v>80</v>
      </c>
      <c r="AV227" s="13" t="s">
        <v>80</v>
      </c>
      <c r="AW227" s="13" t="s">
        <v>32</v>
      </c>
      <c r="AX227" s="13" t="s">
        <v>71</v>
      </c>
      <c r="AY227" s="160" t="s">
        <v>304</v>
      </c>
    </row>
    <row r="228" spans="2:65" s="13" customFormat="1" x14ac:dyDescent="0.2">
      <c r="B228" s="159"/>
      <c r="D228" s="153" t="s">
        <v>313</v>
      </c>
      <c r="E228" s="160" t="s">
        <v>2</v>
      </c>
      <c r="F228" s="161" t="s">
        <v>393</v>
      </c>
      <c r="H228" s="162">
        <v>479.74</v>
      </c>
      <c r="I228" s="163"/>
      <c r="L228" s="159"/>
      <c r="M228" s="164"/>
      <c r="T228" s="165"/>
      <c r="AT228" s="160" t="s">
        <v>313</v>
      </c>
      <c r="AU228" s="160" t="s">
        <v>80</v>
      </c>
      <c r="AV228" s="13" t="s">
        <v>80</v>
      </c>
      <c r="AW228" s="13" t="s">
        <v>32</v>
      </c>
      <c r="AX228" s="13" t="s">
        <v>71</v>
      </c>
      <c r="AY228" s="160" t="s">
        <v>304</v>
      </c>
    </row>
    <row r="229" spans="2:65" s="14" customFormat="1" x14ac:dyDescent="0.2">
      <c r="B229" s="166"/>
      <c r="D229" s="153" t="s">
        <v>313</v>
      </c>
      <c r="E229" s="167" t="s">
        <v>2</v>
      </c>
      <c r="F229" s="168" t="s">
        <v>321</v>
      </c>
      <c r="H229" s="169">
        <v>2619.84</v>
      </c>
      <c r="I229" s="170"/>
      <c r="L229" s="166"/>
      <c r="M229" s="171"/>
      <c r="T229" s="172"/>
      <c r="AT229" s="167" t="s">
        <v>313</v>
      </c>
      <c r="AU229" s="167" t="s">
        <v>80</v>
      </c>
      <c r="AV229" s="14" t="s">
        <v>322</v>
      </c>
      <c r="AW229" s="14" t="s">
        <v>32</v>
      </c>
      <c r="AX229" s="14" t="s">
        <v>71</v>
      </c>
      <c r="AY229" s="167" t="s">
        <v>304</v>
      </c>
    </row>
    <row r="230" spans="2:65" s="15" customFormat="1" x14ac:dyDescent="0.2">
      <c r="B230" s="173"/>
      <c r="D230" s="153" t="s">
        <v>313</v>
      </c>
      <c r="E230" s="174" t="s">
        <v>2</v>
      </c>
      <c r="F230" s="175" t="s">
        <v>323</v>
      </c>
      <c r="H230" s="176">
        <v>2619.84</v>
      </c>
      <c r="I230" s="177"/>
      <c r="L230" s="173"/>
      <c r="M230" s="178"/>
      <c r="T230" s="179"/>
      <c r="AT230" s="174" t="s">
        <v>313</v>
      </c>
      <c r="AU230" s="174" t="s">
        <v>80</v>
      </c>
      <c r="AV230" s="15" t="s">
        <v>86</v>
      </c>
      <c r="AW230" s="15" t="s">
        <v>32</v>
      </c>
      <c r="AX230" s="15" t="s">
        <v>78</v>
      </c>
      <c r="AY230" s="174" t="s">
        <v>304</v>
      </c>
    </row>
    <row r="231" spans="2:65" s="11" customFormat="1" ht="22.9" customHeight="1" x14ac:dyDescent="0.2">
      <c r="B231" s="122"/>
      <c r="D231" s="123" t="s">
        <v>70</v>
      </c>
      <c r="E231" s="132" t="s">
        <v>394</v>
      </c>
      <c r="F231" s="132" t="s">
        <v>395</v>
      </c>
      <c r="I231" s="125"/>
      <c r="J231" s="133">
        <f>BK231</f>
        <v>0</v>
      </c>
      <c r="L231" s="122"/>
      <c r="M231" s="127"/>
      <c r="P231" s="128">
        <f>SUM(P232:P249)</f>
        <v>0</v>
      </c>
      <c r="R231" s="128">
        <f>SUM(R232:R249)</f>
        <v>0</v>
      </c>
      <c r="T231" s="129">
        <f>SUM(T232:T249)</f>
        <v>0</v>
      </c>
      <c r="AR231" s="123" t="s">
        <v>78</v>
      </c>
      <c r="AT231" s="130" t="s">
        <v>70</v>
      </c>
      <c r="AU231" s="130" t="s">
        <v>78</v>
      </c>
      <c r="AY231" s="123" t="s">
        <v>304</v>
      </c>
      <c r="BK231" s="131">
        <f>SUM(BK232:BK249)</f>
        <v>0</v>
      </c>
    </row>
    <row r="232" spans="2:65" s="1" customFormat="1" ht="44.25" customHeight="1" x14ac:dyDescent="0.2">
      <c r="B232" s="134"/>
      <c r="C232" s="135" t="s">
        <v>396</v>
      </c>
      <c r="D232" s="135" t="s">
        <v>306</v>
      </c>
      <c r="E232" s="136" t="s">
        <v>397</v>
      </c>
      <c r="F232" s="137" t="s">
        <v>398</v>
      </c>
      <c r="G232" s="138" t="s">
        <v>134</v>
      </c>
      <c r="H232" s="139">
        <v>34.200000000000003</v>
      </c>
      <c r="I232" s="140"/>
      <c r="J232" s="141">
        <f>ROUND(I232*H232,2)</f>
        <v>0</v>
      </c>
      <c r="K232" s="137" t="s">
        <v>309</v>
      </c>
      <c r="L232" s="33"/>
      <c r="M232" s="142" t="s">
        <v>2</v>
      </c>
      <c r="N232" s="143" t="s">
        <v>42</v>
      </c>
      <c r="P232" s="144">
        <f>O232*H232</f>
        <v>0</v>
      </c>
      <c r="Q232" s="144">
        <v>0</v>
      </c>
      <c r="R232" s="144">
        <f>Q232*H232</f>
        <v>0</v>
      </c>
      <c r="S232" s="144">
        <v>0</v>
      </c>
      <c r="T232" s="145">
        <f>S232*H232</f>
        <v>0</v>
      </c>
      <c r="AR232" s="146" t="s">
        <v>86</v>
      </c>
      <c r="AT232" s="146" t="s">
        <v>306</v>
      </c>
      <c r="AU232" s="146" t="s">
        <v>80</v>
      </c>
      <c r="AY232" s="18" t="s">
        <v>304</v>
      </c>
      <c r="BE232" s="147">
        <f>IF(N232="základní",J232,0)</f>
        <v>0</v>
      </c>
      <c r="BF232" s="147">
        <f>IF(N232="snížená",J232,0)</f>
        <v>0</v>
      </c>
      <c r="BG232" s="147">
        <f>IF(N232="zákl. přenesená",J232,0)</f>
        <v>0</v>
      </c>
      <c r="BH232" s="147">
        <f>IF(N232="sníž. přenesená",J232,0)</f>
        <v>0</v>
      </c>
      <c r="BI232" s="147">
        <f>IF(N232="nulová",J232,0)</f>
        <v>0</v>
      </c>
      <c r="BJ232" s="18" t="s">
        <v>78</v>
      </c>
      <c r="BK232" s="147">
        <f>ROUND(I232*H232,2)</f>
        <v>0</v>
      </c>
      <c r="BL232" s="18" t="s">
        <v>86</v>
      </c>
      <c r="BM232" s="146" t="s">
        <v>399</v>
      </c>
    </row>
    <row r="233" spans="2:65" s="1" customFormat="1" x14ac:dyDescent="0.2">
      <c r="B233" s="33"/>
      <c r="D233" s="148" t="s">
        <v>311</v>
      </c>
      <c r="F233" s="149" t="s">
        <v>400</v>
      </c>
      <c r="I233" s="150"/>
      <c r="L233" s="33"/>
      <c r="M233" s="151"/>
      <c r="T233" s="54"/>
      <c r="AT233" s="18" t="s">
        <v>311</v>
      </c>
      <c r="AU233" s="18" t="s">
        <v>80</v>
      </c>
    </row>
    <row r="234" spans="2:65" s="12" customFormat="1" x14ac:dyDescent="0.2">
      <c r="B234" s="152"/>
      <c r="D234" s="153" t="s">
        <v>313</v>
      </c>
      <c r="E234" s="154" t="s">
        <v>2</v>
      </c>
      <c r="F234" s="155" t="s">
        <v>317</v>
      </c>
      <c r="H234" s="154" t="s">
        <v>2</v>
      </c>
      <c r="I234" s="156"/>
      <c r="L234" s="152"/>
      <c r="M234" s="157"/>
      <c r="T234" s="158"/>
      <c r="AT234" s="154" t="s">
        <v>313</v>
      </c>
      <c r="AU234" s="154" t="s">
        <v>80</v>
      </c>
      <c r="AV234" s="12" t="s">
        <v>78</v>
      </c>
      <c r="AW234" s="12" t="s">
        <v>32</v>
      </c>
      <c r="AX234" s="12" t="s">
        <v>71</v>
      </c>
      <c r="AY234" s="154" t="s">
        <v>304</v>
      </c>
    </row>
    <row r="235" spans="2:65" s="12" customFormat="1" ht="22.5" x14ac:dyDescent="0.2">
      <c r="B235" s="152"/>
      <c r="D235" s="153" t="s">
        <v>313</v>
      </c>
      <c r="E235" s="154" t="s">
        <v>2</v>
      </c>
      <c r="F235" s="155" t="s">
        <v>401</v>
      </c>
      <c r="H235" s="154" t="s">
        <v>2</v>
      </c>
      <c r="I235" s="156"/>
      <c r="L235" s="152"/>
      <c r="M235" s="157"/>
      <c r="T235" s="158"/>
      <c r="AT235" s="154" t="s">
        <v>313</v>
      </c>
      <c r="AU235" s="154" t="s">
        <v>80</v>
      </c>
      <c r="AV235" s="12" t="s">
        <v>78</v>
      </c>
      <c r="AW235" s="12" t="s">
        <v>32</v>
      </c>
      <c r="AX235" s="12" t="s">
        <v>71</v>
      </c>
      <c r="AY235" s="154" t="s">
        <v>304</v>
      </c>
    </row>
    <row r="236" spans="2:65" s="13" customFormat="1" x14ac:dyDescent="0.2">
      <c r="B236" s="159"/>
      <c r="D236" s="153" t="s">
        <v>313</v>
      </c>
      <c r="E236" s="160" t="s">
        <v>2</v>
      </c>
      <c r="F236" s="161" t="s">
        <v>132</v>
      </c>
      <c r="H236" s="162">
        <v>205.2</v>
      </c>
      <c r="I236" s="163"/>
      <c r="L236" s="159"/>
      <c r="M236" s="164"/>
      <c r="T236" s="165"/>
      <c r="AT236" s="160" t="s">
        <v>313</v>
      </c>
      <c r="AU236" s="160" t="s">
        <v>80</v>
      </c>
      <c r="AV236" s="13" t="s">
        <v>80</v>
      </c>
      <c r="AW236" s="13" t="s">
        <v>32</v>
      </c>
      <c r="AX236" s="13" t="s">
        <v>71</v>
      </c>
      <c r="AY236" s="160" t="s">
        <v>304</v>
      </c>
    </row>
    <row r="237" spans="2:65" s="14" customFormat="1" x14ac:dyDescent="0.2">
      <c r="B237" s="166"/>
      <c r="D237" s="153" t="s">
        <v>313</v>
      </c>
      <c r="E237" s="167" t="s">
        <v>2</v>
      </c>
      <c r="F237" s="168" t="s">
        <v>321</v>
      </c>
      <c r="H237" s="169">
        <v>205.2</v>
      </c>
      <c r="I237" s="170"/>
      <c r="L237" s="166"/>
      <c r="M237" s="171"/>
      <c r="T237" s="172"/>
      <c r="AT237" s="167" t="s">
        <v>313</v>
      </c>
      <c r="AU237" s="167" t="s">
        <v>80</v>
      </c>
      <c r="AV237" s="14" t="s">
        <v>322</v>
      </c>
      <c r="AW237" s="14" t="s">
        <v>32</v>
      </c>
      <c r="AX237" s="14" t="s">
        <v>71</v>
      </c>
      <c r="AY237" s="167" t="s">
        <v>304</v>
      </c>
    </row>
    <row r="238" spans="2:65" s="12" customFormat="1" ht="22.5" x14ac:dyDescent="0.2">
      <c r="B238" s="152"/>
      <c r="D238" s="153" t="s">
        <v>313</v>
      </c>
      <c r="E238" s="154" t="s">
        <v>2</v>
      </c>
      <c r="F238" s="155" t="s">
        <v>402</v>
      </c>
      <c r="H238" s="154" t="s">
        <v>2</v>
      </c>
      <c r="I238" s="156"/>
      <c r="L238" s="152"/>
      <c r="M238" s="157"/>
      <c r="T238" s="158"/>
      <c r="AT238" s="154" t="s">
        <v>313</v>
      </c>
      <c r="AU238" s="154" t="s">
        <v>80</v>
      </c>
      <c r="AV238" s="12" t="s">
        <v>78</v>
      </c>
      <c r="AW238" s="12" t="s">
        <v>32</v>
      </c>
      <c r="AX238" s="12" t="s">
        <v>71</v>
      </c>
      <c r="AY238" s="154" t="s">
        <v>304</v>
      </c>
    </row>
    <row r="239" spans="2:65" s="13" customFormat="1" x14ac:dyDescent="0.2">
      <c r="B239" s="159"/>
      <c r="D239" s="153" t="s">
        <v>313</v>
      </c>
      <c r="E239" s="160" t="s">
        <v>2</v>
      </c>
      <c r="F239" s="161" t="s">
        <v>403</v>
      </c>
      <c r="H239" s="162">
        <v>-171</v>
      </c>
      <c r="I239" s="163"/>
      <c r="L239" s="159"/>
      <c r="M239" s="164"/>
      <c r="T239" s="165"/>
      <c r="AT239" s="160" t="s">
        <v>313</v>
      </c>
      <c r="AU239" s="160" t="s">
        <v>80</v>
      </c>
      <c r="AV239" s="13" t="s">
        <v>80</v>
      </c>
      <c r="AW239" s="13" t="s">
        <v>32</v>
      </c>
      <c r="AX239" s="13" t="s">
        <v>71</v>
      </c>
      <c r="AY239" s="160" t="s">
        <v>304</v>
      </c>
    </row>
    <row r="240" spans="2:65" s="14" customFormat="1" x14ac:dyDescent="0.2">
      <c r="B240" s="166"/>
      <c r="D240" s="153" t="s">
        <v>313</v>
      </c>
      <c r="E240" s="167" t="s">
        <v>2</v>
      </c>
      <c r="F240" s="168" t="s">
        <v>321</v>
      </c>
      <c r="H240" s="169">
        <v>-171</v>
      </c>
      <c r="I240" s="170"/>
      <c r="L240" s="166"/>
      <c r="M240" s="171"/>
      <c r="T240" s="172"/>
      <c r="AT240" s="167" t="s">
        <v>313</v>
      </c>
      <c r="AU240" s="167" t="s">
        <v>80</v>
      </c>
      <c r="AV240" s="14" t="s">
        <v>322</v>
      </c>
      <c r="AW240" s="14" t="s">
        <v>32</v>
      </c>
      <c r="AX240" s="14" t="s">
        <v>71</v>
      </c>
      <c r="AY240" s="167" t="s">
        <v>304</v>
      </c>
    </row>
    <row r="241" spans="2:65" s="15" customFormat="1" x14ac:dyDescent="0.2">
      <c r="B241" s="173"/>
      <c r="D241" s="153" t="s">
        <v>313</v>
      </c>
      <c r="E241" s="174" t="s">
        <v>2</v>
      </c>
      <c r="F241" s="175" t="s">
        <v>323</v>
      </c>
      <c r="H241" s="176">
        <v>34.199999999999989</v>
      </c>
      <c r="I241" s="177"/>
      <c r="L241" s="173"/>
      <c r="M241" s="178"/>
      <c r="T241" s="179"/>
      <c r="AT241" s="174" t="s">
        <v>313</v>
      </c>
      <c r="AU241" s="174" t="s">
        <v>80</v>
      </c>
      <c r="AV241" s="15" t="s">
        <v>86</v>
      </c>
      <c r="AW241" s="15" t="s">
        <v>32</v>
      </c>
      <c r="AX241" s="15" t="s">
        <v>78</v>
      </c>
      <c r="AY241" s="174" t="s">
        <v>304</v>
      </c>
    </row>
    <row r="242" spans="2:65" s="1" customFormat="1" ht="62.65" customHeight="1" x14ac:dyDescent="0.2">
      <c r="B242" s="134"/>
      <c r="C242" s="135" t="s">
        <v>404</v>
      </c>
      <c r="D242" s="135" t="s">
        <v>306</v>
      </c>
      <c r="E242" s="136" t="s">
        <v>369</v>
      </c>
      <c r="F242" s="137" t="s">
        <v>370</v>
      </c>
      <c r="G242" s="138" t="s">
        <v>134</v>
      </c>
      <c r="H242" s="139">
        <v>34.200000000000003</v>
      </c>
      <c r="I242" s="140"/>
      <c r="J242" s="141">
        <f>ROUND(I242*H242,2)</f>
        <v>0</v>
      </c>
      <c r="K242" s="137" t="s">
        <v>309</v>
      </c>
      <c r="L242" s="33"/>
      <c r="M242" s="142" t="s">
        <v>2</v>
      </c>
      <c r="N242" s="143" t="s">
        <v>42</v>
      </c>
      <c r="P242" s="144">
        <f>O242*H242</f>
        <v>0</v>
      </c>
      <c r="Q242" s="144">
        <v>0</v>
      </c>
      <c r="R242" s="144">
        <f>Q242*H242</f>
        <v>0</v>
      </c>
      <c r="S242" s="144">
        <v>0</v>
      </c>
      <c r="T242" s="145">
        <f>S242*H242</f>
        <v>0</v>
      </c>
      <c r="AR242" s="146" t="s">
        <v>86</v>
      </c>
      <c r="AT242" s="146" t="s">
        <v>306</v>
      </c>
      <c r="AU242" s="146" t="s">
        <v>80</v>
      </c>
      <c r="AY242" s="18" t="s">
        <v>304</v>
      </c>
      <c r="BE242" s="147">
        <f>IF(N242="základní",J242,0)</f>
        <v>0</v>
      </c>
      <c r="BF242" s="147">
        <f>IF(N242="snížená",J242,0)</f>
        <v>0</v>
      </c>
      <c r="BG242" s="147">
        <f>IF(N242="zákl. přenesená",J242,0)</f>
        <v>0</v>
      </c>
      <c r="BH242" s="147">
        <f>IF(N242="sníž. přenesená",J242,0)</f>
        <v>0</v>
      </c>
      <c r="BI242" s="147">
        <f>IF(N242="nulová",J242,0)</f>
        <v>0</v>
      </c>
      <c r="BJ242" s="18" t="s">
        <v>78</v>
      </c>
      <c r="BK242" s="147">
        <f>ROUND(I242*H242,2)</f>
        <v>0</v>
      </c>
      <c r="BL242" s="18" t="s">
        <v>86</v>
      </c>
      <c r="BM242" s="146" t="s">
        <v>405</v>
      </c>
    </row>
    <row r="243" spans="2:65" s="1" customFormat="1" x14ac:dyDescent="0.2">
      <c r="B243" s="33"/>
      <c r="D243" s="148" t="s">
        <v>311</v>
      </c>
      <c r="F243" s="149" t="s">
        <v>372</v>
      </c>
      <c r="I243" s="150"/>
      <c r="L243" s="33"/>
      <c r="M243" s="151"/>
      <c r="T243" s="54"/>
      <c r="AT243" s="18" t="s">
        <v>311</v>
      </c>
      <c r="AU243" s="18" t="s">
        <v>80</v>
      </c>
    </row>
    <row r="244" spans="2:65" s="1" customFormat="1" ht="66.75" customHeight="1" x14ac:dyDescent="0.2">
      <c r="B244" s="134"/>
      <c r="C244" s="135" t="s">
        <v>406</v>
      </c>
      <c r="D244" s="135" t="s">
        <v>306</v>
      </c>
      <c r="E244" s="136" t="s">
        <v>375</v>
      </c>
      <c r="F244" s="137" t="s">
        <v>376</v>
      </c>
      <c r="G244" s="138" t="s">
        <v>134</v>
      </c>
      <c r="H244" s="139">
        <v>171</v>
      </c>
      <c r="I244" s="140"/>
      <c r="J244" s="141">
        <f>ROUND(I244*H244,2)</f>
        <v>0</v>
      </c>
      <c r="K244" s="137" t="s">
        <v>309</v>
      </c>
      <c r="L244" s="33"/>
      <c r="M244" s="142" t="s">
        <v>2</v>
      </c>
      <c r="N244" s="143" t="s">
        <v>42</v>
      </c>
      <c r="P244" s="144">
        <f>O244*H244</f>
        <v>0</v>
      </c>
      <c r="Q244" s="144">
        <v>0</v>
      </c>
      <c r="R244" s="144">
        <f>Q244*H244</f>
        <v>0</v>
      </c>
      <c r="S244" s="144">
        <v>0</v>
      </c>
      <c r="T244" s="145">
        <f>S244*H244</f>
        <v>0</v>
      </c>
      <c r="AR244" s="146" t="s">
        <v>86</v>
      </c>
      <c r="AT244" s="146" t="s">
        <v>306</v>
      </c>
      <c r="AU244" s="146" t="s">
        <v>80</v>
      </c>
      <c r="AY244" s="18" t="s">
        <v>304</v>
      </c>
      <c r="BE244" s="147">
        <f>IF(N244="základní",J244,0)</f>
        <v>0</v>
      </c>
      <c r="BF244" s="147">
        <f>IF(N244="snížená",J244,0)</f>
        <v>0</v>
      </c>
      <c r="BG244" s="147">
        <f>IF(N244="zákl. přenesená",J244,0)</f>
        <v>0</v>
      </c>
      <c r="BH244" s="147">
        <f>IF(N244="sníž. přenesená",J244,0)</f>
        <v>0</v>
      </c>
      <c r="BI244" s="147">
        <f>IF(N244="nulová",J244,0)</f>
        <v>0</v>
      </c>
      <c r="BJ244" s="18" t="s">
        <v>78</v>
      </c>
      <c r="BK244" s="147">
        <f>ROUND(I244*H244,2)</f>
        <v>0</v>
      </c>
      <c r="BL244" s="18" t="s">
        <v>86</v>
      </c>
      <c r="BM244" s="146" t="s">
        <v>407</v>
      </c>
    </row>
    <row r="245" spans="2:65" s="1" customFormat="1" x14ac:dyDescent="0.2">
      <c r="B245" s="33"/>
      <c r="D245" s="148" t="s">
        <v>311</v>
      </c>
      <c r="F245" s="149" t="s">
        <v>378</v>
      </c>
      <c r="I245" s="150"/>
      <c r="L245" s="33"/>
      <c r="M245" s="151"/>
      <c r="T245" s="54"/>
      <c r="AT245" s="18" t="s">
        <v>311</v>
      </c>
      <c r="AU245" s="18" t="s">
        <v>80</v>
      </c>
    </row>
    <row r="246" spans="2:65" s="13" customFormat="1" x14ac:dyDescent="0.2">
      <c r="B246" s="159"/>
      <c r="D246" s="153" t="s">
        <v>313</v>
      </c>
      <c r="F246" s="161" t="s">
        <v>408</v>
      </c>
      <c r="H246" s="162">
        <v>171</v>
      </c>
      <c r="I246" s="163"/>
      <c r="L246" s="159"/>
      <c r="M246" s="164"/>
      <c r="T246" s="165"/>
      <c r="AT246" s="160" t="s">
        <v>313</v>
      </c>
      <c r="AU246" s="160" t="s">
        <v>80</v>
      </c>
      <c r="AV246" s="13" t="s">
        <v>80</v>
      </c>
      <c r="AW246" s="13" t="s">
        <v>3</v>
      </c>
      <c r="AX246" s="13" t="s">
        <v>78</v>
      </c>
      <c r="AY246" s="160" t="s">
        <v>304</v>
      </c>
    </row>
    <row r="247" spans="2:65" s="1" customFormat="1" ht="44.25" customHeight="1" x14ac:dyDescent="0.2">
      <c r="B247" s="134"/>
      <c r="C247" s="135" t="s">
        <v>409</v>
      </c>
      <c r="D247" s="135" t="s">
        <v>306</v>
      </c>
      <c r="E247" s="136" t="s">
        <v>381</v>
      </c>
      <c r="F247" s="137" t="s">
        <v>382</v>
      </c>
      <c r="G247" s="138" t="s">
        <v>383</v>
      </c>
      <c r="H247" s="139">
        <v>61.56</v>
      </c>
      <c r="I247" s="140"/>
      <c r="J247" s="141">
        <f>ROUND(I247*H247,2)</f>
        <v>0</v>
      </c>
      <c r="K247" s="137" t="s">
        <v>309</v>
      </c>
      <c r="L247" s="33"/>
      <c r="M247" s="142" t="s">
        <v>2</v>
      </c>
      <c r="N247" s="143" t="s">
        <v>42</v>
      </c>
      <c r="P247" s="144">
        <f>O247*H247</f>
        <v>0</v>
      </c>
      <c r="Q247" s="144">
        <v>0</v>
      </c>
      <c r="R247" s="144">
        <f>Q247*H247</f>
        <v>0</v>
      </c>
      <c r="S247" s="144">
        <v>0</v>
      </c>
      <c r="T247" s="145">
        <f>S247*H247</f>
        <v>0</v>
      </c>
      <c r="AR247" s="146" t="s">
        <v>86</v>
      </c>
      <c r="AT247" s="146" t="s">
        <v>306</v>
      </c>
      <c r="AU247" s="146" t="s">
        <v>80</v>
      </c>
      <c r="AY247" s="18" t="s">
        <v>304</v>
      </c>
      <c r="BE247" s="147">
        <f>IF(N247="základní",J247,0)</f>
        <v>0</v>
      </c>
      <c r="BF247" s="147">
        <f>IF(N247="snížená",J247,0)</f>
        <v>0</v>
      </c>
      <c r="BG247" s="147">
        <f>IF(N247="zákl. přenesená",J247,0)</f>
        <v>0</v>
      </c>
      <c r="BH247" s="147">
        <f>IF(N247="sníž. přenesená",J247,0)</f>
        <v>0</v>
      </c>
      <c r="BI247" s="147">
        <f>IF(N247="nulová",J247,0)</f>
        <v>0</v>
      </c>
      <c r="BJ247" s="18" t="s">
        <v>78</v>
      </c>
      <c r="BK247" s="147">
        <f>ROUND(I247*H247,2)</f>
        <v>0</v>
      </c>
      <c r="BL247" s="18" t="s">
        <v>86</v>
      </c>
      <c r="BM247" s="146" t="s">
        <v>410</v>
      </c>
    </row>
    <row r="248" spans="2:65" s="1" customFormat="1" x14ac:dyDescent="0.2">
      <c r="B248" s="33"/>
      <c r="D248" s="148" t="s">
        <v>311</v>
      </c>
      <c r="F248" s="149" t="s">
        <v>385</v>
      </c>
      <c r="I248" s="150"/>
      <c r="L248" s="33"/>
      <c r="M248" s="151"/>
      <c r="T248" s="54"/>
      <c r="AT248" s="18" t="s">
        <v>311</v>
      </c>
      <c r="AU248" s="18" t="s">
        <v>80</v>
      </c>
    </row>
    <row r="249" spans="2:65" s="13" customFormat="1" x14ac:dyDescent="0.2">
      <c r="B249" s="159"/>
      <c r="D249" s="153" t="s">
        <v>313</v>
      </c>
      <c r="F249" s="161" t="s">
        <v>411</v>
      </c>
      <c r="H249" s="162">
        <v>61.56</v>
      </c>
      <c r="I249" s="163"/>
      <c r="L249" s="159"/>
      <c r="M249" s="164"/>
      <c r="T249" s="165"/>
      <c r="AT249" s="160" t="s">
        <v>313</v>
      </c>
      <c r="AU249" s="160" t="s">
        <v>80</v>
      </c>
      <c r="AV249" s="13" t="s">
        <v>80</v>
      </c>
      <c r="AW249" s="13" t="s">
        <v>3</v>
      </c>
      <c r="AX249" s="13" t="s">
        <v>78</v>
      </c>
      <c r="AY249" s="160" t="s">
        <v>304</v>
      </c>
    </row>
    <row r="250" spans="2:65" s="11" customFormat="1" ht="22.9" customHeight="1" x14ac:dyDescent="0.2">
      <c r="B250" s="122"/>
      <c r="D250" s="123" t="s">
        <v>70</v>
      </c>
      <c r="E250" s="132" t="s">
        <v>80</v>
      </c>
      <c r="F250" s="132" t="s">
        <v>412</v>
      </c>
      <c r="I250" s="125"/>
      <c r="J250" s="133">
        <f>BK250</f>
        <v>0</v>
      </c>
      <c r="L250" s="122"/>
      <c r="M250" s="127"/>
      <c r="P250" s="128">
        <f>SUM(P251:P403)</f>
        <v>0</v>
      </c>
      <c r="R250" s="128">
        <f>SUM(R251:R403)</f>
        <v>821.38531521999994</v>
      </c>
      <c r="T250" s="129">
        <f>SUM(T251:T403)</f>
        <v>0</v>
      </c>
      <c r="AR250" s="123" t="s">
        <v>78</v>
      </c>
      <c r="AT250" s="130" t="s">
        <v>70</v>
      </c>
      <c r="AU250" s="130" t="s">
        <v>78</v>
      </c>
      <c r="AY250" s="123" t="s">
        <v>304</v>
      </c>
      <c r="BK250" s="131">
        <f>SUM(BK251:BK403)</f>
        <v>0</v>
      </c>
    </row>
    <row r="251" spans="2:65" s="1" customFormat="1" ht="33" customHeight="1" x14ac:dyDescent="0.2">
      <c r="B251" s="134"/>
      <c r="C251" s="135" t="s">
        <v>8</v>
      </c>
      <c r="D251" s="135" t="s">
        <v>306</v>
      </c>
      <c r="E251" s="136" t="s">
        <v>413</v>
      </c>
      <c r="F251" s="137" t="s">
        <v>414</v>
      </c>
      <c r="G251" s="138" t="s">
        <v>134</v>
      </c>
      <c r="H251" s="139">
        <v>6.2930000000000001</v>
      </c>
      <c r="I251" s="140"/>
      <c r="J251" s="141">
        <f>ROUND(I251*H251,2)</f>
        <v>0</v>
      </c>
      <c r="K251" s="137" t="s">
        <v>309</v>
      </c>
      <c r="L251" s="33"/>
      <c r="M251" s="142" t="s">
        <v>2</v>
      </c>
      <c r="N251" s="143" t="s">
        <v>42</v>
      </c>
      <c r="P251" s="144">
        <f>O251*H251</f>
        <v>0</v>
      </c>
      <c r="Q251" s="144">
        <v>2.3010199999999998</v>
      </c>
      <c r="R251" s="144">
        <f>Q251*H251</f>
        <v>14.480318859999999</v>
      </c>
      <c r="S251" s="144">
        <v>0</v>
      </c>
      <c r="T251" s="145">
        <f>S251*H251</f>
        <v>0</v>
      </c>
      <c r="AR251" s="146" t="s">
        <v>86</v>
      </c>
      <c r="AT251" s="146" t="s">
        <v>306</v>
      </c>
      <c r="AU251" s="146" t="s">
        <v>80</v>
      </c>
      <c r="AY251" s="18" t="s">
        <v>304</v>
      </c>
      <c r="BE251" s="147">
        <f>IF(N251="základní",J251,0)</f>
        <v>0</v>
      </c>
      <c r="BF251" s="147">
        <f>IF(N251="snížená",J251,0)</f>
        <v>0</v>
      </c>
      <c r="BG251" s="147">
        <f>IF(N251="zákl. přenesená",J251,0)</f>
        <v>0</v>
      </c>
      <c r="BH251" s="147">
        <f>IF(N251="sníž. přenesená",J251,0)</f>
        <v>0</v>
      </c>
      <c r="BI251" s="147">
        <f>IF(N251="nulová",J251,0)</f>
        <v>0</v>
      </c>
      <c r="BJ251" s="18" t="s">
        <v>78</v>
      </c>
      <c r="BK251" s="147">
        <f>ROUND(I251*H251,2)</f>
        <v>0</v>
      </c>
      <c r="BL251" s="18" t="s">
        <v>86</v>
      </c>
      <c r="BM251" s="146" t="s">
        <v>415</v>
      </c>
    </row>
    <row r="252" spans="2:65" s="1" customFormat="1" x14ac:dyDescent="0.2">
      <c r="B252" s="33"/>
      <c r="D252" s="148" t="s">
        <v>311</v>
      </c>
      <c r="F252" s="149" t="s">
        <v>416</v>
      </c>
      <c r="I252" s="150"/>
      <c r="L252" s="33"/>
      <c r="M252" s="151"/>
      <c r="T252" s="54"/>
      <c r="AT252" s="18" t="s">
        <v>311</v>
      </c>
      <c r="AU252" s="18" t="s">
        <v>80</v>
      </c>
    </row>
    <row r="253" spans="2:65" s="12" customFormat="1" x14ac:dyDescent="0.2">
      <c r="B253" s="152"/>
      <c r="D253" s="153" t="s">
        <v>313</v>
      </c>
      <c r="E253" s="154" t="s">
        <v>2</v>
      </c>
      <c r="F253" s="155" t="s">
        <v>417</v>
      </c>
      <c r="H253" s="154" t="s">
        <v>2</v>
      </c>
      <c r="I253" s="156"/>
      <c r="L253" s="152"/>
      <c r="M253" s="157"/>
      <c r="T253" s="158"/>
      <c r="AT253" s="154" t="s">
        <v>313</v>
      </c>
      <c r="AU253" s="154" t="s">
        <v>80</v>
      </c>
      <c r="AV253" s="12" t="s">
        <v>78</v>
      </c>
      <c r="AW253" s="12" t="s">
        <v>32</v>
      </c>
      <c r="AX253" s="12" t="s">
        <v>71</v>
      </c>
      <c r="AY253" s="154" t="s">
        <v>304</v>
      </c>
    </row>
    <row r="254" spans="2:65" s="12" customFormat="1" x14ac:dyDescent="0.2">
      <c r="B254" s="152"/>
      <c r="D254" s="153" t="s">
        <v>313</v>
      </c>
      <c r="E254" s="154" t="s">
        <v>2</v>
      </c>
      <c r="F254" s="155" t="s">
        <v>418</v>
      </c>
      <c r="H254" s="154" t="s">
        <v>2</v>
      </c>
      <c r="I254" s="156"/>
      <c r="L254" s="152"/>
      <c r="M254" s="157"/>
      <c r="T254" s="158"/>
      <c r="AT254" s="154" t="s">
        <v>313</v>
      </c>
      <c r="AU254" s="154" t="s">
        <v>80</v>
      </c>
      <c r="AV254" s="12" t="s">
        <v>78</v>
      </c>
      <c r="AW254" s="12" t="s">
        <v>32</v>
      </c>
      <c r="AX254" s="12" t="s">
        <v>71</v>
      </c>
      <c r="AY254" s="154" t="s">
        <v>304</v>
      </c>
    </row>
    <row r="255" spans="2:65" s="12" customFormat="1" x14ac:dyDescent="0.2">
      <c r="B255" s="152"/>
      <c r="D255" s="153" t="s">
        <v>313</v>
      </c>
      <c r="E255" s="154" t="s">
        <v>2</v>
      </c>
      <c r="F255" s="155" t="s">
        <v>419</v>
      </c>
      <c r="H255" s="154" t="s">
        <v>2</v>
      </c>
      <c r="I255" s="156"/>
      <c r="L255" s="152"/>
      <c r="M255" s="157"/>
      <c r="T255" s="158"/>
      <c r="AT255" s="154" t="s">
        <v>313</v>
      </c>
      <c r="AU255" s="154" t="s">
        <v>80</v>
      </c>
      <c r="AV255" s="12" t="s">
        <v>78</v>
      </c>
      <c r="AW255" s="12" t="s">
        <v>32</v>
      </c>
      <c r="AX255" s="12" t="s">
        <v>71</v>
      </c>
      <c r="AY255" s="154" t="s">
        <v>304</v>
      </c>
    </row>
    <row r="256" spans="2:65" s="13" customFormat="1" x14ac:dyDescent="0.2">
      <c r="B256" s="159"/>
      <c r="D256" s="153" t="s">
        <v>313</v>
      </c>
      <c r="E256" s="160" t="s">
        <v>2</v>
      </c>
      <c r="F256" s="161" t="s">
        <v>420</v>
      </c>
      <c r="H256" s="162">
        <v>0.84399999999999997</v>
      </c>
      <c r="I256" s="163"/>
      <c r="L256" s="159"/>
      <c r="M256" s="164"/>
      <c r="T256" s="165"/>
      <c r="AT256" s="160" t="s">
        <v>313</v>
      </c>
      <c r="AU256" s="160" t="s">
        <v>80</v>
      </c>
      <c r="AV256" s="13" t="s">
        <v>80</v>
      </c>
      <c r="AW256" s="13" t="s">
        <v>32</v>
      </c>
      <c r="AX256" s="13" t="s">
        <v>71</v>
      </c>
      <c r="AY256" s="160" t="s">
        <v>304</v>
      </c>
    </row>
    <row r="257" spans="2:65" s="13" customFormat="1" x14ac:dyDescent="0.2">
      <c r="B257" s="159"/>
      <c r="D257" s="153" t="s">
        <v>313</v>
      </c>
      <c r="E257" s="160" t="s">
        <v>2</v>
      </c>
      <c r="F257" s="161" t="s">
        <v>421</v>
      </c>
      <c r="H257" s="162">
        <v>4.4000000000000004</v>
      </c>
      <c r="I257" s="163"/>
      <c r="L257" s="159"/>
      <c r="M257" s="164"/>
      <c r="T257" s="165"/>
      <c r="AT257" s="160" t="s">
        <v>313</v>
      </c>
      <c r="AU257" s="160" t="s">
        <v>80</v>
      </c>
      <c r="AV257" s="13" t="s">
        <v>80</v>
      </c>
      <c r="AW257" s="13" t="s">
        <v>32</v>
      </c>
      <c r="AX257" s="13" t="s">
        <v>71</v>
      </c>
      <c r="AY257" s="160" t="s">
        <v>304</v>
      </c>
    </row>
    <row r="258" spans="2:65" s="13" customFormat="1" x14ac:dyDescent="0.2">
      <c r="B258" s="159"/>
      <c r="D258" s="153" t="s">
        <v>313</v>
      </c>
      <c r="E258" s="160" t="s">
        <v>2</v>
      </c>
      <c r="F258" s="161" t="s">
        <v>422</v>
      </c>
      <c r="H258" s="162">
        <v>1.0489999999999999</v>
      </c>
      <c r="I258" s="163"/>
      <c r="L258" s="159"/>
      <c r="M258" s="164"/>
      <c r="T258" s="165"/>
      <c r="AT258" s="160" t="s">
        <v>313</v>
      </c>
      <c r="AU258" s="160" t="s">
        <v>80</v>
      </c>
      <c r="AV258" s="13" t="s">
        <v>80</v>
      </c>
      <c r="AW258" s="13" t="s">
        <v>32</v>
      </c>
      <c r="AX258" s="13" t="s">
        <v>71</v>
      </c>
      <c r="AY258" s="160" t="s">
        <v>304</v>
      </c>
    </row>
    <row r="259" spans="2:65" s="15" customFormat="1" x14ac:dyDescent="0.2">
      <c r="B259" s="173"/>
      <c r="D259" s="153" t="s">
        <v>313</v>
      </c>
      <c r="E259" s="174" t="s">
        <v>2</v>
      </c>
      <c r="F259" s="175" t="s">
        <v>323</v>
      </c>
      <c r="H259" s="176">
        <v>6.2930000000000001</v>
      </c>
      <c r="I259" s="177"/>
      <c r="L259" s="173"/>
      <c r="M259" s="178"/>
      <c r="T259" s="179"/>
      <c r="AT259" s="174" t="s">
        <v>313</v>
      </c>
      <c r="AU259" s="174" t="s">
        <v>80</v>
      </c>
      <c r="AV259" s="15" t="s">
        <v>86</v>
      </c>
      <c r="AW259" s="15" t="s">
        <v>32</v>
      </c>
      <c r="AX259" s="15" t="s">
        <v>78</v>
      </c>
      <c r="AY259" s="174" t="s">
        <v>304</v>
      </c>
    </row>
    <row r="260" spans="2:65" s="1" customFormat="1" ht="33" customHeight="1" x14ac:dyDescent="0.2">
      <c r="B260" s="134"/>
      <c r="C260" s="135" t="s">
        <v>423</v>
      </c>
      <c r="D260" s="135" t="s">
        <v>306</v>
      </c>
      <c r="E260" s="136" t="s">
        <v>424</v>
      </c>
      <c r="F260" s="137" t="s">
        <v>425</v>
      </c>
      <c r="G260" s="138" t="s">
        <v>134</v>
      </c>
      <c r="H260" s="139">
        <v>62.941000000000003</v>
      </c>
      <c r="I260" s="140"/>
      <c r="J260" s="141">
        <f>ROUND(I260*H260,2)</f>
        <v>0</v>
      </c>
      <c r="K260" s="137" t="s">
        <v>309</v>
      </c>
      <c r="L260" s="33"/>
      <c r="M260" s="142" t="s">
        <v>2</v>
      </c>
      <c r="N260" s="143" t="s">
        <v>42</v>
      </c>
      <c r="P260" s="144">
        <f>O260*H260</f>
        <v>0</v>
      </c>
      <c r="Q260" s="144">
        <v>2.5018699999999998</v>
      </c>
      <c r="R260" s="144">
        <f>Q260*H260</f>
        <v>157.47019967</v>
      </c>
      <c r="S260" s="144">
        <v>0</v>
      </c>
      <c r="T260" s="145">
        <f>S260*H260</f>
        <v>0</v>
      </c>
      <c r="AR260" s="146" t="s">
        <v>86</v>
      </c>
      <c r="AT260" s="146" t="s">
        <v>306</v>
      </c>
      <c r="AU260" s="146" t="s">
        <v>80</v>
      </c>
      <c r="AY260" s="18" t="s">
        <v>304</v>
      </c>
      <c r="BE260" s="147">
        <f>IF(N260="základní",J260,0)</f>
        <v>0</v>
      </c>
      <c r="BF260" s="147">
        <f>IF(N260="snížená",J260,0)</f>
        <v>0</v>
      </c>
      <c r="BG260" s="147">
        <f>IF(N260="zákl. přenesená",J260,0)</f>
        <v>0</v>
      </c>
      <c r="BH260" s="147">
        <f>IF(N260="sníž. přenesená",J260,0)</f>
        <v>0</v>
      </c>
      <c r="BI260" s="147">
        <f>IF(N260="nulová",J260,0)</f>
        <v>0</v>
      </c>
      <c r="BJ260" s="18" t="s">
        <v>78</v>
      </c>
      <c r="BK260" s="147">
        <f>ROUND(I260*H260,2)</f>
        <v>0</v>
      </c>
      <c r="BL260" s="18" t="s">
        <v>86</v>
      </c>
      <c r="BM260" s="146" t="s">
        <v>426</v>
      </c>
    </row>
    <row r="261" spans="2:65" s="1" customFormat="1" x14ac:dyDescent="0.2">
      <c r="B261" s="33"/>
      <c r="D261" s="148" t="s">
        <v>311</v>
      </c>
      <c r="F261" s="149" t="s">
        <v>427</v>
      </c>
      <c r="I261" s="150"/>
      <c r="L261" s="33"/>
      <c r="M261" s="151"/>
      <c r="T261" s="54"/>
      <c r="AT261" s="18" t="s">
        <v>311</v>
      </c>
      <c r="AU261" s="18" t="s">
        <v>80</v>
      </c>
    </row>
    <row r="262" spans="2:65" s="12" customFormat="1" x14ac:dyDescent="0.2">
      <c r="B262" s="152"/>
      <c r="D262" s="153" t="s">
        <v>313</v>
      </c>
      <c r="E262" s="154" t="s">
        <v>2</v>
      </c>
      <c r="F262" s="155" t="s">
        <v>428</v>
      </c>
      <c r="H262" s="154" t="s">
        <v>2</v>
      </c>
      <c r="I262" s="156"/>
      <c r="L262" s="152"/>
      <c r="M262" s="157"/>
      <c r="T262" s="158"/>
      <c r="AT262" s="154" t="s">
        <v>313</v>
      </c>
      <c r="AU262" s="154" t="s">
        <v>80</v>
      </c>
      <c r="AV262" s="12" t="s">
        <v>78</v>
      </c>
      <c r="AW262" s="12" t="s">
        <v>32</v>
      </c>
      <c r="AX262" s="12" t="s">
        <v>71</v>
      </c>
      <c r="AY262" s="154" t="s">
        <v>304</v>
      </c>
    </row>
    <row r="263" spans="2:65" s="12" customFormat="1" x14ac:dyDescent="0.2">
      <c r="B263" s="152"/>
      <c r="D263" s="153" t="s">
        <v>313</v>
      </c>
      <c r="E263" s="154" t="s">
        <v>2</v>
      </c>
      <c r="F263" s="155" t="s">
        <v>429</v>
      </c>
      <c r="H263" s="154" t="s">
        <v>2</v>
      </c>
      <c r="I263" s="156"/>
      <c r="L263" s="152"/>
      <c r="M263" s="157"/>
      <c r="T263" s="158"/>
      <c r="AT263" s="154" t="s">
        <v>313</v>
      </c>
      <c r="AU263" s="154" t="s">
        <v>80</v>
      </c>
      <c r="AV263" s="12" t="s">
        <v>78</v>
      </c>
      <c r="AW263" s="12" t="s">
        <v>32</v>
      </c>
      <c r="AX263" s="12" t="s">
        <v>71</v>
      </c>
      <c r="AY263" s="154" t="s">
        <v>304</v>
      </c>
    </row>
    <row r="264" spans="2:65" s="12" customFormat="1" x14ac:dyDescent="0.2">
      <c r="B264" s="152"/>
      <c r="D264" s="153" t="s">
        <v>313</v>
      </c>
      <c r="E264" s="154" t="s">
        <v>2</v>
      </c>
      <c r="F264" s="155" t="s">
        <v>419</v>
      </c>
      <c r="H264" s="154" t="s">
        <v>2</v>
      </c>
      <c r="I264" s="156"/>
      <c r="L264" s="152"/>
      <c r="M264" s="157"/>
      <c r="T264" s="158"/>
      <c r="AT264" s="154" t="s">
        <v>313</v>
      </c>
      <c r="AU264" s="154" t="s">
        <v>80</v>
      </c>
      <c r="AV264" s="12" t="s">
        <v>78</v>
      </c>
      <c r="AW264" s="12" t="s">
        <v>32</v>
      </c>
      <c r="AX264" s="12" t="s">
        <v>71</v>
      </c>
      <c r="AY264" s="154" t="s">
        <v>304</v>
      </c>
    </row>
    <row r="265" spans="2:65" s="13" customFormat="1" x14ac:dyDescent="0.2">
      <c r="B265" s="159"/>
      <c r="D265" s="153" t="s">
        <v>313</v>
      </c>
      <c r="E265" s="160" t="s">
        <v>2</v>
      </c>
      <c r="F265" s="161" t="s">
        <v>430</v>
      </c>
      <c r="H265" s="162">
        <v>8.4440000000000008</v>
      </c>
      <c r="I265" s="163"/>
      <c r="L265" s="159"/>
      <c r="M265" s="164"/>
      <c r="T265" s="165"/>
      <c r="AT265" s="160" t="s">
        <v>313</v>
      </c>
      <c r="AU265" s="160" t="s">
        <v>80</v>
      </c>
      <c r="AV265" s="13" t="s">
        <v>80</v>
      </c>
      <c r="AW265" s="13" t="s">
        <v>32</v>
      </c>
      <c r="AX265" s="13" t="s">
        <v>71</v>
      </c>
      <c r="AY265" s="160" t="s">
        <v>304</v>
      </c>
    </row>
    <row r="266" spans="2:65" s="13" customFormat="1" x14ac:dyDescent="0.2">
      <c r="B266" s="159"/>
      <c r="D266" s="153" t="s">
        <v>313</v>
      </c>
      <c r="E266" s="160" t="s">
        <v>2</v>
      </c>
      <c r="F266" s="161" t="s">
        <v>431</v>
      </c>
      <c r="H266" s="162">
        <v>44.002000000000002</v>
      </c>
      <c r="I266" s="163"/>
      <c r="L266" s="159"/>
      <c r="M266" s="164"/>
      <c r="T266" s="165"/>
      <c r="AT266" s="160" t="s">
        <v>313</v>
      </c>
      <c r="AU266" s="160" t="s">
        <v>80</v>
      </c>
      <c r="AV266" s="13" t="s">
        <v>80</v>
      </c>
      <c r="AW266" s="13" t="s">
        <v>32</v>
      </c>
      <c r="AX266" s="13" t="s">
        <v>71</v>
      </c>
      <c r="AY266" s="160" t="s">
        <v>304</v>
      </c>
    </row>
    <row r="267" spans="2:65" s="13" customFormat="1" x14ac:dyDescent="0.2">
      <c r="B267" s="159"/>
      <c r="D267" s="153" t="s">
        <v>313</v>
      </c>
      <c r="E267" s="160" t="s">
        <v>2</v>
      </c>
      <c r="F267" s="161" t="s">
        <v>432</v>
      </c>
      <c r="H267" s="162">
        <v>10.494999999999999</v>
      </c>
      <c r="I267" s="163"/>
      <c r="L267" s="159"/>
      <c r="M267" s="164"/>
      <c r="T267" s="165"/>
      <c r="AT267" s="160" t="s">
        <v>313</v>
      </c>
      <c r="AU267" s="160" t="s">
        <v>80</v>
      </c>
      <c r="AV267" s="13" t="s">
        <v>80</v>
      </c>
      <c r="AW267" s="13" t="s">
        <v>32</v>
      </c>
      <c r="AX267" s="13" t="s">
        <v>71</v>
      </c>
      <c r="AY267" s="160" t="s">
        <v>304</v>
      </c>
    </row>
    <row r="268" spans="2:65" s="14" customFormat="1" x14ac:dyDescent="0.2">
      <c r="B268" s="166"/>
      <c r="D268" s="153" t="s">
        <v>313</v>
      </c>
      <c r="E268" s="167" t="s">
        <v>196</v>
      </c>
      <c r="F268" s="168" t="s">
        <v>321</v>
      </c>
      <c r="H268" s="169">
        <v>62.941000000000003</v>
      </c>
      <c r="I268" s="170"/>
      <c r="L268" s="166"/>
      <c r="M268" s="171"/>
      <c r="T268" s="172"/>
      <c r="AT268" s="167" t="s">
        <v>313</v>
      </c>
      <c r="AU268" s="167" t="s">
        <v>80</v>
      </c>
      <c r="AV268" s="14" t="s">
        <v>322</v>
      </c>
      <c r="AW268" s="14" t="s">
        <v>32</v>
      </c>
      <c r="AX268" s="14" t="s">
        <v>71</v>
      </c>
      <c r="AY268" s="167" t="s">
        <v>304</v>
      </c>
    </row>
    <row r="269" spans="2:65" s="15" customFormat="1" x14ac:dyDescent="0.2">
      <c r="B269" s="173"/>
      <c r="D269" s="153" t="s">
        <v>313</v>
      </c>
      <c r="E269" s="174" t="s">
        <v>2</v>
      </c>
      <c r="F269" s="175" t="s">
        <v>323</v>
      </c>
      <c r="H269" s="176">
        <v>62.941000000000003</v>
      </c>
      <c r="I269" s="177"/>
      <c r="L269" s="173"/>
      <c r="M269" s="178"/>
      <c r="T269" s="179"/>
      <c r="AT269" s="174" t="s">
        <v>313</v>
      </c>
      <c r="AU269" s="174" t="s">
        <v>80</v>
      </c>
      <c r="AV269" s="15" t="s">
        <v>86</v>
      </c>
      <c r="AW269" s="15" t="s">
        <v>32</v>
      </c>
      <c r="AX269" s="15" t="s">
        <v>78</v>
      </c>
      <c r="AY269" s="174" t="s">
        <v>304</v>
      </c>
    </row>
    <row r="270" spans="2:65" s="1" customFormat="1" ht="24.2" customHeight="1" x14ac:dyDescent="0.2">
      <c r="B270" s="134"/>
      <c r="C270" s="135" t="s">
        <v>433</v>
      </c>
      <c r="D270" s="135" t="s">
        <v>306</v>
      </c>
      <c r="E270" s="136" t="s">
        <v>434</v>
      </c>
      <c r="F270" s="137" t="s">
        <v>435</v>
      </c>
      <c r="G270" s="138" t="s">
        <v>383</v>
      </c>
      <c r="H270" s="139">
        <v>3.758</v>
      </c>
      <c r="I270" s="140"/>
      <c r="J270" s="141">
        <f>ROUND(I270*H270,2)</f>
        <v>0</v>
      </c>
      <c r="K270" s="137" t="s">
        <v>309</v>
      </c>
      <c r="L270" s="33"/>
      <c r="M270" s="142" t="s">
        <v>2</v>
      </c>
      <c r="N270" s="143" t="s">
        <v>42</v>
      </c>
      <c r="P270" s="144">
        <f>O270*H270</f>
        <v>0</v>
      </c>
      <c r="Q270" s="144">
        <v>1.0606199999999999</v>
      </c>
      <c r="R270" s="144">
        <f>Q270*H270</f>
        <v>3.9858099599999997</v>
      </c>
      <c r="S270" s="144">
        <v>0</v>
      </c>
      <c r="T270" s="145">
        <f>S270*H270</f>
        <v>0</v>
      </c>
      <c r="AR270" s="146" t="s">
        <v>86</v>
      </c>
      <c r="AT270" s="146" t="s">
        <v>306</v>
      </c>
      <c r="AU270" s="146" t="s">
        <v>80</v>
      </c>
      <c r="AY270" s="18" t="s">
        <v>304</v>
      </c>
      <c r="BE270" s="147">
        <f>IF(N270="základní",J270,0)</f>
        <v>0</v>
      </c>
      <c r="BF270" s="147">
        <f>IF(N270="snížená",J270,0)</f>
        <v>0</v>
      </c>
      <c r="BG270" s="147">
        <f>IF(N270="zákl. přenesená",J270,0)</f>
        <v>0</v>
      </c>
      <c r="BH270" s="147">
        <f>IF(N270="sníž. přenesená",J270,0)</f>
        <v>0</v>
      </c>
      <c r="BI270" s="147">
        <f>IF(N270="nulová",J270,0)</f>
        <v>0</v>
      </c>
      <c r="BJ270" s="18" t="s">
        <v>78</v>
      </c>
      <c r="BK270" s="147">
        <f>ROUND(I270*H270,2)</f>
        <v>0</v>
      </c>
      <c r="BL270" s="18" t="s">
        <v>86</v>
      </c>
      <c r="BM270" s="146" t="s">
        <v>436</v>
      </c>
    </row>
    <row r="271" spans="2:65" s="1" customFormat="1" x14ac:dyDescent="0.2">
      <c r="B271" s="33"/>
      <c r="D271" s="148" t="s">
        <v>311</v>
      </c>
      <c r="F271" s="149" t="s">
        <v>437</v>
      </c>
      <c r="I271" s="150"/>
      <c r="L271" s="33"/>
      <c r="M271" s="151"/>
      <c r="T271" s="54"/>
      <c r="AT271" s="18" t="s">
        <v>311</v>
      </c>
      <c r="AU271" s="18" t="s">
        <v>80</v>
      </c>
    </row>
    <row r="272" spans="2:65" s="12" customFormat="1" x14ac:dyDescent="0.2">
      <c r="B272" s="152"/>
      <c r="D272" s="153" t="s">
        <v>313</v>
      </c>
      <c r="E272" s="154" t="s">
        <v>2</v>
      </c>
      <c r="F272" s="155" t="s">
        <v>438</v>
      </c>
      <c r="H272" s="154" t="s">
        <v>2</v>
      </c>
      <c r="I272" s="156"/>
      <c r="L272" s="152"/>
      <c r="M272" s="157"/>
      <c r="T272" s="158"/>
      <c r="AT272" s="154" t="s">
        <v>313</v>
      </c>
      <c r="AU272" s="154" t="s">
        <v>80</v>
      </c>
      <c r="AV272" s="12" t="s">
        <v>78</v>
      </c>
      <c r="AW272" s="12" t="s">
        <v>32</v>
      </c>
      <c r="AX272" s="12" t="s">
        <v>71</v>
      </c>
      <c r="AY272" s="154" t="s">
        <v>304</v>
      </c>
    </row>
    <row r="273" spans="2:65" s="13" customFormat="1" x14ac:dyDescent="0.2">
      <c r="B273" s="159"/>
      <c r="D273" s="153" t="s">
        <v>313</v>
      </c>
      <c r="E273" s="160" t="s">
        <v>2</v>
      </c>
      <c r="F273" s="161" t="s">
        <v>439</v>
      </c>
      <c r="H273" s="162">
        <v>3.758</v>
      </c>
      <c r="I273" s="163"/>
      <c r="L273" s="159"/>
      <c r="M273" s="164"/>
      <c r="T273" s="165"/>
      <c r="AT273" s="160" t="s">
        <v>313</v>
      </c>
      <c r="AU273" s="160" t="s">
        <v>80</v>
      </c>
      <c r="AV273" s="13" t="s">
        <v>80</v>
      </c>
      <c r="AW273" s="13" t="s">
        <v>32</v>
      </c>
      <c r="AX273" s="13" t="s">
        <v>78</v>
      </c>
      <c r="AY273" s="160" t="s">
        <v>304</v>
      </c>
    </row>
    <row r="274" spans="2:65" s="1" customFormat="1" ht="24.2" customHeight="1" x14ac:dyDescent="0.2">
      <c r="B274" s="134"/>
      <c r="C274" s="135" t="s">
        <v>440</v>
      </c>
      <c r="D274" s="135" t="s">
        <v>306</v>
      </c>
      <c r="E274" s="136" t="s">
        <v>441</v>
      </c>
      <c r="F274" s="137" t="s">
        <v>442</v>
      </c>
      <c r="G274" s="138" t="s">
        <v>134</v>
      </c>
      <c r="H274" s="139">
        <v>66.790999999999997</v>
      </c>
      <c r="I274" s="140"/>
      <c r="J274" s="141">
        <f>ROUND(I274*H274,2)</f>
        <v>0</v>
      </c>
      <c r="K274" s="137" t="s">
        <v>309</v>
      </c>
      <c r="L274" s="33"/>
      <c r="M274" s="142" t="s">
        <v>2</v>
      </c>
      <c r="N274" s="143" t="s">
        <v>42</v>
      </c>
      <c r="P274" s="144">
        <f>O274*H274</f>
        <v>0</v>
      </c>
      <c r="Q274" s="144">
        <v>2.3010199999999998</v>
      </c>
      <c r="R274" s="144">
        <f>Q274*H274</f>
        <v>153.68742681999998</v>
      </c>
      <c r="S274" s="144">
        <v>0</v>
      </c>
      <c r="T274" s="145">
        <f>S274*H274</f>
        <v>0</v>
      </c>
      <c r="AR274" s="146" t="s">
        <v>86</v>
      </c>
      <c r="AT274" s="146" t="s">
        <v>306</v>
      </c>
      <c r="AU274" s="146" t="s">
        <v>80</v>
      </c>
      <c r="AY274" s="18" t="s">
        <v>304</v>
      </c>
      <c r="BE274" s="147">
        <f>IF(N274="základní",J274,0)</f>
        <v>0</v>
      </c>
      <c r="BF274" s="147">
        <f>IF(N274="snížená",J274,0)</f>
        <v>0</v>
      </c>
      <c r="BG274" s="147">
        <f>IF(N274="zákl. přenesená",J274,0)</f>
        <v>0</v>
      </c>
      <c r="BH274" s="147">
        <f>IF(N274="sníž. přenesená",J274,0)</f>
        <v>0</v>
      </c>
      <c r="BI274" s="147">
        <f>IF(N274="nulová",J274,0)</f>
        <v>0</v>
      </c>
      <c r="BJ274" s="18" t="s">
        <v>78</v>
      </c>
      <c r="BK274" s="147">
        <f>ROUND(I274*H274,2)</f>
        <v>0</v>
      </c>
      <c r="BL274" s="18" t="s">
        <v>86</v>
      </c>
      <c r="BM274" s="146" t="s">
        <v>443</v>
      </c>
    </row>
    <row r="275" spans="2:65" s="1" customFormat="1" x14ac:dyDescent="0.2">
      <c r="B275" s="33"/>
      <c r="D275" s="148" t="s">
        <v>311</v>
      </c>
      <c r="F275" s="149" t="s">
        <v>444</v>
      </c>
      <c r="I275" s="150"/>
      <c r="L275" s="33"/>
      <c r="M275" s="151"/>
      <c r="T275" s="54"/>
      <c r="AT275" s="18" t="s">
        <v>311</v>
      </c>
      <c r="AU275" s="18" t="s">
        <v>80</v>
      </c>
    </row>
    <row r="276" spans="2:65" s="12" customFormat="1" ht="33.75" x14ac:dyDescent="0.2">
      <c r="B276" s="152"/>
      <c r="D276" s="153" t="s">
        <v>313</v>
      </c>
      <c r="E276" s="154" t="s">
        <v>2</v>
      </c>
      <c r="F276" s="155" t="s">
        <v>445</v>
      </c>
      <c r="H276" s="154" t="s">
        <v>2</v>
      </c>
      <c r="I276" s="156"/>
      <c r="L276" s="152"/>
      <c r="M276" s="157"/>
      <c r="T276" s="158"/>
      <c r="AT276" s="154" t="s">
        <v>313</v>
      </c>
      <c r="AU276" s="154" t="s">
        <v>80</v>
      </c>
      <c r="AV276" s="12" t="s">
        <v>78</v>
      </c>
      <c r="AW276" s="12" t="s">
        <v>32</v>
      </c>
      <c r="AX276" s="12" t="s">
        <v>71</v>
      </c>
      <c r="AY276" s="154" t="s">
        <v>304</v>
      </c>
    </row>
    <row r="277" spans="2:65" s="12" customFormat="1" x14ac:dyDescent="0.2">
      <c r="B277" s="152"/>
      <c r="D277" s="153" t="s">
        <v>313</v>
      </c>
      <c r="E277" s="154" t="s">
        <v>2</v>
      </c>
      <c r="F277" s="155" t="s">
        <v>428</v>
      </c>
      <c r="H277" s="154" t="s">
        <v>2</v>
      </c>
      <c r="I277" s="156"/>
      <c r="L277" s="152"/>
      <c r="M277" s="157"/>
      <c r="T277" s="158"/>
      <c r="AT277" s="154" t="s">
        <v>313</v>
      </c>
      <c r="AU277" s="154" t="s">
        <v>80</v>
      </c>
      <c r="AV277" s="12" t="s">
        <v>78</v>
      </c>
      <c r="AW277" s="12" t="s">
        <v>32</v>
      </c>
      <c r="AX277" s="12" t="s">
        <v>71</v>
      </c>
      <c r="AY277" s="154" t="s">
        <v>304</v>
      </c>
    </row>
    <row r="278" spans="2:65" s="12" customFormat="1" x14ac:dyDescent="0.2">
      <c r="B278" s="152"/>
      <c r="D278" s="153" t="s">
        <v>313</v>
      </c>
      <c r="E278" s="154" t="s">
        <v>2</v>
      </c>
      <c r="F278" s="155" t="s">
        <v>419</v>
      </c>
      <c r="H278" s="154" t="s">
        <v>2</v>
      </c>
      <c r="I278" s="156"/>
      <c r="L278" s="152"/>
      <c r="M278" s="157"/>
      <c r="T278" s="158"/>
      <c r="AT278" s="154" t="s">
        <v>313</v>
      </c>
      <c r="AU278" s="154" t="s">
        <v>80</v>
      </c>
      <c r="AV278" s="12" t="s">
        <v>78</v>
      </c>
      <c r="AW278" s="12" t="s">
        <v>32</v>
      </c>
      <c r="AX278" s="12" t="s">
        <v>71</v>
      </c>
      <c r="AY278" s="154" t="s">
        <v>304</v>
      </c>
    </row>
    <row r="279" spans="2:65" s="13" customFormat="1" x14ac:dyDescent="0.2">
      <c r="B279" s="159"/>
      <c r="D279" s="153" t="s">
        <v>313</v>
      </c>
      <c r="E279" s="160" t="s">
        <v>2</v>
      </c>
      <c r="F279" s="161" t="s">
        <v>446</v>
      </c>
      <c r="H279" s="162">
        <v>45.48</v>
      </c>
      <c r="I279" s="163"/>
      <c r="L279" s="159"/>
      <c r="M279" s="164"/>
      <c r="T279" s="165"/>
      <c r="AT279" s="160" t="s">
        <v>313</v>
      </c>
      <c r="AU279" s="160" t="s">
        <v>80</v>
      </c>
      <c r="AV279" s="13" t="s">
        <v>80</v>
      </c>
      <c r="AW279" s="13" t="s">
        <v>32</v>
      </c>
      <c r="AX279" s="13" t="s">
        <v>71</v>
      </c>
      <c r="AY279" s="160" t="s">
        <v>304</v>
      </c>
    </row>
    <row r="280" spans="2:65" s="13" customFormat="1" x14ac:dyDescent="0.2">
      <c r="B280" s="159"/>
      <c r="D280" s="153" t="s">
        <v>313</v>
      </c>
      <c r="E280" s="160" t="s">
        <v>2</v>
      </c>
      <c r="F280" s="161" t="s">
        <v>447</v>
      </c>
      <c r="H280" s="162">
        <v>91.332999999999998</v>
      </c>
      <c r="I280" s="163"/>
      <c r="L280" s="159"/>
      <c r="M280" s="164"/>
      <c r="T280" s="165"/>
      <c r="AT280" s="160" t="s">
        <v>313</v>
      </c>
      <c r="AU280" s="160" t="s">
        <v>80</v>
      </c>
      <c r="AV280" s="13" t="s">
        <v>80</v>
      </c>
      <c r="AW280" s="13" t="s">
        <v>32</v>
      </c>
      <c r="AX280" s="13" t="s">
        <v>71</v>
      </c>
      <c r="AY280" s="160" t="s">
        <v>304</v>
      </c>
    </row>
    <row r="281" spans="2:65" s="14" customFormat="1" x14ac:dyDescent="0.2">
      <c r="B281" s="166"/>
      <c r="D281" s="153" t="s">
        <v>313</v>
      </c>
      <c r="E281" s="167" t="s">
        <v>2</v>
      </c>
      <c r="F281" s="168" t="s">
        <v>321</v>
      </c>
      <c r="H281" s="169">
        <v>136.81299999999999</v>
      </c>
      <c r="I281" s="170"/>
      <c r="L281" s="166"/>
      <c r="M281" s="171"/>
      <c r="T281" s="172"/>
      <c r="AT281" s="167" t="s">
        <v>313</v>
      </c>
      <c r="AU281" s="167" t="s">
        <v>80</v>
      </c>
      <c r="AV281" s="14" t="s">
        <v>322</v>
      </c>
      <c r="AW281" s="14" t="s">
        <v>32</v>
      </c>
      <c r="AX281" s="14" t="s">
        <v>71</v>
      </c>
      <c r="AY281" s="167" t="s">
        <v>304</v>
      </c>
    </row>
    <row r="282" spans="2:65" s="12" customFormat="1" x14ac:dyDescent="0.2">
      <c r="B282" s="152"/>
      <c r="D282" s="153" t="s">
        <v>313</v>
      </c>
      <c r="E282" s="154" t="s">
        <v>2</v>
      </c>
      <c r="F282" s="155" t="s">
        <v>448</v>
      </c>
      <c r="H282" s="154" t="s">
        <v>2</v>
      </c>
      <c r="I282" s="156"/>
      <c r="L282" s="152"/>
      <c r="M282" s="157"/>
      <c r="T282" s="158"/>
      <c r="AT282" s="154" t="s">
        <v>313</v>
      </c>
      <c r="AU282" s="154" t="s">
        <v>80</v>
      </c>
      <c r="AV282" s="12" t="s">
        <v>78</v>
      </c>
      <c r="AW282" s="12" t="s">
        <v>32</v>
      </c>
      <c r="AX282" s="12" t="s">
        <v>71</v>
      </c>
      <c r="AY282" s="154" t="s">
        <v>304</v>
      </c>
    </row>
    <row r="283" spans="2:65" s="13" customFormat="1" x14ac:dyDescent="0.2">
      <c r="B283" s="159"/>
      <c r="D283" s="153" t="s">
        <v>313</v>
      </c>
      <c r="E283" s="160" t="s">
        <v>2</v>
      </c>
      <c r="F283" s="161" t="s">
        <v>449</v>
      </c>
      <c r="H283" s="162">
        <v>-1</v>
      </c>
      <c r="I283" s="163"/>
      <c r="L283" s="159"/>
      <c r="M283" s="164"/>
      <c r="T283" s="165"/>
      <c r="AT283" s="160" t="s">
        <v>313</v>
      </c>
      <c r="AU283" s="160" t="s">
        <v>80</v>
      </c>
      <c r="AV283" s="13" t="s">
        <v>80</v>
      </c>
      <c r="AW283" s="13" t="s">
        <v>32</v>
      </c>
      <c r="AX283" s="13" t="s">
        <v>71</v>
      </c>
      <c r="AY283" s="160" t="s">
        <v>304</v>
      </c>
    </row>
    <row r="284" spans="2:65" s="13" customFormat="1" ht="22.5" x14ac:dyDescent="0.2">
      <c r="B284" s="159"/>
      <c r="D284" s="153" t="s">
        <v>313</v>
      </c>
      <c r="E284" s="160" t="s">
        <v>2</v>
      </c>
      <c r="F284" s="161" t="s">
        <v>450</v>
      </c>
      <c r="H284" s="162">
        <v>-5.0670000000000002</v>
      </c>
      <c r="I284" s="163"/>
      <c r="L284" s="159"/>
      <c r="M284" s="164"/>
      <c r="T284" s="165"/>
      <c r="AT284" s="160" t="s">
        <v>313</v>
      </c>
      <c r="AU284" s="160" t="s">
        <v>80</v>
      </c>
      <c r="AV284" s="13" t="s">
        <v>80</v>
      </c>
      <c r="AW284" s="13" t="s">
        <v>32</v>
      </c>
      <c r="AX284" s="13" t="s">
        <v>71</v>
      </c>
      <c r="AY284" s="160" t="s">
        <v>304</v>
      </c>
    </row>
    <row r="285" spans="2:65" s="13" customFormat="1" ht="22.5" x14ac:dyDescent="0.2">
      <c r="B285" s="159"/>
      <c r="D285" s="153" t="s">
        <v>313</v>
      </c>
      <c r="E285" s="160" t="s">
        <v>2</v>
      </c>
      <c r="F285" s="161" t="s">
        <v>451</v>
      </c>
      <c r="H285" s="162">
        <v>-1.014</v>
      </c>
      <c r="I285" s="163"/>
      <c r="L285" s="159"/>
      <c r="M285" s="164"/>
      <c r="T285" s="165"/>
      <c r="AT285" s="160" t="s">
        <v>313</v>
      </c>
      <c r="AU285" s="160" t="s">
        <v>80</v>
      </c>
      <c r="AV285" s="13" t="s">
        <v>80</v>
      </c>
      <c r="AW285" s="13" t="s">
        <v>32</v>
      </c>
      <c r="AX285" s="13" t="s">
        <v>71</v>
      </c>
      <c r="AY285" s="160" t="s">
        <v>304</v>
      </c>
    </row>
    <row r="286" spans="2:65" s="13" customFormat="1" x14ac:dyDescent="0.2">
      <c r="B286" s="159"/>
      <c r="D286" s="153" t="s">
        <v>313</v>
      </c>
      <c r="E286" s="160" t="s">
        <v>2</v>
      </c>
      <c r="F286" s="161" t="s">
        <v>452</v>
      </c>
      <c r="H286" s="162">
        <v>-62.941000000000003</v>
      </c>
      <c r="I286" s="163"/>
      <c r="L286" s="159"/>
      <c r="M286" s="164"/>
      <c r="T286" s="165"/>
      <c r="AT286" s="160" t="s">
        <v>313</v>
      </c>
      <c r="AU286" s="160" t="s">
        <v>80</v>
      </c>
      <c r="AV286" s="13" t="s">
        <v>80</v>
      </c>
      <c r="AW286" s="13" t="s">
        <v>32</v>
      </c>
      <c r="AX286" s="13" t="s">
        <v>71</v>
      </c>
      <c r="AY286" s="160" t="s">
        <v>304</v>
      </c>
    </row>
    <row r="287" spans="2:65" s="14" customFormat="1" x14ac:dyDescent="0.2">
      <c r="B287" s="166"/>
      <c r="D287" s="153" t="s">
        <v>313</v>
      </c>
      <c r="E287" s="167" t="s">
        <v>2</v>
      </c>
      <c r="F287" s="168" t="s">
        <v>321</v>
      </c>
      <c r="H287" s="169">
        <v>-70.022000000000006</v>
      </c>
      <c r="I287" s="170"/>
      <c r="L287" s="166"/>
      <c r="M287" s="171"/>
      <c r="T287" s="172"/>
      <c r="AT287" s="167" t="s">
        <v>313</v>
      </c>
      <c r="AU287" s="167" t="s">
        <v>80</v>
      </c>
      <c r="AV287" s="14" t="s">
        <v>322</v>
      </c>
      <c r="AW287" s="14" t="s">
        <v>32</v>
      </c>
      <c r="AX287" s="14" t="s">
        <v>71</v>
      </c>
      <c r="AY287" s="167" t="s">
        <v>304</v>
      </c>
    </row>
    <row r="288" spans="2:65" s="15" customFormat="1" x14ac:dyDescent="0.2">
      <c r="B288" s="173"/>
      <c r="D288" s="153" t="s">
        <v>313</v>
      </c>
      <c r="E288" s="174" t="s">
        <v>2</v>
      </c>
      <c r="F288" s="175" t="s">
        <v>323</v>
      </c>
      <c r="H288" s="176">
        <v>66.790999999999997</v>
      </c>
      <c r="I288" s="177"/>
      <c r="L288" s="173"/>
      <c r="M288" s="178"/>
      <c r="T288" s="179"/>
      <c r="AT288" s="174" t="s">
        <v>313</v>
      </c>
      <c r="AU288" s="174" t="s">
        <v>80</v>
      </c>
      <c r="AV288" s="15" t="s">
        <v>86</v>
      </c>
      <c r="AW288" s="15" t="s">
        <v>32</v>
      </c>
      <c r="AX288" s="15" t="s">
        <v>78</v>
      </c>
      <c r="AY288" s="174" t="s">
        <v>304</v>
      </c>
    </row>
    <row r="289" spans="2:65" s="1" customFormat="1" ht="16.5" customHeight="1" x14ac:dyDescent="0.2">
      <c r="B289" s="134"/>
      <c r="C289" s="135" t="s">
        <v>453</v>
      </c>
      <c r="D289" s="135" t="s">
        <v>306</v>
      </c>
      <c r="E289" s="136" t="s">
        <v>454</v>
      </c>
      <c r="F289" s="137" t="s">
        <v>455</v>
      </c>
      <c r="G289" s="138" t="s">
        <v>130</v>
      </c>
      <c r="H289" s="139">
        <v>6.3</v>
      </c>
      <c r="I289" s="140"/>
      <c r="J289" s="141">
        <f>ROUND(I289*H289,2)</f>
        <v>0</v>
      </c>
      <c r="K289" s="137" t="s">
        <v>309</v>
      </c>
      <c r="L289" s="33"/>
      <c r="M289" s="142" t="s">
        <v>2</v>
      </c>
      <c r="N289" s="143" t="s">
        <v>42</v>
      </c>
      <c r="P289" s="144">
        <f>O289*H289</f>
        <v>0</v>
      </c>
      <c r="Q289" s="144">
        <v>2.6900000000000001E-3</v>
      </c>
      <c r="R289" s="144">
        <f>Q289*H289</f>
        <v>1.6947E-2</v>
      </c>
      <c r="S289" s="144">
        <v>0</v>
      </c>
      <c r="T289" s="145">
        <f>S289*H289</f>
        <v>0</v>
      </c>
      <c r="AR289" s="146" t="s">
        <v>86</v>
      </c>
      <c r="AT289" s="146" t="s">
        <v>306</v>
      </c>
      <c r="AU289" s="146" t="s">
        <v>80</v>
      </c>
      <c r="AY289" s="18" t="s">
        <v>304</v>
      </c>
      <c r="BE289" s="147">
        <f>IF(N289="základní",J289,0)</f>
        <v>0</v>
      </c>
      <c r="BF289" s="147">
        <f>IF(N289="snížená",J289,0)</f>
        <v>0</v>
      </c>
      <c r="BG289" s="147">
        <f>IF(N289="zákl. přenesená",J289,0)</f>
        <v>0</v>
      </c>
      <c r="BH289" s="147">
        <f>IF(N289="sníž. přenesená",J289,0)</f>
        <v>0</v>
      </c>
      <c r="BI289" s="147">
        <f>IF(N289="nulová",J289,0)</f>
        <v>0</v>
      </c>
      <c r="BJ289" s="18" t="s">
        <v>78</v>
      </c>
      <c r="BK289" s="147">
        <f>ROUND(I289*H289,2)</f>
        <v>0</v>
      </c>
      <c r="BL289" s="18" t="s">
        <v>86</v>
      </c>
      <c r="BM289" s="146" t="s">
        <v>456</v>
      </c>
    </row>
    <row r="290" spans="2:65" s="1" customFormat="1" x14ac:dyDescent="0.2">
      <c r="B290" s="33"/>
      <c r="D290" s="148" t="s">
        <v>311</v>
      </c>
      <c r="F290" s="149" t="s">
        <v>457</v>
      </c>
      <c r="I290" s="150"/>
      <c r="L290" s="33"/>
      <c r="M290" s="151"/>
      <c r="T290" s="54"/>
      <c r="AT290" s="18" t="s">
        <v>311</v>
      </c>
      <c r="AU290" s="18" t="s">
        <v>80</v>
      </c>
    </row>
    <row r="291" spans="2:65" s="12" customFormat="1" x14ac:dyDescent="0.2">
      <c r="B291" s="152"/>
      <c r="D291" s="153" t="s">
        <v>313</v>
      </c>
      <c r="E291" s="154" t="s">
        <v>2</v>
      </c>
      <c r="F291" s="155" t="s">
        <v>458</v>
      </c>
      <c r="H291" s="154" t="s">
        <v>2</v>
      </c>
      <c r="I291" s="156"/>
      <c r="L291" s="152"/>
      <c r="M291" s="157"/>
      <c r="T291" s="158"/>
      <c r="AT291" s="154" t="s">
        <v>313</v>
      </c>
      <c r="AU291" s="154" t="s">
        <v>80</v>
      </c>
      <c r="AV291" s="12" t="s">
        <v>78</v>
      </c>
      <c r="AW291" s="12" t="s">
        <v>32</v>
      </c>
      <c r="AX291" s="12" t="s">
        <v>71</v>
      </c>
      <c r="AY291" s="154" t="s">
        <v>304</v>
      </c>
    </row>
    <row r="292" spans="2:65" s="12" customFormat="1" x14ac:dyDescent="0.2">
      <c r="B292" s="152"/>
      <c r="D292" s="153" t="s">
        <v>313</v>
      </c>
      <c r="E292" s="154" t="s">
        <v>2</v>
      </c>
      <c r="F292" s="155" t="s">
        <v>419</v>
      </c>
      <c r="H292" s="154" t="s">
        <v>2</v>
      </c>
      <c r="I292" s="156"/>
      <c r="L292" s="152"/>
      <c r="M292" s="157"/>
      <c r="T292" s="158"/>
      <c r="AT292" s="154" t="s">
        <v>313</v>
      </c>
      <c r="AU292" s="154" t="s">
        <v>80</v>
      </c>
      <c r="AV292" s="12" t="s">
        <v>78</v>
      </c>
      <c r="AW292" s="12" t="s">
        <v>32</v>
      </c>
      <c r="AX292" s="12" t="s">
        <v>71</v>
      </c>
      <c r="AY292" s="154" t="s">
        <v>304</v>
      </c>
    </row>
    <row r="293" spans="2:65" s="13" customFormat="1" x14ac:dyDescent="0.2">
      <c r="B293" s="159"/>
      <c r="D293" s="153" t="s">
        <v>313</v>
      </c>
      <c r="E293" s="160" t="s">
        <v>2</v>
      </c>
      <c r="F293" s="161" t="s">
        <v>459</v>
      </c>
      <c r="H293" s="162">
        <v>1.3</v>
      </c>
      <c r="I293" s="163"/>
      <c r="L293" s="159"/>
      <c r="M293" s="164"/>
      <c r="T293" s="165"/>
      <c r="AT293" s="160" t="s">
        <v>313</v>
      </c>
      <c r="AU293" s="160" t="s">
        <v>80</v>
      </c>
      <c r="AV293" s="13" t="s">
        <v>80</v>
      </c>
      <c r="AW293" s="13" t="s">
        <v>32</v>
      </c>
      <c r="AX293" s="13" t="s">
        <v>71</v>
      </c>
      <c r="AY293" s="160" t="s">
        <v>304</v>
      </c>
    </row>
    <row r="294" spans="2:65" s="13" customFormat="1" ht="22.5" x14ac:dyDescent="0.2">
      <c r="B294" s="159"/>
      <c r="D294" s="153" t="s">
        <v>313</v>
      </c>
      <c r="E294" s="160" t="s">
        <v>2</v>
      </c>
      <c r="F294" s="161" t="s">
        <v>460</v>
      </c>
      <c r="H294" s="162">
        <v>5</v>
      </c>
      <c r="I294" s="163"/>
      <c r="L294" s="159"/>
      <c r="M294" s="164"/>
      <c r="T294" s="165"/>
      <c r="AT294" s="160" t="s">
        <v>313</v>
      </c>
      <c r="AU294" s="160" t="s">
        <v>80</v>
      </c>
      <c r="AV294" s="13" t="s">
        <v>80</v>
      </c>
      <c r="AW294" s="13" t="s">
        <v>32</v>
      </c>
      <c r="AX294" s="13" t="s">
        <v>71</v>
      </c>
      <c r="AY294" s="160" t="s">
        <v>304</v>
      </c>
    </row>
    <row r="295" spans="2:65" s="15" customFormat="1" x14ac:dyDescent="0.2">
      <c r="B295" s="173"/>
      <c r="D295" s="153" t="s">
        <v>313</v>
      </c>
      <c r="E295" s="174" t="s">
        <v>2</v>
      </c>
      <c r="F295" s="175" t="s">
        <v>323</v>
      </c>
      <c r="H295" s="176">
        <v>6.3</v>
      </c>
      <c r="I295" s="177"/>
      <c r="L295" s="173"/>
      <c r="M295" s="178"/>
      <c r="T295" s="179"/>
      <c r="AT295" s="174" t="s">
        <v>313</v>
      </c>
      <c r="AU295" s="174" t="s">
        <v>80</v>
      </c>
      <c r="AV295" s="15" t="s">
        <v>86</v>
      </c>
      <c r="AW295" s="15" t="s">
        <v>32</v>
      </c>
      <c r="AX295" s="15" t="s">
        <v>78</v>
      </c>
      <c r="AY295" s="174" t="s">
        <v>304</v>
      </c>
    </row>
    <row r="296" spans="2:65" s="1" customFormat="1" ht="16.5" customHeight="1" x14ac:dyDescent="0.2">
      <c r="B296" s="134"/>
      <c r="C296" s="135" t="s">
        <v>461</v>
      </c>
      <c r="D296" s="135" t="s">
        <v>306</v>
      </c>
      <c r="E296" s="136" t="s">
        <v>462</v>
      </c>
      <c r="F296" s="137" t="s">
        <v>463</v>
      </c>
      <c r="G296" s="138" t="s">
        <v>130</v>
      </c>
      <c r="H296" s="139">
        <v>6.3</v>
      </c>
      <c r="I296" s="140"/>
      <c r="J296" s="141">
        <f>ROUND(I296*H296,2)</f>
        <v>0</v>
      </c>
      <c r="K296" s="137" t="s">
        <v>309</v>
      </c>
      <c r="L296" s="33"/>
      <c r="M296" s="142" t="s">
        <v>2</v>
      </c>
      <c r="N296" s="143" t="s">
        <v>42</v>
      </c>
      <c r="P296" s="144">
        <f>O296*H296</f>
        <v>0</v>
      </c>
      <c r="Q296" s="144">
        <v>0</v>
      </c>
      <c r="R296" s="144">
        <f>Q296*H296</f>
        <v>0</v>
      </c>
      <c r="S296" s="144">
        <v>0</v>
      </c>
      <c r="T296" s="145">
        <f>S296*H296</f>
        <v>0</v>
      </c>
      <c r="AR296" s="146" t="s">
        <v>86</v>
      </c>
      <c r="AT296" s="146" t="s">
        <v>306</v>
      </c>
      <c r="AU296" s="146" t="s">
        <v>80</v>
      </c>
      <c r="AY296" s="18" t="s">
        <v>304</v>
      </c>
      <c r="BE296" s="147">
        <f>IF(N296="základní",J296,0)</f>
        <v>0</v>
      </c>
      <c r="BF296" s="147">
        <f>IF(N296="snížená",J296,0)</f>
        <v>0</v>
      </c>
      <c r="BG296" s="147">
        <f>IF(N296="zákl. přenesená",J296,0)</f>
        <v>0</v>
      </c>
      <c r="BH296" s="147">
        <f>IF(N296="sníž. přenesená",J296,0)</f>
        <v>0</v>
      </c>
      <c r="BI296" s="147">
        <f>IF(N296="nulová",J296,0)</f>
        <v>0</v>
      </c>
      <c r="BJ296" s="18" t="s">
        <v>78</v>
      </c>
      <c r="BK296" s="147">
        <f>ROUND(I296*H296,2)</f>
        <v>0</v>
      </c>
      <c r="BL296" s="18" t="s">
        <v>86</v>
      </c>
      <c r="BM296" s="146" t="s">
        <v>464</v>
      </c>
    </row>
    <row r="297" spans="2:65" s="1" customFormat="1" x14ac:dyDescent="0.2">
      <c r="B297" s="33"/>
      <c r="D297" s="148" t="s">
        <v>311</v>
      </c>
      <c r="F297" s="149" t="s">
        <v>465</v>
      </c>
      <c r="I297" s="150"/>
      <c r="L297" s="33"/>
      <c r="M297" s="151"/>
      <c r="T297" s="54"/>
      <c r="AT297" s="18" t="s">
        <v>311</v>
      </c>
      <c r="AU297" s="18" t="s">
        <v>80</v>
      </c>
    </row>
    <row r="298" spans="2:65" s="1" customFormat="1" ht="24.2" customHeight="1" x14ac:dyDescent="0.2">
      <c r="B298" s="134"/>
      <c r="C298" s="135" t="s">
        <v>7</v>
      </c>
      <c r="D298" s="135" t="s">
        <v>306</v>
      </c>
      <c r="E298" s="136" t="s">
        <v>466</v>
      </c>
      <c r="F298" s="137" t="s">
        <v>467</v>
      </c>
      <c r="G298" s="138" t="s">
        <v>130</v>
      </c>
      <c r="H298" s="139">
        <v>6.3</v>
      </c>
      <c r="I298" s="140"/>
      <c r="J298" s="141">
        <f>ROUND(I298*H298,2)</f>
        <v>0</v>
      </c>
      <c r="K298" s="137" t="s">
        <v>2</v>
      </c>
      <c r="L298" s="33"/>
      <c r="M298" s="142" t="s">
        <v>2</v>
      </c>
      <c r="N298" s="143" t="s">
        <v>42</v>
      </c>
      <c r="P298" s="144">
        <f>O298*H298</f>
        <v>0</v>
      </c>
      <c r="Q298" s="144">
        <v>0</v>
      </c>
      <c r="R298" s="144">
        <f>Q298*H298</f>
        <v>0</v>
      </c>
      <c r="S298" s="144">
        <v>0</v>
      </c>
      <c r="T298" s="145">
        <f>S298*H298</f>
        <v>0</v>
      </c>
      <c r="AR298" s="146" t="s">
        <v>86</v>
      </c>
      <c r="AT298" s="146" t="s">
        <v>306</v>
      </c>
      <c r="AU298" s="146" t="s">
        <v>80</v>
      </c>
      <c r="AY298" s="18" t="s">
        <v>304</v>
      </c>
      <c r="BE298" s="147">
        <f>IF(N298="základní",J298,0)</f>
        <v>0</v>
      </c>
      <c r="BF298" s="147">
        <f>IF(N298="snížená",J298,0)</f>
        <v>0</v>
      </c>
      <c r="BG298" s="147">
        <f>IF(N298="zákl. přenesená",J298,0)</f>
        <v>0</v>
      </c>
      <c r="BH298" s="147">
        <f>IF(N298="sníž. přenesená",J298,0)</f>
        <v>0</v>
      </c>
      <c r="BI298" s="147">
        <f>IF(N298="nulová",J298,0)</f>
        <v>0</v>
      </c>
      <c r="BJ298" s="18" t="s">
        <v>78</v>
      </c>
      <c r="BK298" s="147">
        <f>ROUND(I298*H298,2)</f>
        <v>0</v>
      </c>
      <c r="BL298" s="18" t="s">
        <v>86</v>
      </c>
      <c r="BM298" s="146" t="s">
        <v>468</v>
      </c>
    </row>
    <row r="299" spans="2:65" s="1" customFormat="1" ht="44.25" customHeight="1" x14ac:dyDescent="0.2">
      <c r="B299" s="134"/>
      <c r="C299" s="135" t="s">
        <v>469</v>
      </c>
      <c r="D299" s="135" t="s">
        <v>306</v>
      </c>
      <c r="E299" s="136" t="s">
        <v>470</v>
      </c>
      <c r="F299" s="137" t="s">
        <v>471</v>
      </c>
      <c r="G299" s="138" t="s">
        <v>130</v>
      </c>
      <c r="H299" s="139">
        <v>69.113</v>
      </c>
      <c r="I299" s="140"/>
      <c r="J299" s="141">
        <f>ROUND(I299*H299,2)</f>
        <v>0</v>
      </c>
      <c r="K299" s="137" t="s">
        <v>309</v>
      </c>
      <c r="L299" s="33"/>
      <c r="M299" s="142" t="s">
        <v>2</v>
      </c>
      <c r="N299" s="143" t="s">
        <v>42</v>
      </c>
      <c r="P299" s="144">
        <f>O299*H299</f>
        <v>0</v>
      </c>
      <c r="Q299" s="144">
        <v>0.49689</v>
      </c>
      <c r="R299" s="144">
        <f>Q299*H299</f>
        <v>34.341558569999997</v>
      </c>
      <c r="S299" s="144">
        <v>0</v>
      </c>
      <c r="T299" s="145">
        <f>S299*H299</f>
        <v>0</v>
      </c>
      <c r="AR299" s="146" t="s">
        <v>86</v>
      </c>
      <c r="AT299" s="146" t="s">
        <v>306</v>
      </c>
      <c r="AU299" s="146" t="s">
        <v>80</v>
      </c>
      <c r="AY299" s="18" t="s">
        <v>304</v>
      </c>
      <c r="BE299" s="147">
        <f>IF(N299="základní",J299,0)</f>
        <v>0</v>
      </c>
      <c r="BF299" s="147">
        <f>IF(N299="snížená",J299,0)</f>
        <v>0</v>
      </c>
      <c r="BG299" s="147">
        <f>IF(N299="zákl. přenesená",J299,0)</f>
        <v>0</v>
      </c>
      <c r="BH299" s="147">
        <f>IF(N299="sníž. přenesená",J299,0)</f>
        <v>0</v>
      </c>
      <c r="BI299" s="147">
        <f>IF(N299="nulová",J299,0)</f>
        <v>0</v>
      </c>
      <c r="BJ299" s="18" t="s">
        <v>78</v>
      </c>
      <c r="BK299" s="147">
        <f>ROUND(I299*H299,2)</f>
        <v>0</v>
      </c>
      <c r="BL299" s="18" t="s">
        <v>86</v>
      </c>
      <c r="BM299" s="146" t="s">
        <v>472</v>
      </c>
    </row>
    <row r="300" spans="2:65" s="1" customFormat="1" x14ac:dyDescent="0.2">
      <c r="B300" s="33"/>
      <c r="D300" s="148" t="s">
        <v>311</v>
      </c>
      <c r="F300" s="149" t="s">
        <v>473</v>
      </c>
      <c r="I300" s="150"/>
      <c r="L300" s="33"/>
      <c r="M300" s="151"/>
      <c r="T300" s="54"/>
      <c r="AT300" s="18" t="s">
        <v>311</v>
      </c>
      <c r="AU300" s="18" t="s">
        <v>80</v>
      </c>
    </row>
    <row r="301" spans="2:65" s="12" customFormat="1" x14ac:dyDescent="0.2">
      <c r="B301" s="152"/>
      <c r="D301" s="153" t="s">
        <v>313</v>
      </c>
      <c r="E301" s="154" t="s">
        <v>2</v>
      </c>
      <c r="F301" s="155" t="s">
        <v>474</v>
      </c>
      <c r="H301" s="154" t="s">
        <v>2</v>
      </c>
      <c r="I301" s="156"/>
      <c r="L301" s="152"/>
      <c r="M301" s="157"/>
      <c r="T301" s="158"/>
      <c r="AT301" s="154" t="s">
        <v>313</v>
      </c>
      <c r="AU301" s="154" t="s">
        <v>80</v>
      </c>
      <c r="AV301" s="12" t="s">
        <v>78</v>
      </c>
      <c r="AW301" s="12" t="s">
        <v>32</v>
      </c>
      <c r="AX301" s="12" t="s">
        <v>71</v>
      </c>
      <c r="AY301" s="154" t="s">
        <v>304</v>
      </c>
    </row>
    <row r="302" spans="2:65" s="12" customFormat="1" x14ac:dyDescent="0.2">
      <c r="B302" s="152"/>
      <c r="D302" s="153" t="s">
        <v>313</v>
      </c>
      <c r="E302" s="154" t="s">
        <v>2</v>
      </c>
      <c r="F302" s="155" t="s">
        <v>475</v>
      </c>
      <c r="H302" s="154" t="s">
        <v>2</v>
      </c>
      <c r="I302" s="156"/>
      <c r="L302" s="152"/>
      <c r="M302" s="157"/>
      <c r="T302" s="158"/>
      <c r="AT302" s="154" t="s">
        <v>313</v>
      </c>
      <c r="AU302" s="154" t="s">
        <v>80</v>
      </c>
      <c r="AV302" s="12" t="s">
        <v>78</v>
      </c>
      <c r="AW302" s="12" t="s">
        <v>32</v>
      </c>
      <c r="AX302" s="12" t="s">
        <v>71</v>
      </c>
      <c r="AY302" s="154" t="s">
        <v>304</v>
      </c>
    </row>
    <row r="303" spans="2:65" s="13" customFormat="1" x14ac:dyDescent="0.2">
      <c r="B303" s="159"/>
      <c r="D303" s="153" t="s">
        <v>313</v>
      </c>
      <c r="E303" s="160" t="s">
        <v>2</v>
      </c>
      <c r="F303" s="161" t="s">
        <v>476</v>
      </c>
      <c r="H303" s="162">
        <v>64.778000000000006</v>
      </c>
      <c r="I303" s="163"/>
      <c r="L303" s="159"/>
      <c r="M303" s="164"/>
      <c r="T303" s="165"/>
      <c r="AT303" s="160" t="s">
        <v>313</v>
      </c>
      <c r="AU303" s="160" t="s">
        <v>80</v>
      </c>
      <c r="AV303" s="13" t="s">
        <v>80</v>
      </c>
      <c r="AW303" s="13" t="s">
        <v>32</v>
      </c>
      <c r="AX303" s="13" t="s">
        <v>71</v>
      </c>
      <c r="AY303" s="160" t="s">
        <v>304</v>
      </c>
    </row>
    <row r="304" spans="2:65" s="14" customFormat="1" x14ac:dyDescent="0.2">
      <c r="B304" s="166"/>
      <c r="D304" s="153" t="s">
        <v>313</v>
      </c>
      <c r="E304" s="167" t="s">
        <v>2</v>
      </c>
      <c r="F304" s="168" t="s">
        <v>321</v>
      </c>
      <c r="H304" s="169">
        <v>64.778000000000006</v>
      </c>
      <c r="I304" s="170"/>
      <c r="L304" s="166"/>
      <c r="M304" s="171"/>
      <c r="T304" s="172"/>
      <c r="AT304" s="167" t="s">
        <v>313</v>
      </c>
      <c r="AU304" s="167" t="s">
        <v>80</v>
      </c>
      <c r="AV304" s="14" t="s">
        <v>322</v>
      </c>
      <c r="AW304" s="14" t="s">
        <v>32</v>
      </c>
      <c r="AX304" s="14" t="s">
        <v>71</v>
      </c>
      <c r="AY304" s="167" t="s">
        <v>304</v>
      </c>
    </row>
    <row r="305" spans="2:65" s="12" customFormat="1" x14ac:dyDescent="0.2">
      <c r="B305" s="152"/>
      <c r="D305" s="153" t="s">
        <v>313</v>
      </c>
      <c r="E305" s="154" t="s">
        <v>2</v>
      </c>
      <c r="F305" s="155" t="s">
        <v>477</v>
      </c>
      <c r="H305" s="154" t="s">
        <v>2</v>
      </c>
      <c r="I305" s="156"/>
      <c r="L305" s="152"/>
      <c r="M305" s="157"/>
      <c r="T305" s="158"/>
      <c r="AT305" s="154" t="s">
        <v>313</v>
      </c>
      <c r="AU305" s="154" t="s">
        <v>80</v>
      </c>
      <c r="AV305" s="12" t="s">
        <v>78</v>
      </c>
      <c r="AW305" s="12" t="s">
        <v>32</v>
      </c>
      <c r="AX305" s="12" t="s">
        <v>71</v>
      </c>
      <c r="AY305" s="154" t="s">
        <v>304</v>
      </c>
    </row>
    <row r="306" spans="2:65" s="13" customFormat="1" x14ac:dyDescent="0.2">
      <c r="B306" s="159"/>
      <c r="D306" s="153" t="s">
        <v>313</v>
      </c>
      <c r="E306" s="160" t="s">
        <v>2</v>
      </c>
      <c r="F306" s="161" t="s">
        <v>478</v>
      </c>
      <c r="H306" s="162">
        <v>4.335</v>
      </c>
      <c r="I306" s="163"/>
      <c r="L306" s="159"/>
      <c r="M306" s="164"/>
      <c r="T306" s="165"/>
      <c r="AT306" s="160" t="s">
        <v>313</v>
      </c>
      <c r="AU306" s="160" t="s">
        <v>80</v>
      </c>
      <c r="AV306" s="13" t="s">
        <v>80</v>
      </c>
      <c r="AW306" s="13" t="s">
        <v>32</v>
      </c>
      <c r="AX306" s="13" t="s">
        <v>71</v>
      </c>
      <c r="AY306" s="160" t="s">
        <v>304</v>
      </c>
    </row>
    <row r="307" spans="2:65" s="14" customFormat="1" x14ac:dyDescent="0.2">
      <c r="B307" s="166"/>
      <c r="D307" s="153" t="s">
        <v>313</v>
      </c>
      <c r="E307" s="167" t="s">
        <v>2</v>
      </c>
      <c r="F307" s="168" t="s">
        <v>321</v>
      </c>
      <c r="H307" s="169">
        <v>4.335</v>
      </c>
      <c r="I307" s="170"/>
      <c r="L307" s="166"/>
      <c r="M307" s="171"/>
      <c r="T307" s="172"/>
      <c r="AT307" s="167" t="s">
        <v>313</v>
      </c>
      <c r="AU307" s="167" t="s">
        <v>80</v>
      </c>
      <c r="AV307" s="14" t="s">
        <v>322</v>
      </c>
      <c r="AW307" s="14" t="s">
        <v>32</v>
      </c>
      <c r="AX307" s="14" t="s">
        <v>71</v>
      </c>
      <c r="AY307" s="167" t="s">
        <v>304</v>
      </c>
    </row>
    <row r="308" spans="2:65" s="15" customFormat="1" x14ac:dyDescent="0.2">
      <c r="B308" s="173"/>
      <c r="D308" s="153" t="s">
        <v>313</v>
      </c>
      <c r="E308" s="174" t="s">
        <v>2</v>
      </c>
      <c r="F308" s="175" t="s">
        <v>323</v>
      </c>
      <c r="H308" s="176">
        <v>69.113</v>
      </c>
      <c r="I308" s="177"/>
      <c r="L308" s="173"/>
      <c r="M308" s="178"/>
      <c r="T308" s="179"/>
      <c r="AT308" s="174" t="s">
        <v>313</v>
      </c>
      <c r="AU308" s="174" t="s">
        <v>80</v>
      </c>
      <c r="AV308" s="15" t="s">
        <v>86</v>
      </c>
      <c r="AW308" s="15" t="s">
        <v>32</v>
      </c>
      <c r="AX308" s="15" t="s">
        <v>78</v>
      </c>
      <c r="AY308" s="174" t="s">
        <v>304</v>
      </c>
    </row>
    <row r="309" spans="2:65" s="1" customFormat="1" ht="44.25" customHeight="1" x14ac:dyDescent="0.2">
      <c r="B309" s="134"/>
      <c r="C309" s="135" t="s">
        <v>479</v>
      </c>
      <c r="D309" s="135" t="s">
        <v>306</v>
      </c>
      <c r="E309" s="136" t="s">
        <v>480</v>
      </c>
      <c r="F309" s="137" t="s">
        <v>481</v>
      </c>
      <c r="G309" s="138" t="s">
        <v>130</v>
      </c>
      <c r="H309" s="139">
        <v>1.53</v>
      </c>
      <c r="I309" s="140"/>
      <c r="J309" s="141">
        <f>ROUND(I309*H309,2)</f>
        <v>0</v>
      </c>
      <c r="K309" s="137" t="s">
        <v>309</v>
      </c>
      <c r="L309" s="33"/>
      <c r="M309" s="142" t="s">
        <v>2</v>
      </c>
      <c r="N309" s="143" t="s">
        <v>42</v>
      </c>
      <c r="P309" s="144">
        <f>O309*H309</f>
        <v>0</v>
      </c>
      <c r="Q309" s="144">
        <v>0.54959999999999998</v>
      </c>
      <c r="R309" s="144">
        <f>Q309*H309</f>
        <v>0.84088799999999997</v>
      </c>
      <c r="S309" s="144">
        <v>0</v>
      </c>
      <c r="T309" s="145">
        <f>S309*H309</f>
        <v>0</v>
      </c>
      <c r="AR309" s="146" t="s">
        <v>86</v>
      </c>
      <c r="AT309" s="146" t="s">
        <v>306</v>
      </c>
      <c r="AU309" s="146" t="s">
        <v>80</v>
      </c>
      <c r="AY309" s="18" t="s">
        <v>304</v>
      </c>
      <c r="BE309" s="147">
        <f>IF(N309="základní",J309,0)</f>
        <v>0</v>
      </c>
      <c r="BF309" s="147">
        <f>IF(N309="snížená",J309,0)</f>
        <v>0</v>
      </c>
      <c r="BG309" s="147">
        <f>IF(N309="zákl. přenesená",J309,0)</f>
        <v>0</v>
      </c>
      <c r="BH309" s="147">
        <f>IF(N309="sníž. přenesená",J309,0)</f>
        <v>0</v>
      </c>
      <c r="BI309" s="147">
        <f>IF(N309="nulová",J309,0)</f>
        <v>0</v>
      </c>
      <c r="BJ309" s="18" t="s">
        <v>78</v>
      </c>
      <c r="BK309" s="147">
        <f>ROUND(I309*H309,2)</f>
        <v>0</v>
      </c>
      <c r="BL309" s="18" t="s">
        <v>86</v>
      </c>
      <c r="BM309" s="146" t="s">
        <v>482</v>
      </c>
    </row>
    <row r="310" spans="2:65" s="1" customFormat="1" x14ac:dyDescent="0.2">
      <c r="B310" s="33"/>
      <c r="D310" s="148" t="s">
        <v>311</v>
      </c>
      <c r="F310" s="149" t="s">
        <v>483</v>
      </c>
      <c r="I310" s="150"/>
      <c r="L310" s="33"/>
      <c r="M310" s="151"/>
      <c r="T310" s="54"/>
      <c r="AT310" s="18" t="s">
        <v>311</v>
      </c>
      <c r="AU310" s="18" t="s">
        <v>80</v>
      </c>
    </row>
    <row r="311" spans="2:65" s="12" customFormat="1" x14ac:dyDescent="0.2">
      <c r="B311" s="152"/>
      <c r="D311" s="153" t="s">
        <v>313</v>
      </c>
      <c r="E311" s="154" t="s">
        <v>2</v>
      </c>
      <c r="F311" s="155" t="s">
        <v>474</v>
      </c>
      <c r="H311" s="154" t="s">
        <v>2</v>
      </c>
      <c r="I311" s="156"/>
      <c r="L311" s="152"/>
      <c r="M311" s="157"/>
      <c r="T311" s="158"/>
      <c r="AT311" s="154" t="s">
        <v>313</v>
      </c>
      <c r="AU311" s="154" t="s">
        <v>80</v>
      </c>
      <c r="AV311" s="12" t="s">
        <v>78</v>
      </c>
      <c r="AW311" s="12" t="s">
        <v>32</v>
      </c>
      <c r="AX311" s="12" t="s">
        <v>71</v>
      </c>
      <c r="AY311" s="154" t="s">
        <v>304</v>
      </c>
    </row>
    <row r="312" spans="2:65" s="12" customFormat="1" x14ac:dyDescent="0.2">
      <c r="B312" s="152"/>
      <c r="D312" s="153" t="s">
        <v>313</v>
      </c>
      <c r="E312" s="154" t="s">
        <v>2</v>
      </c>
      <c r="F312" s="155" t="s">
        <v>475</v>
      </c>
      <c r="H312" s="154" t="s">
        <v>2</v>
      </c>
      <c r="I312" s="156"/>
      <c r="L312" s="152"/>
      <c r="M312" s="157"/>
      <c r="T312" s="158"/>
      <c r="AT312" s="154" t="s">
        <v>313</v>
      </c>
      <c r="AU312" s="154" t="s">
        <v>80</v>
      </c>
      <c r="AV312" s="12" t="s">
        <v>78</v>
      </c>
      <c r="AW312" s="12" t="s">
        <v>32</v>
      </c>
      <c r="AX312" s="12" t="s">
        <v>71</v>
      </c>
      <c r="AY312" s="154" t="s">
        <v>304</v>
      </c>
    </row>
    <row r="313" spans="2:65" s="13" customFormat="1" x14ac:dyDescent="0.2">
      <c r="B313" s="159"/>
      <c r="D313" s="153" t="s">
        <v>313</v>
      </c>
      <c r="E313" s="160" t="s">
        <v>2</v>
      </c>
      <c r="F313" s="161" t="s">
        <v>484</v>
      </c>
      <c r="H313" s="162">
        <v>1.53</v>
      </c>
      <c r="I313" s="163"/>
      <c r="L313" s="159"/>
      <c r="M313" s="164"/>
      <c r="T313" s="165"/>
      <c r="AT313" s="160" t="s">
        <v>313</v>
      </c>
      <c r="AU313" s="160" t="s">
        <v>80</v>
      </c>
      <c r="AV313" s="13" t="s">
        <v>80</v>
      </c>
      <c r="AW313" s="13" t="s">
        <v>32</v>
      </c>
      <c r="AX313" s="13" t="s">
        <v>71</v>
      </c>
      <c r="AY313" s="160" t="s">
        <v>304</v>
      </c>
    </row>
    <row r="314" spans="2:65" s="15" customFormat="1" x14ac:dyDescent="0.2">
      <c r="B314" s="173"/>
      <c r="D314" s="153" t="s">
        <v>313</v>
      </c>
      <c r="E314" s="174" t="s">
        <v>2</v>
      </c>
      <c r="F314" s="175" t="s">
        <v>323</v>
      </c>
      <c r="H314" s="176">
        <v>1.53</v>
      </c>
      <c r="I314" s="177"/>
      <c r="L314" s="173"/>
      <c r="M314" s="178"/>
      <c r="T314" s="179"/>
      <c r="AT314" s="174" t="s">
        <v>313</v>
      </c>
      <c r="AU314" s="174" t="s">
        <v>80</v>
      </c>
      <c r="AV314" s="15" t="s">
        <v>86</v>
      </c>
      <c r="AW314" s="15" t="s">
        <v>32</v>
      </c>
      <c r="AX314" s="15" t="s">
        <v>78</v>
      </c>
      <c r="AY314" s="174" t="s">
        <v>304</v>
      </c>
    </row>
    <row r="315" spans="2:65" s="1" customFormat="1" ht="44.25" customHeight="1" x14ac:dyDescent="0.2">
      <c r="B315" s="134"/>
      <c r="C315" s="135" t="s">
        <v>485</v>
      </c>
      <c r="D315" s="135" t="s">
        <v>306</v>
      </c>
      <c r="E315" s="136" t="s">
        <v>486</v>
      </c>
      <c r="F315" s="137" t="s">
        <v>487</v>
      </c>
      <c r="G315" s="138" t="s">
        <v>130</v>
      </c>
      <c r="H315" s="139">
        <v>60.972999999999999</v>
      </c>
      <c r="I315" s="140"/>
      <c r="J315" s="141">
        <f>ROUND(I315*H315,2)</f>
        <v>0</v>
      </c>
      <c r="K315" s="137" t="s">
        <v>309</v>
      </c>
      <c r="L315" s="33"/>
      <c r="M315" s="142" t="s">
        <v>2</v>
      </c>
      <c r="N315" s="143" t="s">
        <v>42</v>
      </c>
      <c r="P315" s="144">
        <f>O315*H315</f>
        <v>0</v>
      </c>
      <c r="Q315" s="144">
        <v>0.73404000000000003</v>
      </c>
      <c r="R315" s="144">
        <f>Q315*H315</f>
        <v>44.756620920000003</v>
      </c>
      <c r="S315" s="144">
        <v>0</v>
      </c>
      <c r="T315" s="145">
        <f>S315*H315</f>
        <v>0</v>
      </c>
      <c r="AR315" s="146" t="s">
        <v>86</v>
      </c>
      <c r="AT315" s="146" t="s">
        <v>306</v>
      </c>
      <c r="AU315" s="146" t="s">
        <v>80</v>
      </c>
      <c r="AY315" s="18" t="s">
        <v>304</v>
      </c>
      <c r="BE315" s="147">
        <f>IF(N315="základní",J315,0)</f>
        <v>0</v>
      </c>
      <c r="BF315" s="147">
        <f>IF(N315="snížená",J315,0)</f>
        <v>0</v>
      </c>
      <c r="BG315" s="147">
        <f>IF(N315="zákl. přenesená",J315,0)</f>
        <v>0</v>
      </c>
      <c r="BH315" s="147">
        <f>IF(N315="sníž. přenesená",J315,0)</f>
        <v>0</v>
      </c>
      <c r="BI315" s="147">
        <f>IF(N315="nulová",J315,0)</f>
        <v>0</v>
      </c>
      <c r="BJ315" s="18" t="s">
        <v>78</v>
      </c>
      <c r="BK315" s="147">
        <f>ROUND(I315*H315,2)</f>
        <v>0</v>
      </c>
      <c r="BL315" s="18" t="s">
        <v>86</v>
      </c>
      <c r="BM315" s="146" t="s">
        <v>488</v>
      </c>
    </row>
    <row r="316" spans="2:65" s="1" customFormat="1" x14ac:dyDescent="0.2">
      <c r="B316" s="33"/>
      <c r="D316" s="148" t="s">
        <v>311</v>
      </c>
      <c r="F316" s="149" t="s">
        <v>489</v>
      </c>
      <c r="I316" s="150"/>
      <c r="L316" s="33"/>
      <c r="M316" s="151"/>
      <c r="T316" s="54"/>
      <c r="AT316" s="18" t="s">
        <v>311</v>
      </c>
      <c r="AU316" s="18" t="s">
        <v>80</v>
      </c>
    </row>
    <row r="317" spans="2:65" s="12" customFormat="1" x14ac:dyDescent="0.2">
      <c r="B317" s="152"/>
      <c r="D317" s="153" t="s">
        <v>313</v>
      </c>
      <c r="E317" s="154" t="s">
        <v>2</v>
      </c>
      <c r="F317" s="155" t="s">
        <v>474</v>
      </c>
      <c r="H317" s="154" t="s">
        <v>2</v>
      </c>
      <c r="I317" s="156"/>
      <c r="L317" s="152"/>
      <c r="M317" s="157"/>
      <c r="T317" s="158"/>
      <c r="AT317" s="154" t="s">
        <v>313</v>
      </c>
      <c r="AU317" s="154" t="s">
        <v>80</v>
      </c>
      <c r="AV317" s="12" t="s">
        <v>78</v>
      </c>
      <c r="AW317" s="12" t="s">
        <v>32</v>
      </c>
      <c r="AX317" s="12" t="s">
        <v>71</v>
      </c>
      <c r="AY317" s="154" t="s">
        <v>304</v>
      </c>
    </row>
    <row r="318" spans="2:65" s="12" customFormat="1" x14ac:dyDescent="0.2">
      <c r="B318" s="152"/>
      <c r="D318" s="153" t="s">
        <v>313</v>
      </c>
      <c r="E318" s="154" t="s">
        <v>2</v>
      </c>
      <c r="F318" s="155" t="s">
        <v>477</v>
      </c>
      <c r="H318" s="154" t="s">
        <v>2</v>
      </c>
      <c r="I318" s="156"/>
      <c r="L318" s="152"/>
      <c r="M318" s="157"/>
      <c r="T318" s="158"/>
      <c r="AT318" s="154" t="s">
        <v>313</v>
      </c>
      <c r="AU318" s="154" t="s">
        <v>80</v>
      </c>
      <c r="AV318" s="12" t="s">
        <v>78</v>
      </c>
      <c r="AW318" s="12" t="s">
        <v>32</v>
      </c>
      <c r="AX318" s="12" t="s">
        <v>71</v>
      </c>
      <c r="AY318" s="154" t="s">
        <v>304</v>
      </c>
    </row>
    <row r="319" spans="2:65" s="13" customFormat="1" ht="33.75" x14ac:dyDescent="0.2">
      <c r="B319" s="159"/>
      <c r="D319" s="153" t="s">
        <v>313</v>
      </c>
      <c r="E319" s="160" t="s">
        <v>2</v>
      </c>
      <c r="F319" s="161" t="s">
        <v>490</v>
      </c>
      <c r="H319" s="162">
        <v>56.435000000000002</v>
      </c>
      <c r="I319" s="163"/>
      <c r="L319" s="159"/>
      <c r="M319" s="164"/>
      <c r="T319" s="165"/>
      <c r="AT319" s="160" t="s">
        <v>313</v>
      </c>
      <c r="AU319" s="160" t="s">
        <v>80</v>
      </c>
      <c r="AV319" s="13" t="s">
        <v>80</v>
      </c>
      <c r="AW319" s="13" t="s">
        <v>32</v>
      </c>
      <c r="AX319" s="13" t="s">
        <v>71</v>
      </c>
      <c r="AY319" s="160" t="s">
        <v>304</v>
      </c>
    </row>
    <row r="320" spans="2:65" s="14" customFormat="1" x14ac:dyDescent="0.2">
      <c r="B320" s="166"/>
      <c r="D320" s="153" t="s">
        <v>313</v>
      </c>
      <c r="E320" s="167" t="s">
        <v>2</v>
      </c>
      <c r="F320" s="168" t="s">
        <v>321</v>
      </c>
      <c r="H320" s="169">
        <v>56.435000000000002</v>
      </c>
      <c r="I320" s="170"/>
      <c r="L320" s="166"/>
      <c r="M320" s="171"/>
      <c r="T320" s="172"/>
      <c r="AT320" s="167" t="s">
        <v>313</v>
      </c>
      <c r="AU320" s="167" t="s">
        <v>80</v>
      </c>
      <c r="AV320" s="14" t="s">
        <v>322</v>
      </c>
      <c r="AW320" s="14" t="s">
        <v>32</v>
      </c>
      <c r="AX320" s="14" t="s">
        <v>71</v>
      </c>
      <c r="AY320" s="167" t="s">
        <v>304</v>
      </c>
    </row>
    <row r="321" spans="2:65" s="13" customFormat="1" x14ac:dyDescent="0.2">
      <c r="B321" s="159"/>
      <c r="D321" s="153" t="s">
        <v>313</v>
      </c>
      <c r="E321" s="160" t="s">
        <v>2</v>
      </c>
      <c r="F321" s="161" t="s">
        <v>491</v>
      </c>
      <c r="H321" s="162">
        <v>4.5380000000000003</v>
      </c>
      <c r="I321" s="163"/>
      <c r="L321" s="159"/>
      <c r="M321" s="164"/>
      <c r="T321" s="165"/>
      <c r="AT321" s="160" t="s">
        <v>313</v>
      </c>
      <c r="AU321" s="160" t="s">
        <v>80</v>
      </c>
      <c r="AV321" s="13" t="s">
        <v>80</v>
      </c>
      <c r="AW321" s="13" t="s">
        <v>32</v>
      </c>
      <c r="AX321" s="13" t="s">
        <v>71</v>
      </c>
      <c r="AY321" s="160" t="s">
        <v>304</v>
      </c>
    </row>
    <row r="322" spans="2:65" s="14" customFormat="1" x14ac:dyDescent="0.2">
      <c r="B322" s="166"/>
      <c r="D322" s="153" t="s">
        <v>313</v>
      </c>
      <c r="E322" s="167" t="s">
        <v>2</v>
      </c>
      <c r="F322" s="168" t="s">
        <v>321</v>
      </c>
      <c r="H322" s="169">
        <v>4.5380000000000003</v>
      </c>
      <c r="I322" s="170"/>
      <c r="L322" s="166"/>
      <c r="M322" s="171"/>
      <c r="T322" s="172"/>
      <c r="AT322" s="167" t="s">
        <v>313</v>
      </c>
      <c r="AU322" s="167" t="s">
        <v>80</v>
      </c>
      <c r="AV322" s="14" t="s">
        <v>322</v>
      </c>
      <c r="AW322" s="14" t="s">
        <v>32</v>
      </c>
      <c r="AX322" s="14" t="s">
        <v>71</v>
      </c>
      <c r="AY322" s="167" t="s">
        <v>304</v>
      </c>
    </row>
    <row r="323" spans="2:65" s="15" customFormat="1" x14ac:dyDescent="0.2">
      <c r="B323" s="173"/>
      <c r="D323" s="153" t="s">
        <v>313</v>
      </c>
      <c r="E323" s="174" t="s">
        <v>2</v>
      </c>
      <c r="F323" s="175" t="s">
        <v>323</v>
      </c>
      <c r="H323" s="176">
        <v>60.972999999999999</v>
      </c>
      <c r="I323" s="177"/>
      <c r="L323" s="173"/>
      <c r="M323" s="178"/>
      <c r="T323" s="179"/>
      <c r="AT323" s="174" t="s">
        <v>313</v>
      </c>
      <c r="AU323" s="174" t="s">
        <v>80</v>
      </c>
      <c r="AV323" s="15" t="s">
        <v>86</v>
      </c>
      <c r="AW323" s="15" t="s">
        <v>32</v>
      </c>
      <c r="AX323" s="15" t="s">
        <v>78</v>
      </c>
      <c r="AY323" s="174" t="s">
        <v>304</v>
      </c>
    </row>
    <row r="324" spans="2:65" s="1" customFormat="1" ht="44.25" customHeight="1" x14ac:dyDescent="0.2">
      <c r="B324" s="134"/>
      <c r="C324" s="135" t="s">
        <v>492</v>
      </c>
      <c r="D324" s="135" t="s">
        <v>306</v>
      </c>
      <c r="E324" s="136" t="s">
        <v>493</v>
      </c>
      <c r="F324" s="137" t="s">
        <v>494</v>
      </c>
      <c r="G324" s="138" t="s">
        <v>130</v>
      </c>
      <c r="H324" s="139">
        <v>76.989999999999995</v>
      </c>
      <c r="I324" s="140"/>
      <c r="J324" s="141">
        <f>ROUND(I324*H324,2)</f>
        <v>0</v>
      </c>
      <c r="K324" s="137" t="s">
        <v>309</v>
      </c>
      <c r="L324" s="33"/>
      <c r="M324" s="142" t="s">
        <v>2</v>
      </c>
      <c r="N324" s="143" t="s">
        <v>42</v>
      </c>
      <c r="P324" s="144">
        <f>O324*H324</f>
        <v>0</v>
      </c>
      <c r="Q324" s="144">
        <v>1.0203599999999999</v>
      </c>
      <c r="R324" s="144">
        <f>Q324*H324</f>
        <v>78.557516399999983</v>
      </c>
      <c r="S324" s="144">
        <v>0</v>
      </c>
      <c r="T324" s="145">
        <f>S324*H324</f>
        <v>0</v>
      </c>
      <c r="AR324" s="146" t="s">
        <v>86</v>
      </c>
      <c r="AT324" s="146" t="s">
        <v>306</v>
      </c>
      <c r="AU324" s="146" t="s">
        <v>80</v>
      </c>
      <c r="AY324" s="18" t="s">
        <v>304</v>
      </c>
      <c r="BE324" s="147">
        <f>IF(N324="základní",J324,0)</f>
        <v>0</v>
      </c>
      <c r="BF324" s="147">
        <f>IF(N324="snížená",J324,0)</f>
        <v>0</v>
      </c>
      <c r="BG324" s="147">
        <f>IF(N324="zákl. přenesená",J324,0)</f>
        <v>0</v>
      </c>
      <c r="BH324" s="147">
        <f>IF(N324="sníž. přenesená",J324,0)</f>
        <v>0</v>
      </c>
      <c r="BI324" s="147">
        <f>IF(N324="nulová",J324,0)</f>
        <v>0</v>
      </c>
      <c r="BJ324" s="18" t="s">
        <v>78</v>
      </c>
      <c r="BK324" s="147">
        <f>ROUND(I324*H324,2)</f>
        <v>0</v>
      </c>
      <c r="BL324" s="18" t="s">
        <v>86</v>
      </c>
      <c r="BM324" s="146" t="s">
        <v>495</v>
      </c>
    </row>
    <row r="325" spans="2:65" s="1" customFormat="1" x14ac:dyDescent="0.2">
      <c r="B325" s="33"/>
      <c r="D325" s="148" t="s">
        <v>311</v>
      </c>
      <c r="F325" s="149" t="s">
        <v>496</v>
      </c>
      <c r="I325" s="150"/>
      <c r="L325" s="33"/>
      <c r="M325" s="151"/>
      <c r="T325" s="54"/>
      <c r="AT325" s="18" t="s">
        <v>311</v>
      </c>
      <c r="AU325" s="18" t="s">
        <v>80</v>
      </c>
    </row>
    <row r="326" spans="2:65" s="12" customFormat="1" x14ac:dyDescent="0.2">
      <c r="B326" s="152"/>
      <c r="D326" s="153" t="s">
        <v>313</v>
      </c>
      <c r="E326" s="154" t="s">
        <v>2</v>
      </c>
      <c r="F326" s="155" t="s">
        <v>474</v>
      </c>
      <c r="H326" s="154" t="s">
        <v>2</v>
      </c>
      <c r="I326" s="156"/>
      <c r="L326" s="152"/>
      <c r="M326" s="157"/>
      <c r="T326" s="158"/>
      <c r="AT326" s="154" t="s">
        <v>313</v>
      </c>
      <c r="AU326" s="154" t="s">
        <v>80</v>
      </c>
      <c r="AV326" s="12" t="s">
        <v>78</v>
      </c>
      <c r="AW326" s="12" t="s">
        <v>32</v>
      </c>
      <c r="AX326" s="12" t="s">
        <v>71</v>
      </c>
      <c r="AY326" s="154" t="s">
        <v>304</v>
      </c>
    </row>
    <row r="327" spans="2:65" s="12" customFormat="1" x14ac:dyDescent="0.2">
      <c r="B327" s="152"/>
      <c r="D327" s="153" t="s">
        <v>313</v>
      </c>
      <c r="E327" s="154" t="s">
        <v>2</v>
      </c>
      <c r="F327" s="155" t="s">
        <v>475</v>
      </c>
      <c r="H327" s="154" t="s">
        <v>2</v>
      </c>
      <c r="I327" s="156"/>
      <c r="L327" s="152"/>
      <c r="M327" s="157"/>
      <c r="T327" s="158"/>
      <c r="AT327" s="154" t="s">
        <v>313</v>
      </c>
      <c r="AU327" s="154" t="s">
        <v>80</v>
      </c>
      <c r="AV327" s="12" t="s">
        <v>78</v>
      </c>
      <c r="AW327" s="12" t="s">
        <v>32</v>
      </c>
      <c r="AX327" s="12" t="s">
        <v>71</v>
      </c>
      <c r="AY327" s="154" t="s">
        <v>304</v>
      </c>
    </row>
    <row r="328" spans="2:65" s="13" customFormat="1" x14ac:dyDescent="0.2">
      <c r="B328" s="159"/>
      <c r="D328" s="153" t="s">
        <v>313</v>
      </c>
      <c r="E328" s="160" t="s">
        <v>2</v>
      </c>
      <c r="F328" s="161" t="s">
        <v>497</v>
      </c>
      <c r="H328" s="162">
        <v>9.5850000000000009</v>
      </c>
      <c r="I328" s="163"/>
      <c r="L328" s="159"/>
      <c r="M328" s="164"/>
      <c r="T328" s="165"/>
      <c r="AT328" s="160" t="s">
        <v>313</v>
      </c>
      <c r="AU328" s="160" t="s">
        <v>80</v>
      </c>
      <c r="AV328" s="13" t="s">
        <v>80</v>
      </c>
      <c r="AW328" s="13" t="s">
        <v>32</v>
      </c>
      <c r="AX328" s="13" t="s">
        <v>71</v>
      </c>
      <c r="AY328" s="160" t="s">
        <v>304</v>
      </c>
    </row>
    <row r="329" spans="2:65" s="14" customFormat="1" x14ac:dyDescent="0.2">
      <c r="B329" s="166"/>
      <c r="D329" s="153" t="s">
        <v>313</v>
      </c>
      <c r="E329" s="167" t="s">
        <v>2</v>
      </c>
      <c r="F329" s="168" t="s">
        <v>321</v>
      </c>
      <c r="H329" s="169">
        <v>9.5850000000000009</v>
      </c>
      <c r="I329" s="170"/>
      <c r="L329" s="166"/>
      <c r="M329" s="171"/>
      <c r="T329" s="172"/>
      <c r="AT329" s="167" t="s">
        <v>313</v>
      </c>
      <c r="AU329" s="167" t="s">
        <v>80</v>
      </c>
      <c r="AV329" s="14" t="s">
        <v>322</v>
      </c>
      <c r="AW329" s="14" t="s">
        <v>32</v>
      </c>
      <c r="AX329" s="14" t="s">
        <v>71</v>
      </c>
      <c r="AY329" s="167" t="s">
        <v>304</v>
      </c>
    </row>
    <row r="330" spans="2:65" s="12" customFormat="1" x14ac:dyDescent="0.2">
      <c r="B330" s="152"/>
      <c r="D330" s="153" t="s">
        <v>313</v>
      </c>
      <c r="E330" s="154" t="s">
        <v>2</v>
      </c>
      <c r="F330" s="155" t="s">
        <v>477</v>
      </c>
      <c r="H330" s="154" t="s">
        <v>2</v>
      </c>
      <c r="I330" s="156"/>
      <c r="L330" s="152"/>
      <c r="M330" s="157"/>
      <c r="T330" s="158"/>
      <c r="AT330" s="154" t="s">
        <v>313</v>
      </c>
      <c r="AU330" s="154" t="s">
        <v>80</v>
      </c>
      <c r="AV330" s="12" t="s">
        <v>78</v>
      </c>
      <c r="AW330" s="12" t="s">
        <v>32</v>
      </c>
      <c r="AX330" s="12" t="s">
        <v>71</v>
      </c>
      <c r="AY330" s="154" t="s">
        <v>304</v>
      </c>
    </row>
    <row r="331" spans="2:65" s="13" customFormat="1" ht="45" x14ac:dyDescent="0.2">
      <c r="B331" s="159"/>
      <c r="D331" s="153" t="s">
        <v>313</v>
      </c>
      <c r="E331" s="160" t="s">
        <v>2</v>
      </c>
      <c r="F331" s="161" t="s">
        <v>498</v>
      </c>
      <c r="H331" s="162">
        <v>67.405000000000001</v>
      </c>
      <c r="I331" s="163"/>
      <c r="L331" s="159"/>
      <c r="M331" s="164"/>
      <c r="T331" s="165"/>
      <c r="AT331" s="160" t="s">
        <v>313</v>
      </c>
      <c r="AU331" s="160" t="s">
        <v>80</v>
      </c>
      <c r="AV331" s="13" t="s">
        <v>80</v>
      </c>
      <c r="AW331" s="13" t="s">
        <v>32</v>
      </c>
      <c r="AX331" s="13" t="s">
        <v>71</v>
      </c>
      <c r="AY331" s="160" t="s">
        <v>304</v>
      </c>
    </row>
    <row r="332" spans="2:65" s="14" customFormat="1" x14ac:dyDescent="0.2">
      <c r="B332" s="166"/>
      <c r="D332" s="153" t="s">
        <v>313</v>
      </c>
      <c r="E332" s="167" t="s">
        <v>2</v>
      </c>
      <c r="F332" s="168" t="s">
        <v>321</v>
      </c>
      <c r="H332" s="169">
        <v>67.405000000000001</v>
      </c>
      <c r="I332" s="170"/>
      <c r="L332" s="166"/>
      <c r="M332" s="171"/>
      <c r="T332" s="172"/>
      <c r="AT332" s="167" t="s">
        <v>313</v>
      </c>
      <c r="AU332" s="167" t="s">
        <v>80</v>
      </c>
      <c r="AV332" s="14" t="s">
        <v>322</v>
      </c>
      <c r="AW332" s="14" t="s">
        <v>32</v>
      </c>
      <c r="AX332" s="14" t="s">
        <v>71</v>
      </c>
      <c r="AY332" s="167" t="s">
        <v>304</v>
      </c>
    </row>
    <row r="333" spans="2:65" s="15" customFormat="1" x14ac:dyDescent="0.2">
      <c r="B333" s="173"/>
      <c r="D333" s="153" t="s">
        <v>313</v>
      </c>
      <c r="E333" s="174" t="s">
        <v>2</v>
      </c>
      <c r="F333" s="175" t="s">
        <v>323</v>
      </c>
      <c r="H333" s="176">
        <v>76.989999999999995</v>
      </c>
      <c r="I333" s="177"/>
      <c r="L333" s="173"/>
      <c r="M333" s="178"/>
      <c r="T333" s="179"/>
      <c r="AT333" s="174" t="s">
        <v>313</v>
      </c>
      <c r="AU333" s="174" t="s">
        <v>80</v>
      </c>
      <c r="AV333" s="15" t="s">
        <v>86</v>
      </c>
      <c r="AW333" s="15" t="s">
        <v>32</v>
      </c>
      <c r="AX333" s="15" t="s">
        <v>78</v>
      </c>
      <c r="AY333" s="174" t="s">
        <v>304</v>
      </c>
    </row>
    <row r="334" spans="2:65" s="1" customFormat="1" ht="44.25" customHeight="1" x14ac:dyDescent="0.2">
      <c r="B334" s="134"/>
      <c r="C334" s="135" t="s">
        <v>499</v>
      </c>
      <c r="D334" s="135" t="s">
        <v>306</v>
      </c>
      <c r="E334" s="136" t="s">
        <v>500</v>
      </c>
      <c r="F334" s="137" t="s">
        <v>501</v>
      </c>
      <c r="G334" s="138" t="s">
        <v>130</v>
      </c>
      <c r="H334" s="139">
        <v>3</v>
      </c>
      <c r="I334" s="140"/>
      <c r="J334" s="141">
        <f>ROUND(I334*H334,2)</f>
        <v>0</v>
      </c>
      <c r="K334" s="137" t="s">
        <v>309</v>
      </c>
      <c r="L334" s="33"/>
      <c r="M334" s="142" t="s">
        <v>2</v>
      </c>
      <c r="N334" s="143" t="s">
        <v>42</v>
      </c>
      <c r="P334" s="144">
        <f>O334*H334</f>
        <v>0</v>
      </c>
      <c r="Q334" s="144">
        <v>1.2381500000000001</v>
      </c>
      <c r="R334" s="144">
        <f>Q334*H334</f>
        <v>3.7144500000000003</v>
      </c>
      <c r="S334" s="144">
        <v>0</v>
      </c>
      <c r="T334" s="145">
        <f>S334*H334</f>
        <v>0</v>
      </c>
      <c r="AR334" s="146" t="s">
        <v>86</v>
      </c>
      <c r="AT334" s="146" t="s">
        <v>306</v>
      </c>
      <c r="AU334" s="146" t="s">
        <v>80</v>
      </c>
      <c r="AY334" s="18" t="s">
        <v>304</v>
      </c>
      <c r="BE334" s="147">
        <f>IF(N334="základní",J334,0)</f>
        <v>0</v>
      </c>
      <c r="BF334" s="147">
        <f>IF(N334="snížená",J334,0)</f>
        <v>0</v>
      </c>
      <c r="BG334" s="147">
        <f>IF(N334="zákl. přenesená",J334,0)</f>
        <v>0</v>
      </c>
      <c r="BH334" s="147">
        <f>IF(N334="sníž. přenesená",J334,0)</f>
        <v>0</v>
      </c>
      <c r="BI334" s="147">
        <f>IF(N334="nulová",J334,0)</f>
        <v>0</v>
      </c>
      <c r="BJ334" s="18" t="s">
        <v>78</v>
      </c>
      <c r="BK334" s="147">
        <f>ROUND(I334*H334,2)</f>
        <v>0</v>
      </c>
      <c r="BL334" s="18" t="s">
        <v>86</v>
      </c>
      <c r="BM334" s="146" t="s">
        <v>502</v>
      </c>
    </row>
    <row r="335" spans="2:65" s="1" customFormat="1" x14ac:dyDescent="0.2">
      <c r="B335" s="33"/>
      <c r="D335" s="148" t="s">
        <v>311</v>
      </c>
      <c r="F335" s="149" t="s">
        <v>503</v>
      </c>
      <c r="I335" s="150"/>
      <c r="L335" s="33"/>
      <c r="M335" s="151"/>
      <c r="T335" s="54"/>
      <c r="AT335" s="18" t="s">
        <v>311</v>
      </c>
      <c r="AU335" s="18" t="s">
        <v>80</v>
      </c>
    </row>
    <row r="336" spans="2:65" s="12" customFormat="1" x14ac:dyDescent="0.2">
      <c r="B336" s="152"/>
      <c r="D336" s="153" t="s">
        <v>313</v>
      </c>
      <c r="E336" s="154" t="s">
        <v>2</v>
      </c>
      <c r="F336" s="155" t="s">
        <v>474</v>
      </c>
      <c r="H336" s="154" t="s">
        <v>2</v>
      </c>
      <c r="I336" s="156"/>
      <c r="L336" s="152"/>
      <c r="M336" s="157"/>
      <c r="T336" s="158"/>
      <c r="AT336" s="154" t="s">
        <v>313</v>
      </c>
      <c r="AU336" s="154" t="s">
        <v>80</v>
      </c>
      <c r="AV336" s="12" t="s">
        <v>78</v>
      </c>
      <c r="AW336" s="12" t="s">
        <v>32</v>
      </c>
      <c r="AX336" s="12" t="s">
        <v>71</v>
      </c>
      <c r="AY336" s="154" t="s">
        <v>304</v>
      </c>
    </row>
    <row r="337" spans="2:65" s="12" customFormat="1" x14ac:dyDescent="0.2">
      <c r="B337" s="152"/>
      <c r="D337" s="153" t="s">
        <v>313</v>
      </c>
      <c r="E337" s="154" t="s">
        <v>2</v>
      </c>
      <c r="F337" s="155" t="s">
        <v>475</v>
      </c>
      <c r="H337" s="154" t="s">
        <v>2</v>
      </c>
      <c r="I337" s="156"/>
      <c r="L337" s="152"/>
      <c r="M337" s="157"/>
      <c r="T337" s="158"/>
      <c r="AT337" s="154" t="s">
        <v>313</v>
      </c>
      <c r="AU337" s="154" t="s">
        <v>80</v>
      </c>
      <c r="AV337" s="12" t="s">
        <v>78</v>
      </c>
      <c r="AW337" s="12" t="s">
        <v>32</v>
      </c>
      <c r="AX337" s="12" t="s">
        <v>71</v>
      </c>
      <c r="AY337" s="154" t="s">
        <v>304</v>
      </c>
    </row>
    <row r="338" spans="2:65" s="13" customFormat="1" x14ac:dyDescent="0.2">
      <c r="B338" s="159"/>
      <c r="D338" s="153" t="s">
        <v>313</v>
      </c>
      <c r="E338" s="160" t="s">
        <v>2</v>
      </c>
      <c r="F338" s="161" t="s">
        <v>504</v>
      </c>
      <c r="H338" s="162">
        <v>3</v>
      </c>
      <c r="I338" s="163"/>
      <c r="L338" s="159"/>
      <c r="M338" s="164"/>
      <c r="T338" s="165"/>
      <c r="AT338" s="160" t="s">
        <v>313</v>
      </c>
      <c r="AU338" s="160" t="s">
        <v>80</v>
      </c>
      <c r="AV338" s="13" t="s">
        <v>80</v>
      </c>
      <c r="AW338" s="13" t="s">
        <v>32</v>
      </c>
      <c r="AX338" s="13" t="s">
        <v>71</v>
      </c>
      <c r="AY338" s="160" t="s">
        <v>304</v>
      </c>
    </row>
    <row r="339" spans="2:65" s="14" customFormat="1" x14ac:dyDescent="0.2">
      <c r="B339" s="166"/>
      <c r="D339" s="153" t="s">
        <v>313</v>
      </c>
      <c r="E339" s="167" t="s">
        <v>2</v>
      </c>
      <c r="F339" s="168" t="s">
        <v>321</v>
      </c>
      <c r="H339" s="169">
        <v>3</v>
      </c>
      <c r="I339" s="170"/>
      <c r="L339" s="166"/>
      <c r="M339" s="171"/>
      <c r="T339" s="172"/>
      <c r="AT339" s="167" t="s">
        <v>313</v>
      </c>
      <c r="AU339" s="167" t="s">
        <v>80</v>
      </c>
      <c r="AV339" s="14" t="s">
        <v>322</v>
      </c>
      <c r="AW339" s="14" t="s">
        <v>32</v>
      </c>
      <c r="AX339" s="14" t="s">
        <v>71</v>
      </c>
      <c r="AY339" s="167" t="s">
        <v>304</v>
      </c>
    </row>
    <row r="340" spans="2:65" s="15" customFormat="1" x14ac:dyDescent="0.2">
      <c r="B340" s="173"/>
      <c r="D340" s="153" t="s">
        <v>313</v>
      </c>
      <c r="E340" s="174" t="s">
        <v>2</v>
      </c>
      <c r="F340" s="175" t="s">
        <v>323</v>
      </c>
      <c r="H340" s="176">
        <v>3</v>
      </c>
      <c r="I340" s="177"/>
      <c r="L340" s="173"/>
      <c r="M340" s="178"/>
      <c r="T340" s="179"/>
      <c r="AT340" s="174" t="s">
        <v>313</v>
      </c>
      <c r="AU340" s="174" t="s">
        <v>80</v>
      </c>
      <c r="AV340" s="15" t="s">
        <v>86</v>
      </c>
      <c r="AW340" s="15" t="s">
        <v>32</v>
      </c>
      <c r="AX340" s="15" t="s">
        <v>78</v>
      </c>
      <c r="AY340" s="174" t="s">
        <v>304</v>
      </c>
    </row>
    <row r="341" spans="2:65" s="1" customFormat="1" ht="55.5" customHeight="1" x14ac:dyDescent="0.2">
      <c r="B341" s="134"/>
      <c r="C341" s="135" t="s">
        <v>505</v>
      </c>
      <c r="D341" s="135" t="s">
        <v>306</v>
      </c>
      <c r="E341" s="136" t="s">
        <v>506</v>
      </c>
      <c r="F341" s="137" t="s">
        <v>507</v>
      </c>
      <c r="G341" s="138" t="s">
        <v>383</v>
      </c>
      <c r="H341" s="139">
        <v>0.63500000000000001</v>
      </c>
      <c r="I341" s="140"/>
      <c r="J341" s="141">
        <f>ROUND(I341*H341,2)</f>
        <v>0</v>
      </c>
      <c r="K341" s="137" t="s">
        <v>309</v>
      </c>
      <c r="L341" s="33"/>
      <c r="M341" s="142" t="s">
        <v>2</v>
      </c>
      <c r="N341" s="143" t="s">
        <v>42</v>
      </c>
      <c r="P341" s="144">
        <f>O341*H341</f>
        <v>0</v>
      </c>
      <c r="Q341" s="144">
        <v>1.0593999999999999</v>
      </c>
      <c r="R341" s="144">
        <f>Q341*H341</f>
        <v>0.67271899999999996</v>
      </c>
      <c r="S341" s="144">
        <v>0</v>
      </c>
      <c r="T341" s="145">
        <f>S341*H341</f>
        <v>0</v>
      </c>
      <c r="AR341" s="146" t="s">
        <v>86</v>
      </c>
      <c r="AT341" s="146" t="s">
        <v>306</v>
      </c>
      <c r="AU341" s="146" t="s">
        <v>80</v>
      </c>
      <c r="AY341" s="18" t="s">
        <v>304</v>
      </c>
      <c r="BE341" s="147">
        <f>IF(N341="základní",J341,0)</f>
        <v>0</v>
      </c>
      <c r="BF341" s="147">
        <f>IF(N341="snížená",J341,0)</f>
        <v>0</v>
      </c>
      <c r="BG341" s="147">
        <f>IF(N341="zákl. přenesená",J341,0)</f>
        <v>0</v>
      </c>
      <c r="BH341" s="147">
        <f>IF(N341="sníž. přenesená",J341,0)</f>
        <v>0</v>
      </c>
      <c r="BI341" s="147">
        <f>IF(N341="nulová",J341,0)</f>
        <v>0</v>
      </c>
      <c r="BJ341" s="18" t="s">
        <v>78</v>
      </c>
      <c r="BK341" s="147">
        <f>ROUND(I341*H341,2)</f>
        <v>0</v>
      </c>
      <c r="BL341" s="18" t="s">
        <v>86</v>
      </c>
      <c r="BM341" s="146" t="s">
        <v>508</v>
      </c>
    </row>
    <row r="342" spans="2:65" s="1" customFormat="1" x14ac:dyDescent="0.2">
      <c r="B342" s="33"/>
      <c r="D342" s="148" t="s">
        <v>311</v>
      </c>
      <c r="F342" s="149" t="s">
        <v>509</v>
      </c>
      <c r="I342" s="150"/>
      <c r="L342" s="33"/>
      <c r="M342" s="151"/>
      <c r="T342" s="54"/>
      <c r="AT342" s="18" t="s">
        <v>311</v>
      </c>
      <c r="AU342" s="18" t="s">
        <v>80</v>
      </c>
    </row>
    <row r="343" spans="2:65" s="1" customFormat="1" ht="19.5" x14ac:dyDescent="0.2">
      <c r="B343" s="33"/>
      <c r="D343" s="153" t="s">
        <v>360</v>
      </c>
      <c r="F343" s="180" t="s">
        <v>510</v>
      </c>
      <c r="I343" s="150"/>
      <c r="L343" s="33"/>
      <c r="M343" s="151"/>
      <c r="T343" s="54"/>
      <c r="AT343" s="18" t="s">
        <v>360</v>
      </c>
      <c r="AU343" s="18" t="s">
        <v>80</v>
      </c>
    </row>
    <row r="344" spans="2:65" s="13" customFormat="1" x14ac:dyDescent="0.2">
      <c r="B344" s="159"/>
      <c r="D344" s="153" t="s">
        <v>313</v>
      </c>
      <c r="F344" s="161" t="s">
        <v>511</v>
      </c>
      <c r="H344" s="162">
        <v>0.63500000000000001</v>
      </c>
      <c r="I344" s="163"/>
      <c r="L344" s="159"/>
      <c r="M344" s="164"/>
      <c r="T344" s="165"/>
      <c r="AT344" s="160" t="s">
        <v>313</v>
      </c>
      <c r="AU344" s="160" t="s">
        <v>80</v>
      </c>
      <c r="AV344" s="13" t="s">
        <v>80</v>
      </c>
      <c r="AW344" s="13" t="s">
        <v>3</v>
      </c>
      <c r="AX344" s="13" t="s">
        <v>78</v>
      </c>
      <c r="AY344" s="160" t="s">
        <v>304</v>
      </c>
    </row>
    <row r="345" spans="2:65" s="1" customFormat="1" ht="44.25" customHeight="1" x14ac:dyDescent="0.2">
      <c r="B345" s="134"/>
      <c r="C345" s="135" t="s">
        <v>512</v>
      </c>
      <c r="D345" s="135" t="s">
        <v>306</v>
      </c>
      <c r="E345" s="136" t="s">
        <v>513</v>
      </c>
      <c r="F345" s="137" t="s">
        <v>514</v>
      </c>
      <c r="G345" s="138" t="s">
        <v>134</v>
      </c>
      <c r="H345" s="139">
        <v>455.94200000000001</v>
      </c>
      <c r="I345" s="140"/>
      <c r="J345" s="141">
        <f>ROUND(I345*H345,2)</f>
        <v>0</v>
      </c>
      <c r="K345" s="137" t="s">
        <v>309</v>
      </c>
      <c r="L345" s="33"/>
      <c r="M345" s="142" t="s">
        <v>2</v>
      </c>
      <c r="N345" s="143" t="s">
        <v>42</v>
      </c>
      <c r="P345" s="144">
        <f>O345*H345</f>
        <v>0</v>
      </c>
      <c r="Q345" s="144">
        <v>0</v>
      </c>
      <c r="R345" s="144">
        <f>Q345*H345</f>
        <v>0</v>
      </c>
      <c r="S345" s="144">
        <v>0</v>
      </c>
      <c r="T345" s="145">
        <f>S345*H345</f>
        <v>0</v>
      </c>
      <c r="AR345" s="146" t="s">
        <v>86</v>
      </c>
      <c r="AT345" s="146" t="s">
        <v>306</v>
      </c>
      <c r="AU345" s="146" t="s">
        <v>80</v>
      </c>
      <c r="AY345" s="18" t="s">
        <v>304</v>
      </c>
      <c r="BE345" s="147">
        <f>IF(N345="základní",J345,0)</f>
        <v>0</v>
      </c>
      <c r="BF345" s="147">
        <f>IF(N345="snížená",J345,0)</f>
        <v>0</v>
      </c>
      <c r="BG345" s="147">
        <f>IF(N345="zákl. přenesená",J345,0)</f>
        <v>0</v>
      </c>
      <c r="BH345" s="147">
        <f>IF(N345="sníž. přenesená",J345,0)</f>
        <v>0</v>
      </c>
      <c r="BI345" s="147">
        <f>IF(N345="nulová",J345,0)</f>
        <v>0</v>
      </c>
      <c r="BJ345" s="18" t="s">
        <v>78</v>
      </c>
      <c r="BK345" s="147">
        <f>ROUND(I345*H345,2)</f>
        <v>0</v>
      </c>
      <c r="BL345" s="18" t="s">
        <v>86</v>
      </c>
      <c r="BM345" s="146" t="s">
        <v>515</v>
      </c>
    </row>
    <row r="346" spans="2:65" s="1" customFormat="1" x14ac:dyDescent="0.2">
      <c r="B346" s="33"/>
      <c r="D346" s="148" t="s">
        <v>311</v>
      </c>
      <c r="F346" s="149" t="s">
        <v>516</v>
      </c>
      <c r="I346" s="150"/>
      <c r="L346" s="33"/>
      <c r="M346" s="151"/>
      <c r="T346" s="54"/>
      <c r="AT346" s="18" t="s">
        <v>311</v>
      </c>
      <c r="AU346" s="18" t="s">
        <v>80</v>
      </c>
    </row>
    <row r="347" spans="2:65" s="12" customFormat="1" ht="22.5" x14ac:dyDescent="0.2">
      <c r="B347" s="152"/>
      <c r="D347" s="153" t="s">
        <v>313</v>
      </c>
      <c r="E347" s="154" t="s">
        <v>2</v>
      </c>
      <c r="F347" s="155" t="s">
        <v>517</v>
      </c>
      <c r="H347" s="154" t="s">
        <v>2</v>
      </c>
      <c r="I347" s="156"/>
      <c r="L347" s="152"/>
      <c r="M347" s="157"/>
      <c r="T347" s="158"/>
      <c r="AT347" s="154" t="s">
        <v>313</v>
      </c>
      <c r="AU347" s="154" t="s">
        <v>80</v>
      </c>
      <c r="AV347" s="12" t="s">
        <v>78</v>
      </c>
      <c r="AW347" s="12" t="s">
        <v>32</v>
      </c>
      <c r="AX347" s="12" t="s">
        <v>71</v>
      </c>
      <c r="AY347" s="154" t="s">
        <v>304</v>
      </c>
    </row>
    <row r="348" spans="2:65" s="12" customFormat="1" x14ac:dyDescent="0.2">
      <c r="B348" s="152"/>
      <c r="D348" s="153" t="s">
        <v>313</v>
      </c>
      <c r="E348" s="154" t="s">
        <v>2</v>
      </c>
      <c r="F348" s="155" t="s">
        <v>518</v>
      </c>
      <c r="H348" s="154" t="s">
        <v>2</v>
      </c>
      <c r="I348" s="156"/>
      <c r="L348" s="152"/>
      <c r="M348" s="157"/>
      <c r="T348" s="158"/>
      <c r="AT348" s="154" t="s">
        <v>313</v>
      </c>
      <c r="AU348" s="154" t="s">
        <v>80</v>
      </c>
      <c r="AV348" s="12" t="s">
        <v>78</v>
      </c>
      <c r="AW348" s="12" t="s">
        <v>32</v>
      </c>
      <c r="AX348" s="12" t="s">
        <v>71</v>
      </c>
      <c r="AY348" s="154" t="s">
        <v>304</v>
      </c>
    </row>
    <row r="349" spans="2:65" s="12" customFormat="1" x14ac:dyDescent="0.2">
      <c r="B349" s="152"/>
      <c r="D349" s="153" t="s">
        <v>313</v>
      </c>
      <c r="E349" s="154" t="s">
        <v>2</v>
      </c>
      <c r="F349" s="155" t="s">
        <v>519</v>
      </c>
      <c r="H349" s="154" t="s">
        <v>2</v>
      </c>
      <c r="I349" s="156"/>
      <c r="L349" s="152"/>
      <c r="M349" s="157"/>
      <c r="T349" s="158"/>
      <c r="AT349" s="154" t="s">
        <v>313</v>
      </c>
      <c r="AU349" s="154" t="s">
        <v>80</v>
      </c>
      <c r="AV349" s="12" t="s">
        <v>78</v>
      </c>
      <c r="AW349" s="12" t="s">
        <v>32</v>
      </c>
      <c r="AX349" s="12" t="s">
        <v>71</v>
      </c>
      <c r="AY349" s="154" t="s">
        <v>304</v>
      </c>
    </row>
    <row r="350" spans="2:65" s="13" customFormat="1" x14ac:dyDescent="0.2">
      <c r="B350" s="159"/>
      <c r="D350" s="153" t="s">
        <v>313</v>
      </c>
      <c r="E350" s="160" t="s">
        <v>2</v>
      </c>
      <c r="F350" s="161" t="s">
        <v>520</v>
      </c>
      <c r="H350" s="162">
        <v>0.56699999999999995</v>
      </c>
      <c r="I350" s="163"/>
      <c r="L350" s="159"/>
      <c r="M350" s="164"/>
      <c r="T350" s="165"/>
      <c r="AT350" s="160" t="s">
        <v>313</v>
      </c>
      <c r="AU350" s="160" t="s">
        <v>80</v>
      </c>
      <c r="AV350" s="13" t="s">
        <v>80</v>
      </c>
      <c r="AW350" s="13" t="s">
        <v>32</v>
      </c>
      <c r="AX350" s="13" t="s">
        <v>71</v>
      </c>
      <c r="AY350" s="160" t="s">
        <v>304</v>
      </c>
    </row>
    <row r="351" spans="2:65" s="13" customFormat="1" ht="22.5" x14ac:dyDescent="0.2">
      <c r="B351" s="159"/>
      <c r="D351" s="153" t="s">
        <v>313</v>
      </c>
      <c r="E351" s="160" t="s">
        <v>2</v>
      </c>
      <c r="F351" s="161" t="s">
        <v>521</v>
      </c>
      <c r="H351" s="162">
        <v>144.267</v>
      </c>
      <c r="I351" s="163"/>
      <c r="L351" s="159"/>
      <c r="M351" s="164"/>
      <c r="T351" s="165"/>
      <c r="AT351" s="160" t="s">
        <v>313</v>
      </c>
      <c r="AU351" s="160" t="s">
        <v>80</v>
      </c>
      <c r="AV351" s="13" t="s">
        <v>80</v>
      </c>
      <c r="AW351" s="13" t="s">
        <v>32</v>
      </c>
      <c r="AX351" s="13" t="s">
        <v>71</v>
      </c>
      <c r="AY351" s="160" t="s">
        <v>304</v>
      </c>
    </row>
    <row r="352" spans="2:65" s="13" customFormat="1" x14ac:dyDescent="0.2">
      <c r="B352" s="159"/>
      <c r="D352" s="153" t="s">
        <v>313</v>
      </c>
      <c r="E352" s="160" t="s">
        <v>2</v>
      </c>
      <c r="F352" s="161" t="s">
        <v>522</v>
      </c>
      <c r="H352" s="162">
        <v>16.690000000000001</v>
      </c>
      <c r="I352" s="163"/>
      <c r="L352" s="159"/>
      <c r="M352" s="164"/>
      <c r="T352" s="165"/>
      <c r="AT352" s="160" t="s">
        <v>313</v>
      </c>
      <c r="AU352" s="160" t="s">
        <v>80</v>
      </c>
      <c r="AV352" s="13" t="s">
        <v>80</v>
      </c>
      <c r="AW352" s="13" t="s">
        <v>32</v>
      </c>
      <c r="AX352" s="13" t="s">
        <v>71</v>
      </c>
      <c r="AY352" s="160" t="s">
        <v>304</v>
      </c>
    </row>
    <row r="353" spans="2:65" s="13" customFormat="1" x14ac:dyDescent="0.2">
      <c r="B353" s="159"/>
      <c r="D353" s="153" t="s">
        <v>313</v>
      </c>
      <c r="E353" s="160" t="s">
        <v>2</v>
      </c>
      <c r="F353" s="161" t="s">
        <v>523</v>
      </c>
      <c r="H353" s="162">
        <v>170.74100000000001</v>
      </c>
      <c r="I353" s="163"/>
      <c r="L353" s="159"/>
      <c r="M353" s="164"/>
      <c r="T353" s="165"/>
      <c r="AT353" s="160" t="s">
        <v>313</v>
      </c>
      <c r="AU353" s="160" t="s">
        <v>80</v>
      </c>
      <c r="AV353" s="13" t="s">
        <v>80</v>
      </c>
      <c r="AW353" s="13" t="s">
        <v>32</v>
      </c>
      <c r="AX353" s="13" t="s">
        <v>71</v>
      </c>
      <c r="AY353" s="160" t="s">
        <v>304</v>
      </c>
    </row>
    <row r="354" spans="2:65" s="13" customFormat="1" x14ac:dyDescent="0.2">
      <c r="B354" s="159"/>
      <c r="D354" s="153" t="s">
        <v>313</v>
      </c>
      <c r="E354" s="160" t="s">
        <v>2</v>
      </c>
      <c r="F354" s="161" t="s">
        <v>524</v>
      </c>
      <c r="H354" s="162">
        <v>53.777999999999999</v>
      </c>
      <c r="I354" s="163"/>
      <c r="L354" s="159"/>
      <c r="M354" s="164"/>
      <c r="T354" s="165"/>
      <c r="AT354" s="160" t="s">
        <v>313</v>
      </c>
      <c r="AU354" s="160" t="s">
        <v>80</v>
      </c>
      <c r="AV354" s="13" t="s">
        <v>80</v>
      </c>
      <c r="AW354" s="13" t="s">
        <v>32</v>
      </c>
      <c r="AX354" s="13" t="s">
        <v>71</v>
      </c>
      <c r="AY354" s="160" t="s">
        <v>304</v>
      </c>
    </row>
    <row r="355" spans="2:65" s="14" customFormat="1" x14ac:dyDescent="0.2">
      <c r="B355" s="166"/>
      <c r="D355" s="153" t="s">
        <v>313</v>
      </c>
      <c r="E355" s="167" t="s">
        <v>2</v>
      </c>
      <c r="F355" s="168" t="s">
        <v>321</v>
      </c>
      <c r="H355" s="169">
        <v>386.04300000000001</v>
      </c>
      <c r="I355" s="170"/>
      <c r="L355" s="166"/>
      <c r="M355" s="171"/>
      <c r="T355" s="172"/>
      <c r="AT355" s="167" t="s">
        <v>313</v>
      </c>
      <c r="AU355" s="167" t="s">
        <v>80</v>
      </c>
      <c r="AV355" s="14" t="s">
        <v>322</v>
      </c>
      <c r="AW355" s="14" t="s">
        <v>32</v>
      </c>
      <c r="AX355" s="14" t="s">
        <v>71</v>
      </c>
      <c r="AY355" s="167" t="s">
        <v>304</v>
      </c>
    </row>
    <row r="356" spans="2:65" s="12" customFormat="1" ht="22.5" x14ac:dyDescent="0.2">
      <c r="B356" s="152"/>
      <c r="D356" s="153" t="s">
        <v>313</v>
      </c>
      <c r="E356" s="154" t="s">
        <v>2</v>
      </c>
      <c r="F356" s="155" t="s">
        <v>525</v>
      </c>
      <c r="H356" s="154" t="s">
        <v>2</v>
      </c>
      <c r="I356" s="156"/>
      <c r="L356" s="152"/>
      <c r="M356" s="157"/>
      <c r="T356" s="158"/>
      <c r="AT356" s="154" t="s">
        <v>313</v>
      </c>
      <c r="AU356" s="154" t="s">
        <v>80</v>
      </c>
      <c r="AV356" s="12" t="s">
        <v>78</v>
      </c>
      <c r="AW356" s="12" t="s">
        <v>32</v>
      </c>
      <c r="AX356" s="12" t="s">
        <v>71</v>
      </c>
      <c r="AY356" s="154" t="s">
        <v>304</v>
      </c>
    </row>
    <row r="357" spans="2:65" s="13" customFormat="1" x14ac:dyDescent="0.2">
      <c r="B357" s="159"/>
      <c r="D357" s="153" t="s">
        <v>313</v>
      </c>
      <c r="E357" s="160" t="s">
        <v>2</v>
      </c>
      <c r="F357" s="161" t="s">
        <v>526</v>
      </c>
      <c r="H357" s="162">
        <v>5.569</v>
      </c>
      <c r="I357" s="163"/>
      <c r="L357" s="159"/>
      <c r="M357" s="164"/>
      <c r="T357" s="165"/>
      <c r="AT357" s="160" t="s">
        <v>313</v>
      </c>
      <c r="AU357" s="160" t="s">
        <v>80</v>
      </c>
      <c r="AV357" s="13" t="s">
        <v>80</v>
      </c>
      <c r="AW357" s="13" t="s">
        <v>32</v>
      </c>
      <c r="AX357" s="13" t="s">
        <v>71</v>
      </c>
      <c r="AY357" s="160" t="s">
        <v>304</v>
      </c>
    </row>
    <row r="358" spans="2:65" s="13" customFormat="1" x14ac:dyDescent="0.2">
      <c r="B358" s="159"/>
      <c r="D358" s="153" t="s">
        <v>313</v>
      </c>
      <c r="E358" s="160" t="s">
        <v>2</v>
      </c>
      <c r="F358" s="161" t="s">
        <v>527</v>
      </c>
      <c r="H358" s="162">
        <v>1.98</v>
      </c>
      <c r="I358" s="163"/>
      <c r="L358" s="159"/>
      <c r="M358" s="164"/>
      <c r="T358" s="165"/>
      <c r="AT358" s="160" t="s">
        <v>313</v>
      </c>
      <c r="AU358" s="160" t="s">
        <v>80</v>
      </c>
      <c r="AV358" s="13" t="s">
        <v>80</v>
      </c>
      <c r="AW358" s="13" t="s">
        <v>32</v>
      </c>
      <c r="AX358" s="13" t="s">
        <v>71</v>
      </c>
      <c r="AY358" s="160" t="s">
        <v>304</v>
      </c>
    </row>
    <row r="359" spans="2:65" s="13" customFormat="1" x14ac:dyDescent="0.2">
      <c r="B359" s="159"/>
      <c r="D359" s="153" t="s">
        <v>313</v>
      </c>
      <c r="E359" s="160" t="s">
        <v>2</v>
      </c>
      <c r="F359" s="161" t="s">
        <v>528</v>
      </c>
      <c r="H359" s="162">
        <v>12.848000000000001</v>
      </c>
      <c r="I359" s="163"/>
      <c r="L359" s="159"/>
      <c r="M359" s="164"/>
      <c r="T359" s="165"/>
      <c r="AT359" s="160" t="s">
        <v>313</v>
      </c>
      <c r="AU359" s="160" t="s">
        <v>80</v>
      </c>
      <c r="AV359" s="13" t="s">
        <v>80</v>
      </c>
      <c r="AW359" s="13" t="s">
        <v>32</v>
      </c>
      <c r="AX359" s="13" t="s">
        <v>71</v>
      </c>
      <c r="AY359" s="160" t="s">
        <v>304</v>
      </c>
    </row>
    <row r="360" spans="2:65" s="13" customFormat="1" x14ac:dyDescent="0.2">
      <c r="B360" s="159"/>
      <c r="D360" s="153" t="s">
        <v>313</v>
      </c>
      <c r="E360" s="160" t="s">
        <v>2</v>
      </c>
      <c r="F360" s="161" t="s">
        <v>529</v>
      </c>
      <c r="H360" s="162">
        <v>17.960999999999999</v>
      </c>
      <c r="I360" s="163"/>
      <c r="L360" s="159"/>
      <c r="M360" s="164"/>
      <c r="T360" s="165"/>
      <c r="AT360" s="160" t="s">
        <v>313</v>
      </c>
      <c r="AU360" s="160" t="s">
        <v>80</v>
      </c>
      <c r="AV360" s="13" t="s">
        <v>80</v>
      </c>
      <c r="AW360" s="13" t="s">
        <v>32</v>
      </c>
      <c r="AX360" s="13" t="s">
        <v>71</v>
      </c>
      <c r="AY360" s="160" t="s">
        <v>304</v>
      </c>
    </row>
    <row r="361" spans="2:65" s="13" customFormat="1" x14ac:dyDescent="0.2">
      <c r="B361" s="159"/>
      <c r="D361" s="153" t="s">
        <v>313</v>
      </c>
      <c r="E361" s="160" t="s">
        <v>2</v>
      </c>
      <c r="F361" s="161" t="s">
        <v>530</v>
      </c>
      <c r="H361" s="162">
        <v>4.1870000000000003</v>
      </c>
      <c r="I361" s="163"/>
      <c r="L361" s="159"/>
      <c r="M361" s="164"/>
      <c r="T361" s="165"/>
      <c r="AT361" s="160" t="s">
        <v>313</v>
      </c>
      <c r="AU361" s="160" t="s">
        <v>80</v>
      </c>
      <c r="AV361" s="13" t="s">
        <v>80</v>
      </c>
      <c r="AW361" s="13" t="s">
        <v>32</v>
      </c>
      <c r="AX361" s="13" t="s">
        <v>71</v>
      </c>
      <c r="AY361" s="160" t="s">
        <v>304</v>
      </c>
    </row>
    <row r="362" spans="2:65" s="13" customFormat="1" x14ac:dyDescent="0.2">
      <c r="B362" s="159"/>
      <c r="D362" s="153" t="s">
        <v>313</v>
      </c>
      <c r="E362" s="160" t="s">
        <v>2</v>
      </c>
      <c r="F362" s="161" t="s">
        <v>531</v>
      </c>
      <c r="H362" s="162">
        <v>2.67</v>
      </c>
      <c r="I362" s="163"/>
      <c r="L362" s="159"/>
      <c r="M362" s="164"/>
      <c r="T362" s="165"/>
      <c r="AT362" s="160" t="s">
        <v>313</v>
      </c>
      <c r="AU362" s="160" t="s">
        <v>80</v>
      </c>
      <c r="AV362" s="13" t="s">
        <v>80</v>
      </c>
      <c r="AW362" s="13" t="s">
        <v>32</v>
      </c>
      <c r="AX362" s="13" t="s">
        <v>71</v>
      </c>
      <c r="AY362" s="160" t="s">
        <v>304</v>
      </c>
    </row>
    <row r="363" spans="2:65" s="13" customFormat="1" x14ac:dyDescent="0.2">
      <c r="B363" s="159"/>
      <c r="D363" s="153" t="s">
        <v>313</v>
      </c>
      <c r="E363" s="160" t="s">
        <v>2</v>
      </c>
      <c r="F363" s="161" t="s">
        <v>532</v>
      </c>
      <c r="H363" s="162">
        <v>7.7190000000000003</v>
      </c>
      <c r="I363" s="163"/>
      <c r="L363" s="159"/>
      <c r="M363" s="164"/>
      <c r="T363" s="165"/>
      <c r="AT363" s="160" t="s">
        <v>313</v>
      </c>
      <c r="AU363" s="160" t="s">
        <v>80</v>
      </c>
      <c r="AV363" s="13" t="s">
        <v>80</v>
      </c>
      <c r="AW363" s="13" t="s">
        <v>32</v>
      </c>
      <c r="AX363" s="13" t="s">
        <v>71</v>
      </c>
      <c r="AY363" s="160" t="s">
        <v>304</v>
      </c>
    </row>
    <row r="364" spans="2:65" s="13" customFormat="1" x14ac:dyDescent="0.2">
      <c r="B364" s="159"/>
      <c r="D364" s="153" t="s">
        <v>313</v>
      </c>
      <c r="E364" s="160" t="s">
        <v>2</v>
      </c>
      <c r="F364" s="161" t="s">
        <v>533</v>
      </c>
      <c r="H364" s="162">
        <v>16.965</v>
      </c>
      <c r="I364" s="163"/>
      <c r="L364" s="159"/>
      <c r="M364" s="164"/>
      <c r="T364" s="165"/>
      <c r="AT364" s="160" t="s">
        <v>313</v>
      </c>
      <c r="AU364" s="160" t="s">
        <v>80</v>
      </c>
      <c r="AV364" s="13" t="s">
        <v>80</v>
      </c>
      <c r="AW364" s="13" t="s">
        <v>32</v>
      </c>
      <c r="AX364" s="13" t="s">
        <v>71</v>
      </c>
      <c r="AY364" s="160" t="s">
        <v>304</v>
      </c>
    </row>
    <row r="365" spans="2:65" s="14" customFormat="1" x14ac:dyDescent="0.2">
      <c r="B365" s="166"/>
      <c r="D365" s="153" t="s">
        <v>313</v>
      </c>
      <c r="E365" s="167" t="s">
        <v>2</v>
      </c>
      <c r="F365" s="168" t="s">
        <v>321</v>
      </c>
      <c r="H365" s="169">
        <v>69.899000000000001</v>
      </c>
      <c r="I365" s="170"/>
      <c r="L365" s="166"/>
      <c r="M365" s="171"/>
      <c r="T365" s="172"/>
      <c r="AT365" s="167" t="s">
        <v>313</v>
      </c>
      <c r="AU365" s="167" t="s">
        <v>80</v>
      </c>
      <c r="AV365" s="14" t="s">
        <v>322</v>
      </c>
      <c r="AW365" s="14" t="s">
        <v>32</v>
      </c>
      <c r="AX365" s="14" t="s">
        <v>71</v>
      </c>
      <c r="AY365" s="167" t="s">
        <v>304</v>
      </c>
    </row>
    <row r="366" spans="2:65" s="15" customFormat="1" x14ac:dyDescent="0.2">
      <c r="B366" s="173"/>
      <c r="D366" s="153" t="s">
        <v>313</v>
      </c>
      <c r="E366" s="174" t="s">
        <v>2</v>
      </c>
      <c r="F366" s="175" t="s">
        <v>323</v>
      </c>
      <c r="H366" s="176">
        <v>455.94200000000001</v>
      </c>
      <c r="I366" s="177"/>
      <c r="L366" s="173"/>
      <c r="M366" s="178"/>
      <c r="T366" s="179"/>
      <c r="AT366" s="174" t="s">
        <v>313</v>
      </c>
      <c r="AU366" s="174" t="s">
        <v>80</v>
      </c>
      <c r="AV366" s="15" t="s">
        <v>86</v>
      </c>
      <c r="AW366" s="15" t="s">
        <v>32</v>
      </c>
      <c r="AX366" s="15" t="s">
        <v>78</v>
      </c>
      <c r="AY366" s="174" t="s">
        <v>304</v>
      </c>
    </row>
    <row r="367" spans="2:65" s="1" customFormat="1" ht="16.5" customHeight="1" x14ac:dyDescent="0.2">
      <c r="B367" s="134"/>
      <c r="C367" s="181" t="s">
        <v>534</v>
      </c>
      <c r="D367" s="181" t="s">
        <v>535</v>
      </c>
      <c r="E367" s="182" t="s">
        <v>536</v>
      </c>
      <c r="F367" s="183" t="s">
        <v>537</v>
      </c>
      <c r="G367" s="184" t="s">
        <v>383</v>
      </c>
      <c r="H367" s="185">
        <v>911.88400000000001</v>
      </c>
      <c r="I367" s="186"/>
      <c r="J367" s="187">
        <f>ROUND(I367*H367,2)</f>
        <v>0</v>
      </c>
      <c r="K367" s="183" t="s">
        <v>309</v>
      </c>
      <c r="L367" s="188"/>
      <c r="M367" s="189" t="s">
        <v>2</v>
      </c>
      <c r="N367" s="190" t="s">
        <v>42</v>
      </c>
      <c r="P367" s="144">
        <f>O367*H367</f>
        <v>0</v>
      </c>
      <c r="Q367" s="144">
        <v>0</v>
      </c>
      <c r="R367" s="144">
        <f>Q367*H367</f>
        <v>0</v>
      </c>
      <c r="S367" s="144">
        <v>0</v>
      </c>
      <c r="T367" s="145">
        <f>S367*H367</f>
        <v>0</v>
      </c>
      <c r="AR367" s="146" t="s">
        <v>98</v>
      </c>
      <c r="AT367" s="146" t="s">
        <v>535</v>
      </c>
      <c r="AU367" s="146" t="s">
        <v>80</v>
      </c>
      <c r="AY367" s="18" t="s">
        <v>304</v>
      </c>
      <c r="BE367" s="147">
        <f>IF(N367="základní",J367,0)</f>
        <v>0</v>
      </c>
      <c r="BF367" s="147">
        <f>IF(N367="snížená",J367,0)</f>
        <v>0</v>
      </c>
      <c r="BG367" s="147">
        <f>IF(N367="zákl. přenesená",J367,0)</f>
        <v>0</v>
      </c>
      <c r="BH367" s="147">
        <f>IF(N367="sníž. přenesená",J367,0)</f>
        <v>0</v>
      </c>
      <c r="BI367" s="147">
        <f>IF(N367="nulová",J367,0)</f>
        <v>0</v>
      </c>
      <c r="BJ367" s="18" t="s">
        <v>78</v>
      </c>
      <c r="BK367" s="147">
        <f>ROUND(I367*H367,2)</f>
        <v>0</v>
      </c>
      <c r="BL367" s="18" t="s">
        <v>86</v>
      </c>
      <c r="BM367" s="146" t="s">
        <v>538</v>
      </c>
    </row>
    <row r="368" spans="2:65" s="1" customFormat="1" ht="48.75" x14ac:dyDescent="0.2">
      <c r="B368" s="33"/>
      <c r="D368" s="153" t="s">
        <v>360</v>
      </c>
      <c r="F368" s="180" t="s">
        <v>539</v>
      </c>
      <c r="I368" s="150"/>
      <c r="L368" s="33"/>
      <c r="M368" s="151"/>
      <c r="T368" s="54"/>
      <c r="AT368" s="18" t="s">
        <v>360</v>
      </c>
      <c r="AU368" s="18" t="s">
        <v>80</v>
      </c>
    </row>
    <row r="369" spans="2:65" s="13" customFormat="1" x14ac:dyDescent="0.2">
      <c r="B369" s="159"/>
      <c r="D369" s="153" t="s">
        <v>313</v>
      </c>
      <c r="F369" s="161" t="s">
        <v>540</v>
      </c>
      <c r="H369" s="162">
        <v>911.88400000000001</v>
      </c>
      <c r="I369" s="163"/>
      <c r="L369" s="159"/>
      <c r="M369" s="164"/>
      <c r="T369" s="165"/>
      <c r="AT369" s="160" t="s">
        <v>313</v>
      </c>
      <c r="AU369" s="160" t="s">
        <v>80</v>
      </c>
      <c r="AV369" s="13" t="s">
        <v>80</v>
      </c>
      <c r="AW369" s="13" t="s">
        <v>3</v>
      </c>
      <c r="AX369" s="13" t="s">
        <v>78</v>
      </c>
      <c r="AY369" s="160" t="s">
        <v>304</v>
      </c>
    </row>
    <row r="370" spans="2:65" s="1" customFormat="1" ht="33" customHeight="1" x14ac:dyDescent="0.2">
      <c r="B370" s="134"/>
      <c r="C370" s="135" t="s">
        <v>541</v>
      </c>
      <c r="D370" s="135" t="s">
        <v>306</v>
      </c>
      <c r="E370" s="136" t="s">
        <v>542</v>
      </c>
      <c r="F370" s="137" t="s">
        <v>543</v>
      </c>
      <c r="G370" s="138" t="s">
        <v>134</v>
      </c>
      <c r="H370" s="139">
        <v>129.65700000000001</v>
      </c>
      <c r="I370" s="140"/>
      <c r="J370" s="141">
        <f>ROUND(I370*H370,2)</f>
        <v>0</v>
      </c>
      <c r="K370" s="137" t="s">
        <v>309</v>
      </c>
      <c r="L370" s="33"/>
      <c r="M370" s="142" t="s">
        <v>2</v>
      </c>
      <c r="N370" s="143" t="s">
        <v>42</v>
      </c>
      <c r="P370" s="144">
        <f>O370*H370</f>
        <v>0</v>
      </c>
      <c r="Q370" s="144">
        <v>2.5018699999999998</v>
      </c>
      <c r="R370" s="144">
        <f>Q370*H370</f>
        <v>324.38495859</v>
      </c>
      <c r="S370" s="144">
        <v>0</v>
      </c>
      <c r="T370" s="145">
        <f>S370*H370</f>
        <v>0</v>
      </c>
      <c r="AR370" s="146" t="s">
        <v>86</v>
      </c>
      <c r="AT370" s="146" t="s">
        <v>306</v>
      </c>
      <c r="AU370" s="146" t="s">
        <v>80</v>
      </c>
      <c r="AY370" s="18" t="s">
        <v>304</v>
      </c>
      <c r="BE370" s="147">
        <f>IF(N370="základní",J370,0)</f>
        <v>0</v>
      </c>
      <c r="BF370" s="147">
        <f>IF(N370="snížená",J370,0)</f>
        <v>0</v>
      </c>
      <c r="BG370" s="147">
        <f>IF(N370="zákl. přenesená",J370,0)</f>
        <v>0</v>
      </c>
      <c r="BH370" s="147">
        <f>IF(N370="sníž. přenesená",J370,0)</f>
        <v>0</v>
      </c>
      <c r="BI370" s="147">
        <f>IF(N370="nulová",J370,0)</f>
        <v>0</v>
      </c>
      <c r="BJ370" s="18" t="s">
        <v>78</v>
      </c>
      <c r="BK370" s="147">
        <f>ROUND(I370*H370,2)</f>
        <v>0</v>
      </c>
      <c r="BL370" s="18" t="s">
        <v>86</v>
      </c>
      <c r="BM370" s="146" t="s">
        <v>544</v>
      </c>
    </row>
    <row r="371" spans="2:65" s="1" customFormat="1" x14ac:dyDescent="0.2">
      <c r="B371" s="33"/>
      <c r="D371" s="148" t="s">
        <v>311</v>
      </c>
      <c r="F371" s="149" t="s">
        <v>545</v>
      </c>
      <c r="I371" s="150"/>
      <c r="L371" s="33"/>
      <c r="M371" s="151"/>
      <c r="T371" s="54"/>
      <c r="AT371" s="18" t="s">
        <v>311</v>
      </c>
      <c r="AU371" s="18" t="s">
        <v>80</v>
      </c>
    </row>
    <row r="372" spans="2:65" s="12" customFormat="1" x14ac:dyDescent="0.2">
      <c r="B372" s="152"/>
      <c r="D372" s="153" t="s">
        <v>313</v>
      </c>
      <c r="E372" s="154" t="s">
        <v>2</v>
      </c>
      <c r="F372" s="155" t="s">
        <v>474</v>
      </c>
      <c r="H372" s="154" t="s">
        <v>2</v>
      </c>
      <c r="I372" s="156"/>
      <c r="L372" s="152"/>
      <c r="M372" s="157"/>
      <c r="T372" s="158"/>
      <c r="AT372" s="154" t="s">
        <v>313</v>
      </c>
      <c r="AU372" s="154" t="s">
        <v>80</v>
      </c>
      <c r="AV372" s="12" t="s">
        <v>78</v>
      </c>
      <c r="AW372" s="12" t="s">
        <v>32</v>
      </c>
      <c r="AX372" s="12" t="s">
        <v>71</v>
      </c>
      <c r="AY372" s="154" t="s">
        <v>304</v>
      </c>
    </row>
    <row r="373" spans="2:65" s="13" customFormat="1" x14ac:dyDescent="0.2">
      <c r="B373" s="159"/>
      <c r="D373" s="153" t="s">
        <v>313</v>
      </c>
      <c r="E373" s="160" t="s">
        <v>2</v>
      </c>
      <c r="F373" s="161" t="s">
        <v>546</v>
      </c>
      <c r="H373" s="162">
        <v>129.65700000000001</v>
      </c>
      <c r="I373" s="163"/>
      <c r="L373" s="159"/>
      <c r="M373" s="164"/>
      <c r="T373" s="165"/>
      <c r="AT373" s="160" t="s">
        <v>313</v>
      </c>
      <c r="AU373" s="160" t="s">
        <v>80</v>
      </c>
      <c r="AV373" s="13" t="s">
        <v>80</v>
      </c>
      <c r="AW373" s="13" t="s">
        <v>32</v>
      </c>
      <c r="AX373" s="13" t="s">
        <v>71</v>
      </c>
      <c r="AY373" s="160" t="s">
        <v>304</v>
      </c>
    </row>
    <row r="374" spans="2:65" s="15" customFormat="1" x14ac:dyDescent="0.2">
      <c r="B374" s="173"/>
      <c r="D374" s="153" t="s">
        <v>313</v>
      </c>
      <c r="E374" s="174" t="s">
        <v>2</v>
      </c>
      <c r="F374" s="175" t="s">
        <v>323</v>
      </c>
      <c r="H374" s="176">
        <v>129.65700000000001</v>
      </c>
      <c r="I374" s="177"/>
      <c r="L374" s="173"/>
      <c r="M374" s="178"/>
      <c r="T374" s="179"/>
      <c r="AT374" s="174" t="s">
        <v>313</v>
      </c>
      <c r="AU374" s="174" t="s">
        <v>80</v>
      </c>
      <c r="AV374" s="15" t="s">
        <v>86</v>
      </c>
      <c r="AW374" s="15" t="s">
        <v>32</v>
      </c>
      <c r="AX374" s="15" t="s">
        <v>78</v>
      </c>
      <c r="AY374" s="174" t="s">
        <v>304</v>
      </c>
    </row>
    <row r="375" spans="2:65" s="1" customFormat="1" ht="44.25" customHeight="1" x14ac:dyDescent="0.2">
      <c r="B375" s="134"/>
      <c r="C375" s="135" t="s">
        <v>547</v>
      </c>
      <c r="D375" s="135" t="s">
        <v>306</v>
      </c>
      <c r="E375" s="136" t="s">
        <v>548</v>
      </c>
      <c r="F375" s="137" t="s">
        <v>549</v>
      </c>
      <c r="G375" s="138" t="s">
        <v>134</v>
      </c>
      <c r="H375" s="139">
        <v>129.65700000000001</v>
      </c>
      <c r="I375" s="140"/>
      <c r="J375" s="141">
        <f>ROUND(I375*H375,2)</f>
        <v>0</v>
      </c>
      <c r="K375" s="137" t="s">
        <v>309</v>
      </c>
      <c r="L375" s="33"/>
      <c r="M375" s="142" t="s">
        <v>2</v>
      </c>
      <c r="N375" s="143" t="s">
        <v>42</v>
      </c>
      <c r="P375" s="144">
        <f>O375*H375</f>
        <v>0</v>
      </c>
      <c r="Q375" s="144">
        <v>0</v>
      </c>
      <c r="R375" s="144">
        <f>Q375*H375</f>
        <v>0</v>
      </c>
      <c r="S375" s="144">
        <v>0</v>
      </c>
      <c r="T375" s="145">
        <f>S375*H375</f>
        <v>0</v>
      </c>
      <c r="AR375" s="146" t="s">
        <v>86</v>
      </c>
      <c r="AT375" s="146" t="s">
        <v>306</v>
      </c>
      <c r="AU375" s="146" t="s">
        <v>80</v>
      </c>
      <c r="AY375" s="18" t="s">
        <v>304</v>
      </c>
      <c r="BE375" s="147">
        <f>IF(N375="základní",J375,0)</f>
        <v>0</v>
      </c>
      <c r="BF375" s="147">
        <f>IF(N375="snížená",J375,0)</f>
        <v>0</v>
      </c>
      <c r="BG375" s="147">
        <f>IF(N375="zákl. přenesená",J375,0)</f>
        <v>0</v>
      </c>
      <c r="BH375" s="147">
        <f>IF(N375="sníž. přenesená",J375,0)</f>
        <v>0</v>
      </c>
      <c r="BI375" s="147">
        <f>IF(N375="nulová",J375,0)</f>
        <v>0</v>
      </c>
      <c r="BJ375" s="18" t="s">
        <v>78</v>
      </c>
      <c r="BK375" s="147">
        <f>ROUND(I375*H375,2)</f>
        <v>0</v>
      </c>
      <c r="BL375" s="18" t="s">
        <v>86</v>
      </c>
      <c r="BM375" s="146" t="s">
        <v>550</v>
      </c>
    </row>
    <row r="376" spans="2:65" s="1" customFormat="1" x14ac:dyDescent="0.2">
      <c r="B376" s="33"/>
      <c r="D376" s="148" t="s">
        <v>311</v>
      </c>
      <c r="F376" s="149" t="s">
        <v>551</v>
      </c>
      <c r="I376" s="150"/>
      <c r="L376" s="33"/>
      <c r="M376" s="151"/>
      <c r="T376" s="54"/>
      <c r="AT376" s="18" t="s">
        <v>311</v>
      </c>
      <c r="AU376" s="18" t="s">
        <v>80</v>
      </c>
    </row>
    <row r="377" spans="2:65" s="1" customFormat="1" ht="16.5" customHeight="1" x14ac:dyDescent="0.2">
      <c r="B377" s="134"/>
      <c r="C377" s="135" t="s">
        <v>552</v>
      </c>
      <c r="D377" s="135" t="s">
        <v>306</v>
      </c>
      <c r="E377" s="136" t="s">
        <v>553</v>
      </c>
      <c r="F377" s="137" t="s">
        <v>554</v>
      </c>
      <c r="G377" s="138" t="s">
        <v>130</v>
      </c>
      <c r="H377" s="139">
        <v>29.599</v>
      </c>
      <c r="I377" s="140"/>
      <c r="J377" s="141">
        <f>ROUND(I377*H377,2)</f>
        <v>0</v>
      </c>
      <c r="K377" s="137" t="s">
        <v>309</v>
      </c>
      <c r="L377" s="33"/>
      <c r="M377" s="142" t="s">
        <v>2</v>
      </c>
      <c r="N377" s="143" t="s">
        <v>42</v>
      </c>
      <c r="P377" s="144">
        <f>O377*H377</f>
        <v>0</v>
      </c>
      <c r="Q377" s="144">
        <v>1.3520000000000001E-2</v>
      </c>
      <c r="R377" s="144">
        <f>Q377*H377</f>
        <v>0.40017848</v>
      </c>
      <c r="S377" s="144">
        <v>0</v>
      </c>
      <c r="T377" s="145">
        <f>S377*H377</f>
        <v>0</v>
      </c>
      <c r="AR377" s="146" t="s">
        <v>86</v>
      </c>
      <c r="AT377" s="146" t="s">
        <v>306</v>
      </c>
      <c r="AU377" s="146" t="s">
        <v>80</v>
      </c>
      <c r="AY377" s="18" t="s">
        <v>304</v>
      </c>
      <c r="BE377" s="147">
        <f>IF(N377="základní",J377,0)</f>
        <v>0</v>
      </c>
      <c r="BF377" s="147">
        <f>IF(N377="snížená",J377,0)</f>
        <v>0</v>
      </c>
      <c r="BG377" s="147">
        <f>IF(N377="zákl. přenesená",J377,0)</f>
        <v>0</v>
      </c>
      <c r="BH377" s="147">
        <f>IF(N377="sníž. přenesená",J377,0)</f>
        <v>0</v>
      </c>
      <c r="BI377" s="147">
        <f>IF(N377="nulová",J377,0)</f>
        <v>0</v>
      </c>
      <c r="BJ377" s="18" t="s">
        <v>78</v>
      </c>
      <c r="BK377" s="147">
        <f>ROUND(I377*H377,2)</f>
        <v>0</v>
      </c>
      <c r="BL377" s="18" t="s">
        <v>86</v>
      </c>
      <c r="BM377" s="146" t="s">
        <v>555</v>
      </c>
    </row>
    <row r="378" spans="2:65" s="1" customFormat="1" x14ac:dyDescent="0.2">
      <c r="B378" s="33"/>
      <c r="D378" s="148" t="s">
        <v>311</v>
      </c>
      <c r="F378" s="149" t="s">
        <v>556</v>
      </c>
      <c r="I378" s="150"/>
      <c r="L378" s="33"/>
      <c r="M378" s="151"/>
      <c r="T378" s="54"/>
      <c r="AT378" s="18" t="s">
        <v>311</v>
      </c>
      <c r="AU378" s="18" t="s">
        <v>80</v>
      </c>
    </row>
    <row r="379" spans="2:65" s="12" customFormat="1" x14ac:dyDescent="0.2">
      <c r="B379" s="152"/>
      <c r="D379" s="153" t="s">
        <v>313</v>
      </c>
      <c r="E379" s="154" t="s">
        <v>2</v>
      </c>
      <c r="F379" s="155" t="s">
        <v>474</v>
      </c>
      <c r="H379" s="154" t="s">
        <v>2</v>
      </c>
      <c r="I379" s="156"/>
      <c r="L379" s="152"/>
      <c r="M379" s="157"/>
      <c r="T379" s="158"/>
      <c r="AT379" s="154" t="s">
        <v>313</v>
      </c>
      <c r="AU379" s="154" t="s">
        <v>80</v>
      </c>
      <c r="AV379" s="12" t="s">
        <v>78</v>
      </c>
      <c r="AW379" s="12" t="s">
        <v>32</v>
      </c>
      <c r="AX379" s="12" t="s">
        <v>71</v>
      </c>
      <c r="AY379" s="154" t="s">
        <v>304</v>
      </c>
    </row>
    <row r="380" spans="2:65" s="12" customFormat="1" x14ac:dyDescent="0.2">
      <c r="B380" s="152"/>
      <c r="D380" s="153" t="s">
        <v>313</v>
      </c>
      <c r="E380" s="154" t="s">
        <v>2</v>
      </c>
      <c r="F380" s="155" t="s">
        <v>557</v>
      </c>
      <c r="H380" s="154" t="s">
        <v>2</v>
      </c>
      <c r="I380" s="156"/>
      <c r="L380" s="152"/>
      <c r="M380" s="157"/>
      <c r="T380" s="158"/>
      <c r="AT380" s="154" t="s">
        <v>313</v>
      </c>
      <c r="AU380" s="154" t="s">
        <v>80</v>
      </c>
      <c r="AV380" s="12" t="s">
        <v>78</v>
      </c>
      <c r="AW380" s="12" t="s">
        <v>32</v>
      </c>
      <c r="AX380" s="12" t="s">
        <v>71</v>
      </c>
      <c r="AY380" s="154" t="s">
        <v>304</v>
      </c>
    </row>
    <row r="381" spans="2:65" s="12" customFormat="1" x14ac:dyDescent="0.2">
      <c r="B381" s="152"/>
      <c r="D381" s="153" t="s">
        <v>313</v>
      </c>
      <c r="E381" s="154" t="s">
        <v>2</v>
      </c>
      <c r="F381" s="155" t="s">
        <v>474</v>
      </c>
      <c r="H381" s="154" t="s">
        <v>2</v>
      </c>
      <c r="I381" s="156"/>
      <c r="L381" s="152"/>
      <c r="M381" s="157"/>
      <c r="T381" s="158"/>
      <c r="AT381" s="154" t="s">
        <v>313</v>
      </c>
      <c r="AU381" s="154" t="s">
        <v>80</v>
      </c>
      <c r="AV381" s="12" t="s">
        <v>78</v>
      </c>
      <c r="AW381" s="12" t="s">
        <v>32</v>
      </c>
      <c r="AX381" s="12" t="s">
        <v>71</v>
      </c>
      <c r="AY381" s="154" t="s">
        <v>304</v>
      </c>
    </row>
    <row r="382" spans="2:65" s="13" customFormat="1" x14ac:dyDescent="0.2">
      <c r="B382" s="159"/>
      <c r="D382" s="153" t="s">
        <v>313</v>
      </c>
      <c r="E382" s="160" t="s">
        <v>2</v>
      </c>
      <c r="F382" s="161" t="s">
        <v>558</v>
      </c>
      <c r="H382" s="162">
        <v>1.4059999999999999</v>
      </c>
      <c r="I382" s="163"/>
      <c r="L382" s="159"/>
      <c r="M382" s="164"/>
      <c r="T382" s="165"/>
      <c r="AT382" s="160" t="s">
        <v>313</v>
      </c>
      <c r="AU382" s="160" t="s">
        <v>80</v>
      </c>
      <c r="AV382" s="13" t="s">
        <v>80</v>
      </c>
      <c r="AW382" s="13" t="s">
        <v>32</v>
      </c>
      <c r="AX382" s="13" t="s">
        <v>71</v>
      </c>
      <c r="AY382" s="160" t="s">
        <v>304</v>
      </c>
    </row>
    <row r="383" spans="2:65" s="13" customFormat="1" x14ac:dyDescent="0.2">
      <c r="B383" s="159"/>
      <c r="D383" s="153" t="s">
        <v>313</v>
      </c>
      <c r="E383" s="160" t="s">
        <v>2</v>
      </c>
      <c r="F383" s="161" t="s">
        <v>559</v>
      </c>
      <c r="H383" s="162">
        <v>6.7770000000000001</v>
      </c>
      <c r="I383" s="163"/>
      <c r="L383" s="159"/>
      <c r="M383" s="164"/>
      <c r="T383" s="165"/>
      <c r="AT383" s="160" t="s">
        <v>313</v>
      </c>
      <c r="AU383" s="160" t="s">
        <v>80</v>
      </c>
      <c r="AV383" s="13" t="s">
        <v>80</v>
      </c>
      <c r="AW383" s="13" t="s">
        <v>32</v>
      </c>
      <c r="AX383" s="13" t="s">
        <v>71</v>
      </c>
      <c r="AY383" s="160" t="s">
        <v>304</v>
      </c>
    </row>
    <row r="384" spans="2:65" s="13" customFormat="1" x14ac:dyDescent="0.2">
      <c r="B384" s="159"/>
      <c r="D384" s="153" t="s">
        <v>313</v>
      </c>
      <c r="E384" s="160" t="s">
        <v>2</v>
      </c>
      <c r="F384" s="161" t="s">
        <v>560</v>
      </c>
      <c r="H384" s="162">
        <v>3.72</v>
      </c>
      <c r="I384" s="163"/>
      <c r="L384" s="159"/>
      <c r="M384" s="164"/>
      <c r="T384" s="165"/>
      <c r="AT384" s="160" t="s">
        <v>313</v>
      </c>
      <c r="AU384" s="160" t="s">
        <v>80</v>
      </c>
      <c r="AV384" s="13" t="s">
        <v>80</v>
      </c>
      <c r="AW384" s="13" t="s">
        <v>32</v>
      </c>
      <c r="AX384" s="13" t="s">
        <v>71</v>
      </c>
      <c r="AY384" s="160" t="s">
        <v>304</v>
      </c>
    </row>
    <row r="385" spans="2:65" s="13" customFormat="1" x14ac:dyDescent="0.2">
      <c r="B385" s="159"/>
      <c r="D385" s="153" t="s">
        <v>313</v>
      </c>
      <c r="E385" s="160" t="s">
        <v>2</v>
      </c>
      <c r="F385" s="161" t="s">
        <v>561</v>
      </c>
      <c r="H385" s="162">
        <v>6.665</v>
      </c>
      <c r="I385" s="163"/>
      <c r="L385" s="159"/>
      <c r="M385" s="164"/>
      <c r="T385" s="165"/>
      <c r="AT385" s="160" t="s">
        <v>313</v>
      </c>
      <c r="AU385" s="160" t="s">
        <v>80</v>
      </c>
      <c r="AV385" s="13" t="s">
        <v>80</v>
      </c>
      <c r="AW385" s="13" t="s">
        <v>32</v>
      </c>
      <c r="AX385" s="13" t="s">
        <v>71</v>
      </c>
      <c r="AY385" s="160" t="s">
        <v>304</v>
      </c>
    </row>
    <row r="386" spans="2:65" s="13" customFormat="1" ht="22.5" x14ac:dyDescent="0.2">
      <c r="B386" s="159"/>
      <c r="D386" s="153" t="s">
        <v>313</v>
      </c>
      <c r="E386" s="160" t="s">
        <v>2</v>
      </c>
      <c r="F386" s="161" t="s">
        <v>562</v>
      </c>
      <c r="H386" s="162">
        <v>10.311</v>
      </c>
      <c r="I386" s="163"/>
      <c r="L386" s="159"/>
      <c r="M386" s="164"/>
      <c r="T386" s="165"/>
      <c r="AT386" s="160" t="s">
        <v>313</v>
      </c>
      <c r="AU386" s="160" t="s">
        <v>80</v>
      </c>
      <c r="AV386" s="13" t="s">
        <v>80</v>
      </c>
      <c r="AW386" s="13" t="s">
        <v>32</v>
      </c>
      <c r="AX386" s="13" t="s">
        <v>71</v>
      </c>
      <c r="AY386" s="160" t="s">
        <v>304</v>
      </c>
    </row>
    <row r="387" spans="2:65" s="14" customFormat="1" x14ac:dyDescent="0.2">
      <c r="B387" s="166"/>
      <c r="D387" s="153" t="s">
        <v>313</v>
      </c>
      <c r="E387" s="167" t="s">
        <v>2</v>
      </c>
      <c r="F387" s="168" t="s">
        <v>321</v>
      </c>
      <c r="H387" s="169">
        <v>28.879000000000001</v>
      </c>
      <c r="I387" s="170"/>
      <c r="L387" s="166"/>
      <c r="M387" s="171"/>
      <c r="T387" s="172"/>
      <c r="AT387" s="167" t="s">
        <v>313</v>
      </c>
      <c r="AU387" s="167" t="s">
        <v>80</v>
      </c>
      <c r="AV387" s="14" t="s">
        <v>322</v>
      </c>
      <c r="AW387" s="14" t="s">
        <v>32</v>
      </c>
      <c r="AX387" s="14" t="s">
        <v>71</v>
      </c>
      <c r="AY387" s="167" t="s">
        <v>304</v>
      </c>
    </row>
    <row r="388" spans="2:65" s="12" customFormat="1" x14ac:dyDescent="0.2">
      <c r="B388" s="152"/>
      <c r="D388" s="153" t="s">
        <v>313</v>
      </c>
      <c r="E388" s="154" t="s">
        <v>2</v>
      </c>
      <c r="F388" s="155" t="s">
        <v>563</v>
      </c>
      <c r="H388" s="154" t="s">
        <v>2</v>
      </c>
      <c r="I388" s="156"/>
      <c r="L388" s="152"/>
      <c r="M388" s="157"/>
      <c r="T388" s="158"/>
      <c r="AT388" s="154" t="s">
        <v>313</v>
      </c>
      <c r="AU388" s="154" t="s">
        <v>80</v>
      </c>
      <c r="AV388" s="12" t="s">
        <v>78</v>
      </c>
      <c r="AW388" s="12" t="s">
        <v>32</v>
      </c>
      <c r="AX388" s="12" t="s">
        <v>71</v>
      </c>
      <c r="AY388" s="154" t="s">
        <v>304</v>
      </c>
    </row>
    <row r="389" spans="2:65" s="13" customFormat="1" x14ac:dyDescent="0.2">
      <c r="B389" s="159"/>
      <c r="D389" s="153" t="s">
        <v>313</v>
      </c>
      <c r="E389" s="160" t="s">
        <v>2</v>
      </c>
      <c r="F389" s="161" t="s">
        <v>564</v>
      </c>
      <c r="H389" s="162">
        <v>0.72</v>
      </c>
      <c r="I389" s="163"/>
      <c r="L389" s="159"/>
      <c r="M389" s="164"/>
      <c r="T389" s="165"/>
      <c r="AT389" s="160" t="s">
        <v>313</v>
      </c>
      <c r="AU389" s="160" t="s">
        <v>80</v>
      </c>
      <c r="AV389" s="13" t="s">
        <v>80</v>
      </c>
      <c r="AW389" s="13" t="s">
        <v>32</v>
      </c>
      <c r="AX389" s="13" t="s">
        <v>71</v>
      </c>
      <c r="AY389" s="160" t="s">
        <v>304</v>
      </c>
    </row>
    <row r="390" spans="2:65" s="14" customFormat="1" x14ac:dyDescent="0.2">
      <c r="B390" s="166"/>
      <c r="D390" s="153" t="s">
        <v>313</v>
      </c>
      <c r="E390" s="167" t="s">
        <v>2</v>
      </c>
      <c r="F390" s="168" t="s">
        <v>321</v>
      </c>
      <c r="H390" s="169">
        <v>0.72</v>
      </c>
      <c r="I390" s="170"/>
      <c r="L390" s="166"/>
      <c r="M390" s="171"/>
      <c r="T390" s="172"/>
      <c r="AT390" s="167" t="s">
        <v>313</v>
      </c>
      <c r="AU390" s="167" t="s">
        <v>80</v>
      </c>
      <c r="AV390" s="14" t="s">
        <v>322</v>
      </c>
      <c r="AW390" s="14" t="s">
        <v>32</v>
      </c>
      <c r="AX390" s="14" t="s">
        <v>71</v>
      </c>
      <c r="AY390" s="167" t="s">
        <v>304</v>
      </c>
    </row>
    <row r="391" spans="2:65" s="15" customFormat="1" x14ac:dyDescent="0.2">
      <c r="B391" s="173"/>
      <c r="D391" s="153" t="s">
        <v>313</v>
      </c>
      <c r="E391" s="174" t="s">
        <v>2</v>
      </c>
      <c r="F391" s="175" t="s">
        <v>323</v>
      </c>
      <c r="H391" s="176">
        <v>29.599</v>
      </c>
      <c r="I391" s="177"/>
      <c r="L391" s="173"/>
      <c r="M391" s="178"/>
      <c r="T391" s="179"/>
      <c r="AT391" s="174" t="s">
        <v>313</v>
      </c>
      <c r="AU391" s="174" t="s">
        <v>80</v>
      </c>
      <c r="AV391" s="15" t="s">
        <v>86</v>
      </c>
      <c r="AW391" s="15" t="s">
        <v>32</v>
      </c>
      <c r="AX391" s="15" t="s">
        <v>78</v>
      </c>
      <c r="AY391" s="174" t="s">
        <v>304</v>
      </c>
    </row>
    <row r="392" spans="2:65" s="1" customFormat="1" ht="16.5" customHeight="1" x14ac:dyDescent="0.2">
      <c r="B392" s="134"/>
      <c r="C392" s="135" t="s">
        <v>565</v>
      </c>
      <c r="D392" s="135" t="s">
        <v>306</v>
      </c>
      <c r="E392" s="136" t="s">
        <v>566</v>
      </c>
      <c r="F392" s="137" t="s">
        <v>567</v>
      </c>
      <c r="G392" s="138" t="s">
        <v>130</v>
      </c>
      <c r="H392" s="139">
        <v>29.599</v>
      </c>
      <c r="I392" s="140"/>
      <c r="J392" s="141">
        <f>ROUND(I392*H392,2)</f>
        <v>0</v>
      </c>
      <c r="K392" s="137" t="s">
        <v>309</v>
      </c>
      <c r="L392" s="33"/>
      <c r="M392" s="142" t="s">
        <v>2</v>
      </c>
      <c r="N392" s="143" t="s">
        <v>42</v>
      </c>
      <c r="P392" s="144">
        <f>O392*H392</f>
        <v>0</v>
      </c>
      <c r="Q392" s="144">
        <v>0</v>
      </c>
      <c r="R392" s="144">
        <f>Q392*H392</f>
        <v>0</v>
      </c>
      <c r="S392" s="144">
        <v>0</v>
      </c>
      <c r="T392" s="145">
        <f>S392*H392</f>
        <v>0</v>
      </c>
      <c r="AR392" s="146" t="s">
        <v>86</v>
      </c>
      <c r="AT392" s="146" t="s">
        <v>306</v>
      </c>
      <c r="AU392" s="146" t="s">
        <v>80</v>
      </c>
      <c r="AY392" s="18" t="s">
        <v>304</v>
      </c>
      <c r="BE392" s="147">
        <f>IF(N392="základní",J392,0)</f>
        <v>0</v>
      </c>
      <c r="BF392" s="147">
        <f>IF(N392="snížená",J392,0)</f>
        <v>0</v>
      </c>
      <c r="BG392" s="147">
        <f>IF(N392="zákl. přenesená",J392,0)</f>
        <v>0</v>
      </c>
      <c r="BH392" s="147">
        <f>IF(N392="sníž. přenesená",J392,0)</f>
        <v>0</v>
      </c>
      <c r="BI392" s="147">
        <f>IF(N392="nulová",J392,0)</f>
        <v>0</v>
      </c>
      <c r="BJ392" s="18" t="s">
        <v>78</v>
      </c>
      <c r="BK392" s="147">
        <f>ROUND(I392*H392,2)</f>
        <v>0</v>
      </c>
      <c r="BL392" s="18" t="s">
        <v>86</v>
      </c>
      <c r="BM392" s="146" t="s">
        <v>568</v>
      </c>
    </row>
    <row r="393" spans="2:65" s="1" customFormat="1" x14ac:dyDescent="0.2">
      <c r="B393" s="33"/>
      <c r="D393" s="148" t="s">
        <v>311</v>
      </c>
      <c r="F393" s="149" t="s">
        <v>569</v>
      </c>
      <c r="I393" s="150"/>
      <c r="L393" s="33"/>
      <c r="M393" s="151"/>
      <c r="T393" s="54"/>
      <c r="AT393" s="18" t="s">
        <v>311</v>
      </c>
      <c r="AU393" s="18" t="s">
        <v>80</v>
      </c>
    </row>
    <row r="394" spans="2:65" s="1" customFormat="1" ht="21.75" customHeight="1" x14ac:dyDescent="0.2">
      <c r="B394" s="134"/>
      <c r="C394" s="135" t="s">
        <v>570</v>
      </c>
      <c r="D394" s="135" t="s">
        <v>306</v>
      </c>
      <c r="E394" s="136" t="s">
        <v>571</v>
      </c>
      <c r="F394" s="137" t="s">
        <v>572</v>
      </c>
      <c r="G394" s="138" t="s">
        <v>383</v>
      </c>
      <c r="H394" s="139">
        <v>3.835</v>
      </c>
      <c r="I394" s="140"/>
      <c r="J394" s="141">
        <f>ROUND(I394*H394,2)</f>
        <v>0</v>
      </c>
      <c r="K394" s="137" t="s">
        <v>309</v>
      </c>
      <c r="L394" s="33"/>
      <c r="M394" s="142" t="s">
        <v>2</v>
      </c>
      <c r="N394" s="143" t="s">
        <v>42</v>
      </c>
      <c r="P394" s="144">
        <f>O394*H394</f>
        <v>0</v>
      </c>
      <c r="Q394" s="144">
        <v>1.06277</v>
      </c>
      <c r="R394" s="144">
        <f>Q394*H394</f>
        <v>4.0757229500000003</v>
      </c>
      <c r="S394" s="144">
        <v>0</v>
      </c>
      <c r="T394" s="145">
        <f>S394*H394</f>
        <v>0</v>
      </c>
      <c r="AR394" s="146" t="s">
        <v>86</v>
      </c>
      <c r="AT394" s="146" t="s">
        <v>306</v>
      </c>
      <c r="AU394" s="146" t="s">
        <v>80</v>
      </c>
      <c r="AY394" s="18" t="s">
        <v>304</v>
      </c>
      <c r="BE394" s="147">
        <f>IF(N394="základní",J394,0)</f>
        <v>0</v>
      </c>
      <c r="BF394" s="147">
        <f>IF(N394="snížená",J394,0)</f>
        <v>0</v>
      </c>
      <c r="BG394" s="147">
        <f>IF(N394="zákl. přenesená",J394,0)</f>
        <v>0</v>
      </c>
      <c r="BH394" s="147">
        <f>IF(N394="sníž. přenesená",J394,0)</f>
        <v>0</v>
      </c>
      <c r="BI394" s="147">
        <f>IF(N394="nulová",J394,0)</f>
        <v>0</v>
      </c>
      <c r="BJ394" s="18" t="s">
        <v>78</v>
      </c>
      <c r="BK394" s="147">
        <f>ROUND(I394*H394,2)</f>
        <v>0</v>
      </c>
      <c r="BL394" s="18" t="s">
        <v>86</v>
      </c>
      <c r="BM394" s="146" t="s">
        <v>573</v>
      </c>
    </row>
    <row r="395" spans="2:65" s="1" customFormat="1" x14ac:dyDescent="0.2">
      <c r="B395" s="33"/>
      <c r="D395" s="148" t="s">
        <v>311</v>
      </c>
      <c r="F395" s="149" t="s">
        <v>574</v>
      </c>
      <c r="I395" s="150"/>
      <c r="L395" s="33"/>
      <c r="M395" s="151"/>
      <c r="T395" s="54"/>
      <c r="AT395" s="18" t="s">
        <v>311</v>
      </c>
      <c r="AU395" s="18" t="s">
        <v>80</v>
      </c>
    </row>
    <row r="396" spans="2:65" s="12" customFormat="1" x14ac:dyDescent="0.2">
      <c r="B396" s="152"/>
      <c r="D396" s="153" t="s">
        <v>313</v>
      </c>
      <c r="E396" s="154" t="s">
        <v>2</v>
      </c>
      <c r="F396" s="155" t="s">
        <v>474</v>
      </c>
      <c r="H396" s="154" t="s">
        <v>2</v>
      </c>
      <c r="I396" s="156"/>
      <c r="L396" s="152"/>
      <c r="M396" s="157"/>
      <c r="T396" s="158"/>
      <c r="AT396" s="154" t="s">
        <v>313</v>
      </c>
      <c r="AU396" s="154" t="s">
        <v>80</v>
      </c>
      <c r="AV396" s="12" t="s">
        <v>78</v>
      </c>
      <c r="AW396" s="12" t="s">
        <v>32</v>
      </c>
      <c r="AX396" s="12" t="s">
        <v>71</v>
      </c>
      <c r="AY396" s="154" t="s">
        <v>304</v>
      </c>
    </row>
    <row r="397" spans="2:65" s="13" customFormat="1" ht="22.5" x14ac:dyDescent="0.2">
      <c r="B397" s="159"/>
      <c r="D397" s="153" t="s">
        <v>313</v>
      </c>
      <c r="E397" s="160" t="s">
        <v>2</v>
      </c>
      <c r="F397" s="161" t="s">
        <v>575</v>
      </c>
      <c r="H397" s="162">
        <v>3.153</v>
      </c>
      <c r="I397" s="163"/>
      <c r="L397" s="159"/>
      <c r="M397" s="164"/>
      <c r="T397" s="165"/>
      <c r="AT397" s="160" t="s">
        <v>313</v>
      </c>
      <c r="AU397" s="160" t="s">
        <v>80</v>
      </c>
      <c r="AV397" s="13" t="s">
        <v>80</v>
      </c>
      <c r="AW397" s="13" t="s">
        <v>32</v>
      </c>
      <c r="AX397" s="13" t="s">
        <v>71</v>
      </c>
      <c r="AY397" s="160" t="s">
        <v>304</v>
      </c>
    </row>
    <row r="398" spans="2:65" s="14" customFormat="1" x14ac:dyDescent="0.2">
      <c r="B398" s="166"/>
      <c r="D398" s="153" t="s">
        <v>313</v>
      </c>
      <c r="E398" s="167" t="s">
        <v>2</v>
      </c>
      <c r="F398" s="168" t="s">
        <v>321</v>
      </c>
      <c r="H398" s="169">
        <v>3.153</v>
      </c>
      <c r="I398" s="170"/>
      <c r="L398" s="166"/>
      <c r="M398" s="171"/>
      <c r="T398" s="172"/>
      <c r="AT398" s="167" t="s">
        <v>313</v>
      </c>
      <c r="AU398" s="167" t="s">
        <v>80</v>
      </c>
      <c r="AV398" s="14" t="s">
        <v>322</v>
      </c>
      <c r="AW398" s="14" t="s">
        <v>32</v>
      </c>
      <c r="AX398" s="14" t="s">
        <v>71</v>
      </c>
      <c r="AY398" s="167" t="s">
        <v>304</v>
      </c>
    </row>
    <row r="399" spans="2:65" s="12" customFormat="1" ht="22.5" x14ac:dyDescent="0.2">
      <c r="B399" s="152"/>
      <c r="D399" s="153" t="s">
        <v>313</v>
      </c>
      <c r="E399" s="154" t="s">
        <v>2</v>
      </c>
      <c r="F399" s="155" t="s">
        <v>576</v>
      </c>
      <c r="H399" s="154" t="s">
        <v>2</v>
      </c>
      <c r="I399" s="156"/>
      <c r="L399" s="152"/>
      <c r="M399" s="157"/>
      <c r="T399" s="158"/>
      <c r="AT399" s="154" t="s">
        <v>313</v>
      </c>
      <c r="AU399" s="154" t="s">
        <v>80</v>
      </c>
      <c r="AV399" s="12" t="s">
        <v>78</v>
      </c>
      <c r="AW399" s="12" t="s">
        <v>32</v>
      </c>
      <c r="AX399" s="12" t="s">
        <v>71</v>
      </c>
      <c r="AY399" s="154" t="s">
        <v>304</v>
      </c>
    </row>
    <row r="400" spans="2:65" s="13" customFormat="1" ht="33.75" x14ac:dyDescent="0.2">
      <c r="B400" s="159"/>
      <c r="D400" s="153" t="s">
        <v>313</v>
      </c>
      <c r="E400" s="160" t="s">
        <v>2</v>
      </c>
      <c r="F400" s="161" t="s">
        <v>577</v>
      </c>
      <c r="H400" s="162">
        <v>0.68200000000000005</v>
      </c>
      <c r="I400" s="163"/>
      <c r="L400" s="159"/>
      <c r="M400" s="164"/>
      <c r="T400" s="165"/>
      <c r="AT400" s="160" t="s">
        <v>313</v>
      </c>
      <c r="AU400" s="160" t="s">
        <v>80</v>
      </c>
      <c r="AV400" s="13" t="s">
        <v>80</v>
      </c>
      <c r="AW400" s="13" t="s">
        <v>32</v>
      </c>
      <c r="AX400" s="13" t="s">
        <v>71</v>
      </c>
      <c r="AY400" s="160" t="s">
        <v>304</v>
      </c>
    </row>
    <row r="401" spans="2:65" s="14" customFormat="1" x14ac:dyDescent="0.2">
      <c r="B401" s="166"/>
      <c r="D401" s="153" t="s">
        <v>313</v>
      </c>
      <c r="E401" s="167" t="s">
        <v>2</v>
      </c>
      <c r="F401" s="168" t="s">
        <v>321</v>
      </c>
      <c r="H401" s="169">
        <v>0.68200000000000005</v>
      </c>
      <c r="I401" s="170"/>
      <c r="L401" s="166"/>
      <c r="M401" s="171"/>
      <c r="T401" s="172"/>
      <c r="AT401" s="167" t="s">
        <v>313</v>
      </c>
      <c r="AU401" s="167" t="s">
        <v>80</v>
      </c>
      <c r="AV401" s="14" t="s">
        <v>322</v>
      </c>
      <c r="AW401" s="14" t="s">
        <v>32</v>
      </c>
      <c r="AX401" s="14" t="s">
        <v>71</v>
      </c>
      <c r="AY401" s="167" t="s">
        <v>304</v>
      </c>
    </row>
    <row r="402" spans="2:65" s="15" customFormat="1" x14ac:dyDescent="0.2">
      <c r="B402" s="173"/>
      <c r="D402" s="153" t="s">
        <v>313</v>
      </c>
      <c r="E402" s="174" t="s">
        <v>2</v>
      </c>
      <c r="F402" s="175" t="s">
        <v>323</v>
      </c>
      <c r="H402" s="176">
        <v>3.835</v>
      </c>
      <c r="I402" s="177"/>
      <c r="L402" s="173"/>
      <c r="M402" s="178"/>
      <c r="T402" s="179"/>
      <c r="AT402" s="174" t="s">
        <v>313</v>
      </c>
      <c r="AU402" s="174" t="s">
        <v>80</v>
      </c>
      <c r="AV402" s="15" t="s">
        <v>86</v>
      </c>
      <c r="AW402" s="15" t="s">
        <v>32</v>
      </c>
      <c r="AX402" s="15" t="s">
        <v>78</v>
      </c>
      <c r="AY402" s="174" t="s">
        <v>304</v>
      </c>
    </row>
    <row r="403" spans="2:65" s="1" customFormat="1" ht="33" customHeight="1" x14ac:dyDescent="0.2">
      <c r="B403" s="134"/>
      <c r="C403" s="135" t="s">
        <v>578</v>
      </c>
      <c r="D403" s="135" t="s">
        <v>306</v>
      </c>
      <c r="E403" s="136" t="s">
        <v>579</v>
      </c>
      <c r="F403" s="137" t="s">
        <v>580</v>
      </c>
      <c r="G403" s="138" t="s">
        <v>581</v>
      </c>
      <c r="H403" s="139">
        <v>1</v>
      </c>
      <c r="I403" s="140"/>
      <c r="J403" s="141">
        <f>ROUND(I403*H403,2)</f>
        <v>0</v>
      </c>
      <c r="K403" s="137" t="s">
        <v>2</v>
      </c>
      <c r="L403" s="33"/>
      <c r="M403" s="142" t="s">
        <v>2</v>
      </c>
      <c r="N403" s="143" t="s">
        <v>42</v>
      </c>
      <c r="P403" s="144">
        <f>O403*H403</f>
        <v>0</v>
      </c>
      <c r="Q403" s="144">
        <v>0</v>
      </c>
      <c r="R403" s="144">
        <f>Q403*H403</f>
        <v>0</v>
      </c>
      <c r="S403" s="144">
        <v>0</v>
      </c>
      <c r="T403" s="145">
        <f>S403*H403</f>
        <v>0</v>
      </c>
      <c r="AR403" s="146" t="s">
        <v>86</v>
      </c>
      <c r="AT403" s="146" t="s">
        <v>306</v>
      </c>
      <c r="AU403" s="146" t="s">
        <v>80</v>
      </c>
      <c r="AY403" s="18" t="s">
        <v>304</v>
      </c>
      <c r="BE403" s="147">
        <f>IF(N403="základní",J403,0)</f>
        <v>0</v>
      </c>
      <c r="BF403" s="147">
        <f>IF(N403="snížená",J403,0)</f>
        <v>0</v>
      </c>
      <c r="BG403" s="147">
        <f>IF(N403="zákl. přenesená",J403,0)</f>
        <v>0</v>
      </c>
      <c r="BH403" s="147">
        <f>IF(N403="sníž. přenesená",J403,0)</f>
        <v>0</v>
      </c>
      <c r="BI403" s="147">
        <f>IF(N403="nulová",J403,0)</f>
        <v>0</v>
      </c>
      <c r="BJ403" s="18" t="s">
        <v>78</v>
      </c>
      <c r="BK403" s="147">
        <f>ROUND(I403*H403,2)</f>
        <v>0</v>
      </c>
      <c r="BL403" s="18" t="s">
        <v>86</v>
      </c>
      <c r="BM403" s="146" t="s">
        <v>582</v>
      </c>
    </row>
    <row r="404" spans="2:65" s="11" customFormat="1" ht="22.9" customHeight="1" x14ac:dyDescent="0.2">
      <c r="B404" s="122"/>
      <c r="D404" s="123" t="s">
        <v>70</v>
      </c>
      <c r="E404" s="132" t="s">
        <v>583</v>
      </c>
      <c r="F404" s="132" t="s">
        <v>584</v>
      </c>
      <c r="I404" s="125"/>
      <c r="J404" s="133">
        <f>BK404</f>
        <v>0</v>
      </c>
      <c r="L404" s="122"/>
      <c r="M404" s="127"/>
      <c r="P404" s="128">
        <f>SUM(P405:P425)</f>
        <v>0</v>
      </c>
      <c r="R404" s="128">
        <f>SUM(R405:R425)</f>
        <v>4.1143426599999993</v>
      </c>
      <c r="T404" s="129">
        <f>SUM(T405:T425)</f>
        <v>0</v>
      </c>
      <c r="AR404" s="123" t="s">
        <v>78</v>
      </c>
      <c r="AT404" s="130" t="s">
        <v>70</v>
      </c>
      <c r="AU404" s="130" t="s">
        <v>78</v>
      </c>
      <c r="AY404" s="123" t="s">
        <v>304</v>
      </c>
      <c r="BK404" s="131">
        <f>SUM(BK405:BK425)</f>
        <v>0</v>
      </c>
    </row>
    <row r="405" spans="2:65" s="1" customFormat="1" ht="33" customHeight="1" x14ac:dyDescent="0.2">
      <c r="B405" s="134"/>
      <c r="C405" s="135" t="s">
        <v>585</v>
      </c>
      <c r="D405" s="135" t="s">
        <v>306</v>
      </c>
      <c r="E405" s="136" t="s">
        <v>586</v>
      </c>
      <c r="F405" s="137" t="s">
        <v>587</v>
      </c>
      <c r="G405" s="138" t="s">
        <v>134</v>
      </c>
      <c r="H405" s="139">
        <v>0.20699999999999999</v>
      </c>
      <c r="I405" s="140"/>
      <c r="J405" s="141">
        <f>ROUND(I405*H405,2)</f>
        <v>0</v>
      </c>
      <c r="K405" s="137" t="s">
        <v>309</v>
      </c>
      <c r="L405" s="33"/>
      <c r="M405" s="142" t="s">
        <v>2</v>
      </c>
      <c r="N405" s="143" t="s">
        <v>42</v>
      </c>
      <c r="P405" s="144">
        <f>O405*H405</f>
        <v>0</v>
      </c>
      <c r="Q405" s="144">
        <v>2.3010199999999998</v>
      </c>
      <c r="R405" s="144">
        <f>Q405*H405</f>
        <v>0.47631113999999997</v>
      </c>
      <c r="S405" s="144">
        <v>0</v>
      </c>
      <c r="T405" s="145">
        <f>S405*H405</f>
        <v>0</v>
      </c>
      <c r="AR405" s="146" t="s">
        <v>86</v>
      </c>
      <c r="AT405" s="146" t="s">
        <v>306</v>
      </c>
      <c r="AU405" s="146" t="s">
        <v>80</v>
      </c>
      <c r="AY405" s="18" t="s">
        <v>304</v>
      </c>
      <c r="BE405" s="147">
        <f>IF(N405="základní",J405,0)</f>
        <v>0</v>
      </c>
      <c r="BF405" s="147">
        <f>IF(N405="snížená",J405,0)</f>
        <v>0</v>
      </c>
      <c r="BG405" s="147">
        <f>IF(N405="zákl. přenesená",J405,0)</f>
        <v>0</v>
      </c>
      <c r="BH405" s="147">
        <f>IF(N405="sníž. přenesená",J405,0)</f>
        <v>0</v>
      </c>
      <c r="BI405" s="147">
        <f>IF(N405="nulová",J405,0)</f>
        <v>0</v>
      </c>
      <c r="BJ405" s="18" t="s">
        <v>78</v>
      </c>
      <c r="BK405" s="147">
        <f>ROUND(I405*H405,2)</f>
        <v>0</v>
      </c>
      <c r="BL405" s="18" t="s">
        <v>86</v>
      </c>
      <c r="BM405" s="146" t="s">
        <v>588</v>
      </c>
    </row>
    <row r="406" spans="2:65" s="1" customFormat="1" x14ac:dyDescent="0.2">
      <c r="B406" s="33"/>
      <c r="D406" s="148" t="s">
        <v>311</v>
      </c>
      <c r="F406" s="149" t="s">
        <v>589</v>
      </c>
      <c r="I406" s="150"/>
      <c r="L406" s="33"/>
      <c r="M406" s="151"/>
      <c r="T406" s="54"/>
      <c r="AT406" s="18" t="s">
        <v>311</v>
      </c>
      <c r="AU406" s="18" t="s">
        <v>80</v>
      </c>
    </row>
    <row r="407" spans="2:65" s="12" customFormat="1" ht="22.5" x14ac:dyDescent="0.2">
      <c r="B407" s="152"/>
      <c r="D407" s="153" t="s">
        <v>313</v>
      </c>
      <c r="E407" s="154" t="s">
        <v>2</v>
      </c>
      <c r="F407" s="155" t="s">
        <v>590</v>
      </c>
      <c r="H407" s="154" t="s">
        <v>2</v>
      </c>
      <c r="I407" s="156"/>
      <c r="L407" s="152"/>
      <c r="M407" s="157"/>
      <c r="T407" s="158"/>
      <c r="AT407" s="154" t="s">
        <v>313</v>
      </c>
      <c r="AU407" s="154" t="s">
        <v>80</v>
      </c>
      <c r="AV407" s="12" t="s">
        <v>78</v>
      </c>
      <c r="AW407" s="12" t="s">
        <v>32</v>
      </c>
      <c r="AX407" s="12" t="s">
        <v>71</v>
      </c>
      <c r="AY407" s="154" t="s">
        <v>304</v>
      </c>
    </row>
    <row r="408" spans="2:65" s="12" customFormat="1" x14ac:dyDescent="0.2">
      <c r="B408" s="152"/>
      <c r="D408" s="153" t="s">
        <v>313</v>
      </c>
      <c r="E408" s="154" t="s">
        <v>2</v>
      </c>
      <c r="F408" s="155" t="s">
        <v>591</v>
      </c>
      <c r="H408" s="154" t="s">
        <v>2</v>
      </c>
      <c r="I408" s="156"/>
      <c r="L408" s="152"/>
      <c r="M408" s="157"/>
      <c r="T408" s="158"/>
      <c r="AT408" s="154" t="s">
        <v>313</v>
      </c>
      <c r="AU408" s="154" t="s">
        <v>80</v>
      </c>
      <c r="AV408" s="12" t="s">
        <v>78</v>
      </c>
      <c r="AW408" s="12" t="s">
        <v>32</v>
      </c>
      <c r="AX408" s="12" t="s">
        <v>71</v>
      </c>
      <c r="AY408" s="154" t="s">
        <v>304</v>
      </c>
    </row>
    <row r="409" spans="2:65" s="13" customFormat="1" ht="22.5" x14ac:dyDescent="0.2">
      <c r="B409" s="159"/>
      <c r="D409" s="153" t="s">
        <v>313</v>
      </c>
      <c r="E409" s="160" t="s">
        <v>2</v>
      </c>
      <c r="F409" s="161" t="s">
        <v>592</v>
      </c>
      <c r="H409" s="162">
        <v>0.20699999999999999</v>
      </c>
      <c r="I409" s="163"/>
      <c r="L409" s="159"/>
      <c r="M409" s="164"/>
      <c r="T409" s="165"/>
      <c r="AT409" s="160" t="s">
        <v>313</v>
      </c>
      <c r="AU409" s="160" t="s">
        <v>80</v>
      </c>
      <c r="AV409" s="13" t="s">
        <v>80</v>
      </c>
      <c r="AW409" s="13" t="s">
        <v>32</v>
      </c>
      <c r="AX409" s="13" t="s">
        <v>78</v>
      </c>
      <c r="AY409" s="160" t="s">
        <v>304</v>
      </c>
    </row>
    <row r="410" spans="2:65" s="1" customFormat="1" ht="44.25" customHeight="1" x14ac:dyDescent="0.2">
      <c r="B410" s="134"/>
      <c r="C410" s="135" t="s">
        <v>593</v>
      </c>
      <c r="D410" s="135" t="s">
        <v>306</v>
      </c>
      <c r="E410" s="136" t="s">
        <v>480</v>
      </c>
      <c r="F410" s="137" t="s">
        <v>481</v>
      </c>
      <c r="G410" s="138" t="s">
        <v>130</v>
      </c>
      <c r="H410" s="139">
        <v>0.8</v>
      </c>
      <c r="I410" s="140"/>
      <c r="J410" s="141">
        <f>ROUND(I410*H410,2)</f>
        <v>0</v>
      </c>
      <c r="K410" s="137" t="s">
        <v>309</v>
      </c>
      <c r="L410" s="33"/>
      <c r="M410" s="142" t="s">
        <v>2</v>
      </c>
      <c r="N410" s="143" t="s">
        <v>42</v>
      </c>
      <c r="P410" s="144">
        <f>O410*H410</f>
        <v>0</v>
      </c>
      <c r="Q410" s="144">
        <v>0.54959999999999998</v>
      </c>
      <c r="R410" s="144">
        <f>Q410*H410</f>
        <v>0.43968000000000002</v>
      </c>
      <c r="S410" s="144">
        <v>0</v>
      </c>
      <c r="T410" s="145">
        <f>S410*H410</f>
        <v>0</v>
      </c>
      <c r="AR410" s="146" t="s">
        <v>86</v>
      </c>
      <c r="AT410" s="146" t="s">
        <v>306</v>
      </c>
      <c r="AU410" s="146" t="s">
        <v>80</v>
      </c>
      <c r="AY410" s="18" t="s">
        <v>304</v>
      </c>
      <c r="BE410" s="147">
        <f>IF(N410="základní",J410,0)</f>
        <v>0</v>
      </c>
      <c r="BF410" s="147">
        <f>IF(N410="snížená",J410,0)</f>
        <v>0</v>
      </c>
      <c r="BG410" s="147">
        <f>IF(N410="zákl. přenesená",J410,0)</f>
        <v>0</v>
      </c>
      <c r="BH410" s="147">
        <f>IF(N410="sníž. přenesená",J410,0)</f>
        <v>0</v>
      </c>
      <c r="BI410" s="147">
        <f>IF(N410="nulová",J410,0)</f>
        <v>0</v>
      </c>
      <c r="BJ410" s="18" t="s">
        <v>78</v>
      </c>
      <c r="BK410" s="147">
        <f>ROUND(I410*H410,2)</f>
        <v>0</v>
      </c>
      <c r="BL410" s="18" t="s">
        <v>86</v>
      </c>
      <c r="BM410" s="146" t="s">
        <v>594</v>
      </c>
    </row>
    <row r="411" spans="2:65" s="1" customFormat="1" x14ac:dyDescent="0.2">
      <c r="B411" s="33"/>
      <c r="D411" s="148" t="s">
        <v>311</v>
      </c>
      <c r="F411" s="149" t="s">
        <v>483</v>
      </c>
      <c r="I411" s="150"/>
      <c r="L411" s="33"/>
      <c r="M411" s="151"/>
      <c r="T411" s="54"/>
      <c r="AT411" s="18" t="s">
        <v>311</v>
      </c>
      <c r="AU411" s="18" t="s">
        <v>80</v>
      </c>
    </row>
    <row r="412" spans="2:65" s="12" customFormat="1" x14ac:dyDescent="0.2">
      <c r="B412" s="152"/>
      <c r="D412" s="153" t="s">
        <v>313</v>
      </c>
      <c r="E412" s="154" t="s">
        <v>2</v>
      </c>
      <c r="F412" s="155" t="s">
        <v>591</v>
      </c>
      <c r="H412" s="154" t="s">
        <v>2</v>
      </c>
      <c r="I412" s="156"/>
      <c r="L412" s="152"/>
      <c r="M412" s="157"/>
      <c r="T412" s="158"/>
      <c r="AT412" s="154" t="s">
        <v>313</v>
      </c>
      <c r="AU412" s="154" t="s">
        <v>80</v>
      </c>
      <c r="AV412" s="12" t="s">
        <v>78</v>
      </c>
      <c r="AW412" s="12" t="s">
        <v>32</v>
      </c>
      <c r="AX412" s="12" t="s">
        <v>71</v>
      </c>
      <c r="AY412" s="154" t="s">
        <v>304</v>
      </c>
    </row>
    <row r="413" spans="2:65" s="13" customFormat="1" x14ac:dyDescent="0.2">
      <c r="B413" s="159"/>
      <c r="D413" s="153" t="s">
        <v>313</v>
      </c>
      <c r="E413" s="160" t="s">
        <v>2</v>
      </c>
      <c r="F413" s="161" t="s">
        <v>595</v>
      </c>
      <c r="H413" s="162">
        <v>0.8</v>
      </c>
      <c r="I413" s="163"/>
      <c r="L413" s="159"/>
      <c r="M413" s="164"/>
      <c r="T413" s="165"/>
      <c r="AT413" s="160" t="s">
        <v>313</v>
      </c>
      <c r="AU413" s="160" t="s">
        <v>80</v>
      </c>
      <c r="AV413" s="13" t="s">
        <v>80</v>
      </c>
      <c r="AW413" s="13" t="s">
        <v>32</v>
      </c>
      <c r="AX413" s="13" t="s">
        <v>78</v>
      </c>
      <c r="AY413" s="160" t="s">
        <v>304</v>
      </c>
    </row>
    <row r="414" spans="2:65" s="1" customFormat="1" ht="37.9" customHeight="1" x14ac:dyDescent="0.2">
      <c r="B414" s="134"/>
      <c r="C414" s="135" t="s">
        <v>596</v>
      </c>
      <c r="D414" s="135" t="s">
        <v>306</v>
      </c>
      <c r="E414" s="136" t="s">
        <v>597</v>
      </c>
      <c r="F414" s="137" t="s">
        <v>598</v>
      </c>
      <c r="G414" s="138" t="s">
        <v>130</v>
      </c>
      <c r="H414" s="139">
        <v>8.3339999999999996</v>
      </c>
      <c r="I414" s="140"/>
      <c r="J414" s="141">
        <f>ROUND(I414*H414,2)</f>
        <v>0</v>
      </c>
      <c r="K414" s="137" t="s">
        <v>309</v>
      </c>
      <c r="L414" s="33"/>
      <c r="M414" s="142" t="s">
        <v>2</v>
      </c>
      <c r="N414" s="143" t="s">
        <v>42</v>
      </c>
      <c r="P414" s="144">
        <f>O414*H414</f>
        <v>0</v>
      </c>
      <c r="Q414" s="144">
        <v>0.37678</v>
      </c>
      <c r="R414" s="144">
        <f>Q414*H414</f>
        <v>3.1400845199999998</v>
      </c>
      <c r="S414" s="144">
        <v>0</v>
      </c>
      <c r="T414" s="145">
        <f>S414*H414</f>
        <v>0</v>
      </c>
      <c r="AR414" s="146" t="s">
        <v>86</v>
      </c>
      <c r="AT414" s="146" t="s">
        <v>306</v>
      </c>
      <c r="AU414" s="146" t="s">
        <v>80</v>
      </c>
      <c r="AY414" s="18" t="s">
        <v>304</v>
      </c>
      <c r="BE414" s="147">
        <f>IF(N414="základní",J414,0)</f>
        <v>0</v>
      </c>
      <c r="BF414" s="147">
        <f>IF(N414="snížená",J414,0)</f>
        <v>0</v>
      </c>
      <c r="BG414" s="147">
        <f>IF(N414="zákl. přenesená",J414,0)</f>
        <v>0</v>
      </c>
      <c r="BH414" s="147">
        <f>IF(N414="sníž. přenesená",J414,0)</f>
        <v>0</v>
      </c>
      <c r="BI414" s="147">
        <f>IF(N414="nulová",J414,0)</f>
        <v>0</v>
      </c>
      <c r="BJ414" s="18" t="s">
        <v>78</v>
      </c>
      <c r="BK414" s="147">
        <f>ROUND(I414*H414,2)</f>
        <v>0</v>
      </c>
      <c r="BL414" s="18" t="s">
        <v>86</v>
      </c>
      <c r="BM414" s="146" t="s">
        <v>599</v>
      </c>
    </row>
    <row r="415" spans="2:65" s="1" customFormat="1" x14ac:dyDescent="0.2">
      <c r="B415" s="33"/>
      <c r="D415" s="148" t="s">
        <v>311</v>
      </c>
      <c r="F415" s="149" t="s">
        <v>600</v>
      </c>
      <c r="I415" s="150"/>
      <c r="L415" s="33"/>
      <c r="M415" s="151"/>
      <c r="T415" s="54"/>
      <c r="AT415" s="18" t="s">
        <v>311</v>
      </c>
      <c r="AU415" s="18" t="s">
        <v>80</v>
      </c>
    </row>
    <row r="416" spans="2:65" s="12" customFormat="1" x14ac:dyDescent="0.2">
      <c r="B416" s="152"/>
      <c r="D416" s="153" t="s">
        <v>313</v>
      </c>
      <c r="E416" s="154" t="s">
        <v>2</v>
      </c>
      <c r="F416" s="155" t="s">
        <v>591</v>
      </c>
      <c r="H416" s="154" t="s">
        <v>2</v>
      </c>
      <c r="I416" s="156"/>
      <c r="L416" s="152"/>
      <c r="M416" s="157"/>
      <c r="T416" s="158"/>
      <c r="AT416" s="154" t="s">
        <v>313</v>
      </c>
      <c r="AU416" s="154" t="s">
        <v>80</v>
      </c>
      <c r="AV416" s="12" t="s">
        <v>78</v>
      </c>
      <c r="AW416" s="12" t="s">
        <v>32</v>
      </c>
      <c r="AX416" s="12" t="s">
        <v>71</v>
      </c>
      <c r="AY416" s="154" t="s">
        <v>304</v>
      </c>
    </row>
    <row r="417" spans="2:65" s="13" customFormat="1" ht="22.5" x14ac:dyDescent="0.2">
      <c r="B417" s="159"/>
      <c r="D417" s="153" t="s">
        <v>313</v>
      </c>
      <c r="E417" s="160" t="s">
        <v>2</v>
      </c>
      <c r="F417" s="161" t="s">
        <v>601</v>
      </c>
      <c r="H417" s="162">
        <v>3.42</v>
      </c>
      <c r="I417" s="163"/>
      <c r="L417" s="159"/>
      <c r="M417" s="164"/>
      <c r="T417" s="165"/>
      <c r="AT417" s="160" t="s">
        <v>313</v>
      </c>
      <c r="AU417" s="160" t="s">
        <v>80</v>
      </c>
      <c r="AV417" s="13" t="s">
        <v>80</v>
      </c>
      <c r="AW417" s="13" t="s">
        <v>32</v>
      </c>
      <c r="AX417" s="13" t="s">
        <v>71</v>
      </c>
      <c r="AY417" s="160" t="s">
        <v>304</v>
      </c>
    </row>
    <row r="418" spans="2:65" s="14" customFormat="1" x14ac:dyDescent="0.2">
      <c r="B418" s="166"/>
      <c r="D418" s="153" t="s">
        <v>313</v>
      </c>
      <c r="E418" s="167" t="s">
        <v>2</v>
      </c>
      <c r="F418" s="168" t="s">
        <v>321</v>
      </c>
      <c r="H418" s="169">
        <v>3.42</v>
      </c>
      <c r="I418" s="170"/>
      <c r="L418" s="166"/>
      <c r="M418" s="171"/>
      <c r="T418" s="172"/>
      <c r="AT418" s="167" t="s">
        <v>313</v>
      </c>
      <c r="AU418" s="167" t="s">
        <v>80</v>
      </c>
      <c r="AV418" s="14" t="s">
        <v>322</v>
      </c>
      <c r="AW418" s="14" t="s">
        <v>32</v>
      </c>
      <c r="AX418" s="14" t="s">
        <v>71</v>
      </c>
      <c r="AY418" s="167" t="s">
        <v>304</v>
      </c>
    </row>
    <row r="419" spans="2:65" s="13" customFormat="1" x14ac:dyDescent="0.2">
      <c r="B419" s="159"/>
      <c r="D419" s="153" t="s">
        <v>313</v>
      </c>
      <c r="E419" s="160" t="s">
        <v>2</v>
      </c>
      <c r="F419" s="161" t="s">
        <v>602</v>
      </c>
      <c r="H419" s="162">
        <v>4.9139999999999997</v>
      </c>
      <c r="I419" s="163"/>
      <c r="L419" s="159"/>
      <c r="M419" s="164"/>
      <c r="T419" s="165"/>
      <c r="AT419" s="160" t="s">
        <v>313</v>
      </c>
      <c r="AU419" s="160" t="s">
        <v>80</v>
      </c>
      <c r="AV419" s="13" t="s">
        <v>80</v>
      </c>
      <c r="AW419" s="13" t="s">
        <v>32</v>
      </c>
      <c r="AX419" s="13" t="s">
        <v>71</v>
      </c>
      <c r="AY419" s="160" t="s">
        <v>304</v>
      </c>
    </row>
    <row r="420" spans="2:65" s="14" customFormat="1" x14ac:dyDescent="0.2">
      <c r="B420" s="166"/>
      <c r="D420" s="153" t="s">
        <v>313</v>
      </c>
      <c r="E420" s="167" t="s">
        <v>2</v>
      </c>
      <c r="F420" s="168" t="s">
        <v>321</v>
      </c>
      <c r="H420" s="169">
        <v>4.9139999999999997</v>
      </c>
      <c r="I420" s="170"/>
      <c r="L420" s="166"/>
      <c r="M420" s="171"/>
      <c r="T420" s="172"/>
      <c r="AT420" s="167" t="s">
        <v>313</v>
      </c>
      <c r="AU420" s="167" t="s">
        <v>80</v>
      </c>
      <c r="AV420" s="14" t="s">
        <v>322</v>
      </c>
      <c r="AW420" s="14" t="s">
        <v>32</v>
      </c>
      <c r="AX420" s="14" t="s">
        <v>71</v>
      </c>
      <c r="AY420" s="167" t="s">
        <v>304</v>
      </c>
    </row>
    <row r="421" spans="2:65" s="15" customFormat="1" x14ac:dyDescent="0.2">
      <c r="B421" s="173"/>
      <c r="D421" s="153" t="s">
        <v>313</v>
      </c>
      <c r="E421" s="174" t="s">
        <v>2</v>
      </c>
      <c r="F421" s="175" t="s">
        <v>323</v>
      </c>
      <c r="H421" s="176">
        <v>8.3339999999999996</v>
      </c>
      <c r="I421" s="177"/>
      <c r="L421" s="173"/>
      <c r="M421" s="178"/>
      <c r="T421" s="179"/>
      <c r="AT421" s="174" t="s">
        <v>313</v>
      </c>
      <c r="AU421" s="174" t="s">
        <v>80</v>
      </c>
      <c r="AV421" s="15" t="s">
        <v>86</v>
      </c>
      <c r="AW421" s="15" t="s">
        <v>32</v>
      </c>
      <c r="AX421" s="15" t="s">
        <v>78</v>
      </c>
      <c r="AY421" s="174" t="s">
        <v>304</v>
      </c>
    </row>
    <row r="422" spans="2:65" s="1" customFormat="1" ht="55.5" customHeight="1" x14ac:dyDescent="0.2">
      <c r="B422" s="134"/>
      <c r="C422" s="135" t="s">
        <v>603</v>
      </c>
      <c r="D422" s="135" t="s">
        <v>306</v>
      </c>
      <c r="E422" s="136" t="s">
        <v>506</v>
      </c>
      <c r="F422" s="137" t="s">
        <v>507</v>
      </c>
      <c r="G422" s="138" t="s">
        <v>383</v>
      </c>
      <c r="H422" s="139">
        <v>5.5E-2</v>
      </c>
      <c r="I422" s="140"/>
      <c r="J422" s="141">
        <f>ROUND(I422*H422,2)</f>
        <v>0</v>
      </c>
      <c r="K422" s="137" t="s">
        <v>309</v>
      </c>
      <c r="L422" s="33"/>
      <c r="M422" s="142" t="s">
        <v>2</v>
      </c>
      <c r="N422" s="143" t="s">
        <v>42</v>
      </c>
      <c r="P422" s="144">
        <f>O422*H422</f>
        <v>0</v>
      </c>
      <c r="Q422" s="144">
        <v>1.0593999999999999</v>
      </c>
      <c r="R422" s="144">
        <f>Q422*H422</f>
        <v>5.8266999999999992E-2</v>
      </c>
      <c r="S422" s="144">
        <v>0</v>
      </c>
      <c r="T422" s="145">
        <f>S422*H422</f>
        <v>0</v>
      </c>
      <c r="AR422" s="146" t="s">
        <v>86</v>
      </c>
      <c r="AT422" s="146" t="s">
        <v>306</v>
      </c>
      <c r="AU422" s="146" t="s">
        <v>80</v>
      </c>
      <c r="AY422" s="18" t="s">
        <v>304</v>
      </c>
      <c r="BE422" s="147">
        <f>IF(N422="základní",J422,0)</f>
        <v>0</v>
      </c>
      <c r="BF422" s="147">
        <f>IF(N422="snížená",J422,0)</f>
        <v>0</v>
      </c>
      <c r="BG422" s="147">
        <f>IF(N422="zákl. přenesená",J422,0)</f>
        <v>0</v>
      </c>
      <c r="BH422" s="147">
        <f>IF(N422="sníž. přenesená",J422,0)</f>
        <v>0</v>
      </c>
      <c r="BI422" s="147">
        <f>IF(N422="nulová",J422,0)</f>
        <v>0</v>
      </c>
      <c r="BJ422" s="18" t="s">
        <v>78</v>
      </c>
      <c r="BK422" s="147">
        <f>ROUND(I422*H422,2)</f>
        <v>0</v>
      </c>
      <c r="BL422" s="18" t="s">
        <v>86</v>
      </c>
      <c r="BM422" s="146" t="s">
        <v>604</v>
      </c>
    </row>
    <row r="423" spans="2:65" s="1" customFormat="1" x14ac:dyDescent="0.2">
      <c r="B423" s="33"/>
      <c r="D423" s="148" t="s">
        <v>311</v>
      </c>
      <c r="F423" s="149" t="s">
        <v>509</v>
      </c>
      <c r="I423" s="150"/>
      <c r="L423" s="33"/>
      <c r="M423" s="151"/>
      <c r="T423" s="54"/>
      <c r="AT423" s="18" t="s">
        <v>311</v>
      </c>
      <c r="AU423" s="18" t="s">
        <v>80</v>
      </c>
    </row>
    <row r="424" spans="2:65" s="1" customFormat="1" ht="29.25" x14ac:dyDescent="0.2">
      <c r="B424" s="33"/>
      <c r="D424" s="153" t="s">
        <v>360</v>
      </c>
      <c r="F424" s="180" t="s">
        <v>605</v>
      </c>
      <c r="I424" s="150"/>
      <c r="L424" s="33"/>
      <c r="M424" s="151"/>
      <c r="T424" s="54"/>
      <c r="AT424" s="18" t="s">
        <v>360</v>
      </c>
      <c r="AU424" s="18" t="s">
        <v>80</v>
      </c>
    </row>
    <row r="425" spans="2:65" s="13" customFormat="1" x14ac:dyDescent="0.2">
      <c r="B425" s="159"/>
      <c r="D425" s="153" t="s">
        <v>313</v>
      </c>
      <c r="F425" s="161" t="s">
        <v>606</v>
      </c>
      <c r="H425" s="162">
        <v>5.5E-2</v>
      </c>
      <c r="I425" s="163"/>
      <c r="L425" s="159"/>
      <c r="M425" s="164"/>
      <c r="T425" s="165"/>
      <c r="AT425" s="160" t="s">
        <v>313</v>
      </c>
      <c r="AU425" s="160" t="s">
        <v>80</v>
      </c>
      <c r="AV425" s="13" t="s">
        <v>80</v>
      </c>
      <c r="AW425" s="13" t="s">
        <v>3</v>
      </c>
      <c r="AX425" s="13" t="s">
        <v>78</v>
      </c>
      <c r="AY425" s="160" t="s">
        <v>304</v>
      </c>
    </row>
    <row r="426" spans="2:65" s="11" customFormat="1" ht="22.9" customHeight="1" x14ac:dyDescent="0.2">
      <c r="B426" s="122"/>
      <c r="D426" s="123" t="s">
        <v>70</v>
      </c>
      <c r="E426" s="132" t="s">
        <v>322</v>
      </c>
      <c r="F426" s="132" t="s">
        <v>607</v>
      </c>
      <c r="I426" s="125"/>
      <c r="J426" s="133">
        <f>BK426</f>
        <v>0</v>
      </c>
      <c r="L426" s="122"/>
      <c r="M426" s="127"/>
      <c r="P426" s="128">
        <f>SUM(P427:P777)</f>
        <v>0</v>
      </c>
      <c r="R426" s="128">
        <f>SUM(R427:R777)</f>
        <v>361.91623621000002</v>
      </c>
      <c r="T426" s="129">
        <f>SUM(T427:T777)</f>
        <v>0</v>
      </c>
      <c r="AR426" s="123" t="s">
        <v>78</v>
      </c>
      <c r="AT426" s="130" t="s">
        <v>70</v>
      </c>
      <c r="AU426" s="130" t="s">
        <v>78</v>
      </c>
      <c r="AY426" s="123" t="s">
        <v>304</v>
      </c>
      <c r="BK426" s="131">
        <f>SUM(BK427:BK777)</f>
        <v>0</v>
      </c>
    </row>
    <row r="427" spans="2:65" s="1" customFormat="1" ht="24.2" customHeight="1" x14ac:dyDescent="0.2">
      <c r="B427" s="134"/>
      <c r="C427" s="135" t="s">
        <v>608</v>
      </c>
      <c r="D427" s="135" t="s">
        <v>306</v>
      </c>
      <c r="E427" s="136" t="s">
        <v>609</v>
      </c>
      <c r="F427" s="137" t="s">
        <v>610</v>
      </c>
      <c r="G427" s="138" t="s">
        <v>179</v>
      </c>
      <c r="H427" s="139">
        <v>14.45</v>
      </c>
      <c r="I427" s="140"/>
      <c r="J427" s="141">
        <f>ROUND(I427*H427,2)</f>
        <v>0</v>
      </c>
      <c r="K427" s="137" t="s">
        <v>309</v>
      </c>
      <c r="L427" s="33"/>
      <c r="M427" s="142" t="s">
        <v>2</v>
      </c>
      <c r="N427" s="143" t="s">
        <v>42</v>
      </c>
      <c r="P427" s="144">
        <f>O427*H427</f>
        <v>0</v>
      </c>
      <c r="Q427" s="144">
        <v>1.24E-2</v>
      </c>
      <c r="R427" s="144">
        <f>Q427*H427</f>
        <v>0.17917999999999998</v>
      </c>
      <c r="S427" s="144">
        <v>0</v>
      </c>
      <c r="T427" s="145">
        <f>S427*H427</f>
        <v>0</v>
      </c>
      <c r="AR427" s="146" t="s">
        <v>86</v>
      </c>
      <c r="AT427" s="146" t="s">
        <v>306</v>
      </c>
      <c r="AU427" s="146" t="s">
        <v>80</v>
      </c>
      <c r="AY427" s="18" t="s">
        <v>304</v>
      </c>
      <c r="BE427" s="147">
        <f>IF(N427="základní",J427,0)</f>
        <v>0</v>
      </c>
      <c r="BF427" s="147">
        <f>IF(N427="snížená",J427,0)</f>
        <v>0</v>
      </c>
      <c r="BG427" s="147">
        <f>IF(N427="zákl. přenesená",J427,0)</f>
        <v>0</v>
      </c>
      <c r="BH427" s="147">
        <f>IF(N427="sníž. přenesená",J427,0)</f>
        <v>0</v>
      </c>
      <c r="BI427" s="147">
        <f>IF(N427="nulová",J427,0)</f>
        <v>0</v>
      </c>
      <c r="BJ427" s="18" t="s">
        <v>78</v>
      </c>
      <c r="BK427" s="147">
        <f>ROUND(I427*H427,2)</f>
        <v>0</v>
      </c>
      <c r="BL427" s="18" t="s">
        <v>86</v>
      </c>
      <c r="BM427" s="146" t="s">
        <v>611</v>
      </c>
    </row>
    <row r="428" spans="2:65" s="1" customFormat="1" x14ac:dyDescent="0.2">
      <c r="B428" s="33"/>
      <c r="D428" s="148" t="s">
        <v>311</v>
      </c>
      <c r="F428" s="149" t="s">
        <v>612</v>
      </c>
      <c r="I428" s="150"/>
      <c r="L428" s="33"/>
      <c r="M428" s="151"/>
      <c r="T428" s="54"/>
      <c r="AT428" s="18" t="s">
        <v>311</v>
      </c>
      <c r="AU428" s="18" t="s">
        <v>80</v>
      </c>
    </row>
    <row r="429" spans="2:65" s="12" customFormat="1" x14ac:dyDescent="0.2">
      <c r="B429" s="152"/>
      <c r="D429" s="153" t="s">
        <v>313</v>
      </c>
      <c r="E429" s="154" t="s">
        <v>2</v>
      </c>
      <c r="F429" s="155" t="s">
        <v>613</v>
      </c>
      <c r="H429" s="154" t="s">
        <v>2</v>
      </c>
      <c r="I429" s="156"/>
      <c r="L429" s="152"/>
      <c r="M429" s="157"/>
      <c r="T429" s="158"/>
      <c r="AT429" s="154" t="s">
        <v>313</v>
      </c>
      <c r="AU429" s="154" t="s">
        <v>80</v>
      </c>
      <c r="AV429" s="12" t="s">
        <v>78</v>
      </c>
      <c r="AW429" s="12" t="s">
        <v>32</v>
      </c>
      <c r="AX429" s="12" t="s">
        <v>71</v>
      </c>
      <c r="AY429" s="154" t="s">
        <v>304</v>
      </c>
    </row>
    <row r="430" spans="2:65" s="13" customFormat="1" x14ac:dyDescent="0.2">
      <c r="B430" s="159"/>
      <c r="D430" s="153" t="s">
        <v>313</v>
      </c>
      <c r="E430" s="160" t="s">
        <v>2</v>
      </c>
      <c r="F430" s="161" t="s">
        <v>614</v>
      </c>
      <c r="H430" s="162">
        <v>12.85</v>
      </c>
      <c r="I430" s="163"/>
      <c r="L430" s="159"/>
      <c r="M430" s="164"/>
      <c r="T430" s="165"/>
      <c r="AT430" s="160" t="s">
        <v>313</v>
      </c>
      <c r="AU430" s="160" t="s">
        <v>80</v>
      </c>
      <c r="AV430" s="13" t="s">
        <v>80</v>
      </c>
      <c r="AW430" s="13" t="s">
        <v>32</v>
      </c>
      <c r="AX430" s="13" t="s">
        <v>71</v>
      </c>
      <c r="AY430" s="160" t="s">
        <v>304</v>
      </c>
    </row>
    <row r="431" spans="2:65" s="13" customFormat="1" x14ac:dyDescent="0.2">
      <c r="B431" s="159"/>
      <c r="D431" s="153" t="s">
        <v>313</v>
      </c>
      <c r="E431" s="160" t="s">
        <v>2</v>
      </c>
      <c r="F431" s="161" t="s">
        <v>615</v>
      </c>
      <c r="H431" s="162">
        <v>1.6</v>
      </c>
      <c r="I431" s="163"/>
      <c r="L431" s="159"/>
      <c r="M431" s="164"/>
      <c r="T431" s="165"/>
      <c r="AT431" s="160" t="s">
        <v>313</v>
      </c>
      <c r="AU431" s="160" t="s">
        <v>80</v>
      </c>
      <c r="AV431" s="13" t="s">
        <v>80</v>
      </c>
      <c r="AW431" s="13" t="s">
        <v>32</v>
      </c>
      <c r="AX431" s="13" t="s">
        <v>71</v>
      </c>
      <c r="AY431" s="160" t="s">
        <v>304</v>
      </c>
    </row>
    <row r="432" spans="2:65" s="15" customFormat="1" x14ac:dyDescent="0.2">
      <c r="B432" s="173"/>
      <c r="D432" s="153" t="s">
        <v>313</v>
      </c>
      <c r="E432" s="174" t="s">
        <v>2</v>
      </c>
      <c r="F432" s="175" t="s">
        <v>323</v>
      </c>
      <c r="H432" s="176">
        <v>14.45</v>
      </c>
      <c r="I432" s="177"/>
      <c r="L432" s="173"/>
      <c r="M432" s="178"/>
      <c r="T432" s="179"/>
      <c r="AT432" s="174" t="s">
        <v>313</v>
      </c>
      <c r="AU432" s="174" t="s">
        <v>80</v>
      </c>
      <c r="AV432" s="15" t="s">
        <v>86</v>
      </c>
      <c r="AW432" s="15" t="s">
        <v>32</v>
      </c>
      <c r="AX432" s="15" t="s">
        <v>78</v>
      </c>
      <c r="AY432" s="174" t="s">
        <v>304</v>
      </c>
    </row>
    <row r="433" spans="2:65" s="1" customFormat="1" ht="37.9" customHeight="1" x14ac:dyDescent="0.2">
      <c r="B433" s="134"/>
      <c r="C433" s="135" t="s">
        <v>616</v>
      </c>
      <c r="D433" s="135" t="s">
        <v>306</v>
      </c>
      <c r="E433" s="136" t="s">
        <v>617</v>
      </c>
      <c r="F433" s="137" t="s">
        <v>618</v>
      </c>
      <c r="G433" s="138" t="s">
        <v>130</v>
      </c>
      <c r="H433" s="139">
        <v>53.497</v>
      </c>
      <c r="I433" s="140"/>
      <c r="J433" s="141">
        <f>ROUND(I433*H433,2)</f>
        <v>0</v>
      </c>
      <c r="K433" s="137" t="s">
        <v>309</v>
      </c>
      <c r="L433" s="33"/>
      <c r="M433" s="142" t="s">
        <v>2</v>
      </c>
      <c r="N433" s="143" t="s">
        <v>42</v>
      </c>
      <c r="P433" s="144">
        <f>O433*H433</f>
        <v>0</v>
      </c>
      <c r="Q433" s="144">
        <v>0.14380999999999999</v>
      </c>
      <c r="R433" s="144">
        <f>Q433*H433</f>
        <v>7.6934035699999992</v>
      </c>
      <c r="S433" s="144">
        <v>0</v>
      </c>
      <c r="T433" s="145">
        <f>S433*H433</f>
        <v>0</v>
      </c>
      <c r="AR433" s="146" t="s">
        <v>86</v>
      </c>
      <c r="AT433" s="146" t="s">
        <v>306</v>
      </c>
      <c r="AU433" s="146" t="s">
        <v>80</v>
      </c>
      <c r="AY433" s="18" t="s">
        <v>304</v>
      </c>
      <c r="BE433" s="147">
        <f>IF(N433="základní",J433,0)</f>
        <v>0</v>
      </c>
      <c r="BF433" s="147">
        <f>IF(N433="snížená",J433,0)</f>
        <v>0</v>
      </c>
      <c r="BG433" s="147">
        <f>IF(N433="zákl. přenesená",J433,0)</f>
        <v>0</v>
      </c>
      <c r="BH433" s="147">
        <f>IF(N433="sníž. přenesená",J433,0)</f>
        <v>0</v>
      </c>
      <c r="BI433" s="147">
        <f>IF(N433="nulová",J433,0)</f>
        <v>0</v>
      </c>
      <c r="BJ433" s="18" t="s">
        <v>78</v>
      </c>
      <c r="BK433" s="147">
        <f>ROUND(I433*H433,2)</f>
        <v>0</v>
      </c>
      <c r="BL433" s="18" t="s">
        <v>86</v>
      </c>
      <c r="BM433" s="146" t="s">
        <v>619</v>
      </c>
    </row>
    <row r="434" spans="2:65" s="1" customFormat="1" x14ac:dyDescent="0.2">
      <c r="B434" s="33"/>
      <c r="D434" s="148" t="s">
        <v>311</v>
      </c>
      <c r="F434" s="149" t="s">
        <v>620</v>
      </c>
      <c r="I434" s="150"/>
      <c r="L434" s="33"/>
      <c r="M434" s="151"/>
      <c r="T434" s="54"/>
      <c r="AT434" s="18" t="s">
        <v>311</v>
      </c>
      <c r="AU434" s="18" t="s">
        <v>80</v>
      </c>
    </row>
    <row r="435" spans="2:65" s="12" customFormat="1" x14ac:dyDescent="0.2">
      <c r="B435" s="152"/>
      <c r="D435" s="153" t="s">
        <v>313</v>
      </c>
      <c r="E435" s="154" t="s">
        <v>2</v>
      </c>
      <c r="F435" s="155" t="s">
        <v>613</v>
      </c>
      <c r="H435" s="154" t="s">
        <v>2</v>
      </c>
      <c r="I435" s="156"/>
      <c r="L435" s="152"/>
      <c r="M435" s="157"/>
      <c r="T435" s="158"/>
      <c r="AT435" s="154" t="s">
        <v>313</v>
      </c>
      <c r="AU435" s="154" t="s">
        <v>80</v>
      </c>
      <c r="AV435" s="12" t="s">
        <v>78</v>
      </c>
      <c r="AW435" s="12" t="s">
        <v>32</v>
      </c>
      <c r="AX435" s="12" t="s">
        <v>71</v>
      </c>
      <c r="AY435" s="154" t="s">
        <v>304</v>
      </c>
    </row>
    <row r="436" spans="2:65" s="13" customFormat="1" ht="22.5" x14ac:dyDescent="0.2">
      <c r="B436" s="159"/>
      <c r="D436" s="153" t="s">
        <v>313</v>
      </c>
      <c r="E436" s="160" t="s">
        <v>2</v>
      </c>
      <c r="F436" s="161" t="s">
        <v>621</v>
      </c>
      <c r="H436" s="162">
        <v>49.945</v>
      </c>
      <c r="I436" s="163"/>
      <c r="L436" s="159"/>
      <c r="M436" s="164"/>
      <c r="T436" s="165"/>
      <c r="AT436" s="160" t="s">
        <v>313</v>
      </c>
      <c r="AU436" s="160" t="s">
        <v>80</v>
      </c>
      <c r="AV436" s="13" t="s">
        <v>80</v>
      </c>
      <c r="AW436" s="13" t="s">
        <v>32</v>
      </c>
      <c r="AX436" s="13" t="s">
        <v>71</v>
      </c>
      <c r="AY436" s="160" t="s">
        <v>304</v>
      </c>
    </row>
    <row r="437" spans="2:65" s="13" customFormat="1" x14ac:dyDescent="0.2">
      <c r="B437" s="159"/>
      <c r="D437" s="153" t="s">
        <v>313</v>
      </c>
      <c r="E437" s="160" t="s">
        <v>2</v>
      </c>
      <c r="F437" s="161" t="s">
        <v>622</v>
      </c>
      <c r="H437" s="162">
        <v>3.552</v>
      </c>
      <c r="I437" s="163"/>
      <c r="L437" s="159"/>
      <c r="M437" s="164"/>
      <c r="T437" s="165"/>
      <c r="AT437" s="160" t="s">
        <v>313</v>
      </c>
      <c r="AU437" s="160" t="s">
        <v>80</v>
      </c>
      <c r="AV437" s="13" t="s">
        <v>80</v>
      </c>
      <c r="AW437" s="13" t="s">
        <v>32</v>
      </c>
      <c r="AX437" s="13" t="s">
        <v>71</v>
      </c>
      <c r="AY437" s="160" t="s">
        <v>304</v>
      </c>
    </row>
    <row r="438" spans="2:65" s="15" customFormat="1" x14ac:dyDescent="0.2">
      <c r="B438" s="173"/>
      <c r="D438" s="153" t="s">
        <v>313</v>
      </c>
      <c r="E438" s="174" t="s">
        <v>2</v>
      </c>
      <c r="F438" s="175" t="s">
        <v>323</v>
      </c>
      <c r="H438" s="176">
        <v>53.497</v>
      </c>
      <c r="I438" s="177"/>
      <c r="L438" s="173"/>
      <c r="M438" s="178"/>
      <c r="T438" s="179"/>
      <c r="AT438" s="174" t="s">
        <v>313</v>
      </c>
      <c r="AU438" s="174" t="s">
        <v>80</v>
      </c>
      <c r="AV438" s="15" t="s">
        <v>86</v>
      </c>
      <c r="AW438" s="15" t="s">
        <v>32</v>
      </c>
      <c r="AX438" s="15" t="s">
        <v>78</v>
      </c>
      <c r="AY438" s="174" t="s">
        <v>304</v>
      </c>
    </row>
    <row r="439" spans="2:65" s="1" customFormat="1" ht="24.2" customHeight="1" x14ac:dyDescent="0.2">
      <c r="B439" s="134"/>
      <c r="C439" s="135" t="s">
        <v>623</v>
      </c>
      <c r="D439" s="135" t="s">
        <v>306</v>
      </c>
      <c r="E439" s="136" t="s">
        <v>624</v>
      </c>
      <c r="F439" s="137" t="s">
        <v>625</v>
      </c>
      <c r="G439" s="138" t="s">
        <v>179</v>
      </c>
      <c r="H439" s="139">
        <v>3.6</v>
      </c>
      <c r="I439" s="140"/>
      <c r="J439" s="141">
        <f>ROUND(I439*H439,2)</f>
        <v>0</v>
      </c>
      <c r="K439" s="137" t="s">
        <v>309</v>
      </c>
      <c r="L439" s="33"/>
      <c r="M439" s="142" t="s">
        <v>2</v>
      </c>
      <c r="N439" s="143" t="s">
        <v>42</v>
      </c>
      <c r="P439" s="144">
        <f>O439*H439</f>
        <v>0</v>
      </c>
      <c r="Q439" s="144">
        <v>1.5520000000000001E-2</v>
      </c>
      <c r="R439" s="144">
        <f>Q439*H439</f>
        <v>5.5872000000000005E-2</v>
      </c>
      <c r="S439" s="144">
        <v>0</v>
      </c>
      <c r="T439" s="145">
        <f>S439*H439</f>
        <v>0</v>
      </c>
      <c r="AR439" s="146" t="s">
        <v>86</v>
      </c>
      <c r="AT439" s="146" t="s">
        <v>306</v>
      </c>
      <c r="AU439" s="146" t="s">
        <v>80</v>
      </c>
      <c r="AY439" s="18" t="s">
        <v>304</v>
      </c>
      <c r="BE439" s="147">
        <f>IF(N439="základní",J439,0)</f>
        <v>0</v>
      </c>
      <c r="BF439" s="147">
        <f>IF(N439="snížená",J439,0)</f>
        <v>0</v>
      </c>
      <c r="BG439" s="147">
        <f>IF(N439="zákl. přenesená",J439,0)</f>
        <v>0</v>
      </c>
      <c r="BH439" s="147">
        <f>IF(N439="sníž. přenesená",J439,0)</f>
        <v>0</v>
      </c>
      <c r="BI439" s="147">
        <f>IF(N439="nulová",J439,0)</f>
        <v>0</v>
      </c>
      <c r="BJ439" s="18" t="s">
        <v>78</v>
      </c>
      <c r="BK439" s="147">
        <f>ROUND(I439*H439,2)</f>
        <v>0</v>
      </c>
      <c r="BL439" s="18" t="s">
        <v>86</v>
      </c>
      <c r="BM439" s="146" t="s">
        <v>626</v>
      </c>
    </row>
    <row r="440" spans="2:65" s="1" customFormat="1" x14ac:dyDescent="0.2">
      <c r="B440" s="33"/>
      <c r="D440" s="148" t="s">
        <v>311</v>
      </c>
      <c r="F440" s="149" t="s">
        <v>627</v>
      </c>
      <c r="I440" s="150"/>
      <c r="L440" s="33"/>
      <c r="M440" s="151"/>
      <c r="T440" s="54"/>
      <c r="AT440" s="18" t="s">
        <v>311</v>
      </c>
      <c r="AU440" s="18" t="s">
        <v>80</v>
      </c>
    </row>
    <row r="441" spans="2:65" s="12" customFormat="1" x14ac:dyDescent="0.2">
      <c r="B441" s="152"/>
      <c r="D441" s="153" t="s">
        <v>313</v>
      </c>
      <c r="E441" s="154" t="s">
        <v>2</v>
      </c>
      <c r="F441" s="155" t="s">
        <v>613</v>
      </c>
      <c r="H441" s="154" t="s">
        <v>2</v>
      </c>
      <c r="I441" s="156"/>
      <c r="L441" s="152"/>
      <c r="M441" s="157"/>
      <c r="T441" s="158"/>
      <c r="AT441" s="154" t="s">
        <v>313</v>
      </c>
      <c r="AU441" s="154" t="s">
        <v>80</v>
      </c>
      <c r="AV441" s="12" t="s">
        <v>78</v>
      </c>
      <c r="AW441" s="12" t="s">
        <v>32</v>
      </c>
      <c r="AX441" s="12" t="s">
        <v>71</v>
      </c>
      <c r="AY441" s="154" t="s">
        <v>304</v>
      </c>
    </row>
    <row r="442" spans="2:65" s="12" customFormat="1" x14ac:dyDescent="0.2">
      <c r="B442" s="152"/>
      <c r="D442" s="153" t="s">
        <v>313</v>
      </c>
      <c r="E442" s="154" t="s">
        <v>2</v>
      </c>
      <c r="F442" s="155" t="s">
        <v>628</v>
      </c>
      <c r="H442" s="154" t="s">
        <v>2</v>
      </c>
      <c r="I442" s="156"/>
      <c r="L442" s="152"/>
      <c r="M442" s="157"/>
      <c r="T442" s="158"/>
      <c r="AT442" s="154" t="s">
        <v>313</v>
      </c>
      <c r="AU442" s="154" t="s">
        <v>80</v>
      </c>
      <c r="AV442" s="12" t="s">
        <v>78</v>
      </c>
      <c r="AW442" s="12" t="s">
        <v>32</v>
      </c>
      <c r="AX442" s="12" t="s">
        <v>71</v>
      </c>
      <c r="AY442" s="154" t="s">
        <v>304</v>
      </c>
    </row>
    <row r="443" spans="2:65" s="13" customFormat="1" x14ac:dyDescent="0.2">
      <c r="B443" s="159"/>
      <c r="D443" s="153" t="s">
        <v>313</v>
      </c>
      <c r="E443" s="160" t="s">
        <v>2</v>
      </c>
      <c r="F443" s="161" t="s">
        <v>629</v>
      </c>
      <c r="H443" s="162">
        <v>3.6</v>
      </c>
      <c r="I443" s="163"/>
      <c r="L443" s="159"/>
      <c r="M443" s="164"/>
      <c r="T443" s="165"/>
      <c r="AT443" s="160" t="s">
        <v>313</v>
      </c>
      <c r="AU443" s="160" t="s">
        <v>80</v>
      </c>
      <c r="AV443" s="13" t="s">
        <v>80</v>
      </c>
      <c r="AW443" s="13" t="s">
        <v>32</v>
      </c>
      <c r="AX443" s="13" t="s">
        <v>71</v>
      </c>
      <c r="AY443" s="160" t="s">
        <v>304</v>
      </c>
    </row>
    <row r="444" spans="2:65" s="15" customFormat="1" x14ac:dyDescent="0.2">
      <c r="B444" s="173"/>
      <c r="D444" s="153" t="s">
        <v>313</v>
      </c>
      <c r="E444" s="174" t="s">
        <v>2</v>
      </c>
      <c r="F444" s="175" t="s">
        <v>323</v>
      </c>
      <c r="H444" s="176">
        <v>3.6</v>
      </c>
      <c r="I444" s="177"/>
      <c r="L444" s="173"/>
      <c r="M444" s="178"/>
      <c r="T444" s="179"/>
      <c r="AT444" s="174" t="s">
        <v>313</v>
      </c>
      <c r="AU444" s="174" t="s">
        <v>80</v>
      </c>
      <c r="AV444" s="15" t="s">
        <v>86</v>
      </c>
      <c r="AW444" s="15" t="s">
        <v>32</v>
      </c>
      <c r="AX444" s="15" t="s">
        <v>78</v>
      </c>
      <c r="AY444" s="174" t="s">
        <v>304</v>
      </c>
    </row>
    <row r="445" spans="2:65" s="1" customFormat="1" ht="24.2" customHeight="1" x14ac:dyDescent="0.2">
      <c r="B445" s="134"/>
      <c r="C445" s="135" t="s">
        <v>630</v>
      </c>
      <c r="D445" s="135" t="s">
        <v>306</v>
      </c>
      <c r="E445" s="136" t="s">
        <v>624</v>
      </c>
      <c r="F445" s="137" t="s">
        <v>625</v>
      </c>
      <c r="G445" s="138" t="s">
        <v>179</v>
      </c>
      <c r="H445" s="139">
        <v>212.19</v>
      </c>
      <c r="I445" s="140"/>
      <c r="J445" s="141">
        <f>ROUND(I445*H445,2)</f>
        <v>0</v>
      </c>
      <c r="K445" s="137" t="s">
        <v>309</v>
      </c>
      <c r="L445" s="33"/>
      <c r="M445" s="142" t="s">
        <v>2</v>
      </c>
      <c r="N445" s="143" t="s">
        <v>42</v>
      </c>
      <c r="P445" s="144">
        <f>O445*H445</f>
        <v>0</v>
      </c>
      <c r="Q445" s="144">
        <v>1.5520000000000001E-2</v>
      </c>
      <c r="R445" s="144">
        <f>Q445*H445</f>
        <v>3.2931888000000002</v>
      </c>
      <c r="S445" s="144">
        <v>0</v>
      </c>
      <c r="T445" s="145">
        <f>S445*H445</f>
        <v>0</v>
      </c>
      <c r="AR445" s="146" t="s">
        <v>86</v>
      </c>
      <c r="AT445" s="146" t="s">
        <v>306</v>
      </c>
      <c r="AU445" s="146" t="s">
        <v>80</v>
      </c>
      <c r="AY445" s="18" t="s">
        <v>304</v>
      </c>
      <c r="BE445" s="147">
        <f>IF(N445="základní",J445,0)</f>
        <v>0</v>
      </c>
      <c r="BF445" s="147">
        <f>IF(N445="snížená",J445,0)</f>
        <v>0</v>
      </c>
      <c r="BG445" s="147">
        <f>IF(N445="zákl. přenesená",J445,0)</f>
        <v>0</v>
      </c>
      <c r="BH445" s="147">
        <f>IF(N445="sníž. přenesená",J445,0)</f>
        <v>0</v>
      </c>
      <c r="BI445" s="147">
        <f>IF(N445="nulová",J445,0)</f>
        <v>0</v>
      </c>
      <c r="BJ445" s="18" t="s">
        <v>78</v>
      </c>
      <c r="BK445" s="147">
        <f>ROUND(I445*H445,2)</f>
        <v>0</v>
      </c>
      <c r="BL445" s="18" t="s">
        <v>86</v>
      </c>
      <c r="BM445" s="146" t="s">
        <v>631</v>
      </c>
    </row>
    <row r="446" spans="2:65" s="1" customFormat="1" x14ac:dyDescent="0.2">
      <c r="B446" s="33"/>
      <c r="D446" s="148" t="s">
        <v>311</v>
      </c>
      <c r="F446" s="149" t="s">
        <v>627</v>
      </c>
      <c r="I446" s="150"/>
      <c r="L446" s="33"/>
      <c r="M446" s="151"/>
      <c r="T446" s="54"/>
      <c r="AT446" s="18" t="s">
        <v>311</v>
      </c>
      <c r="AU446" s="18" t="s">
        <v>80</v>
      </c>
    </row>
    <row r="447" spans="2:65" s="12" customFormat="1" ht="33.75" x14ac:dyDescent="0.2">
      <c r="B447" s="152"/>
      <c r="D447" s="153" t="s">
        <v>313</v>
      </c>
      <c r="E447" s="154" t="s">
        <v>2</v>
      </c>
      <c r="F447" s="155" t="s">
        <v>632</v>
      </c>
      <c r="H447" s="154" t="s">
        <v>2</v>
      </c>
      <c r="I447" s="156"/>
      <c r="L447" s="152"/>
      <c r="M447" s="157"/>
      <c r="T447" s="158"/>
      <c r="AT447" s="154" t="s">
        <v>313</v>
      </c>
      <c r="AU447" s="154" t="s">
        <v>80</v>
      </c>
      <c r="AV447" s="12" t="s">
        <v>78</v>
      </c>
      <c r="AW447" s="12" t="s">
        <v>32</v>
      </c>
      <c r="AX447" s="12" t="s">
        <v>71</v>
      </c>
      <c r="AY447" s="154" t="s">
        <v>304</v>
      </c>
    </row>
    <row r="448" spans="2:65" s="12" customFormat="1" ht="33.75" x14ac:dyDescent="0.2">
      <c r="B448" s="152"/>
      <c r="D448" s="153" t="s">
        <v>313</v>
      </c>
      <c r="E448" s="154" t="s">
        <v>2</v>
      </c>
      <c r="F448" s="155" t="s">
        <v>633</v>
      </c>
      <c r="H448" s="154" t="s">
        <v>2</v>
      </c>
      <c r="I448" s="156"/>
      <c r="L448" s="152"/>
      <c r="M448" s="157"/>
      <c r="T448" s="158"/>
      <c r="AT448" s="154" t="s">
        <v>313</v>
      </c>
      <c r="AU448" s="154" t="s">
        <v>80</v>
      </c>
      <c r="AV448" s="12" t="s">
        <v>78</v>
      </c>
      <c r="AW448" s="12" t="s">
        <v>32</v>
      </c>
      <c r="AX448" s="12" t="s">
        <v>71</v>
      </c>
      <c r="AY448" s="154" t="s">
        <v>304</v>
      </c>
    </row>
    <row r="449" spans="2:65" s="12" customFormat="1" x14ac:dyDescent="0.2">
      <c r="B449" s="152"/>
      <c r="D449" s="153" t="s">
        <v>313</v>
      </c>
      <c r="E449" s="154" t="s">
        <v>2</v>
      </c>
      <c r="F449" s="155" t="s">
        <v>634</v>
      </c>
      <c r="H449" s="154" t="s">
        <v>2</v>
      </c>
      <c r="I449" s="156"/>
      <c r="L449" s="152"/>
      <c r="M449" s="157"/>
      <c r="T449" s="158"/>
      <c r="AT449" s="154" t="s">
        <v>313</v>
      </c>
      <c r="AU449" s="154" t="s">
        <v>80</v>
      </c>
      <c r="AV449" s="12" t="s">
        <v>78</v>
      </c>
      <c r="AW449" s="12" t="s">
        <v>32</v>
      </c>
      <c r="AX449" s="12" t="s">
        <v>71</v>
      </c>
      <c r="AY449" s="154" t="s">
        <v>304</v>
      </c>
    </row>
    <row r="450" spans="2:65" s="12" customFormat="1" x14ac:dyDescent="0.2">
      <c r="B450" s="152"/>
      <c r="D450" s="153" t="s">
        <v>313</v>
      </c>
      <c r="E450" s="154" t="s">
        <v>2</v>
      </c>
      <c r="F450" s="155" t="s">
        <v>635</v>
      </c>
      <c r="H450" s="154" t="s">
        <v>2</v>
      </c>
      <c r="I450" s="156"/>
      <c r="L450" s="152"/>
      <c r="M450" s="157"/>
      <c r="T450" s="158"/>
      <c r="AT450" s="154" t="s">
        <v>313</v>
      </c>
      <c r="AU450" s="154" t="s">
        <v>80</v>
      </c>
      <c r="AV450" s="12" t="s">
        <v>78</v>
      </c>
      <c r="AW450" s="12" t="s">
        <v>32</v>
      </c>
      <c r="AX450" s="12" t="s">
        <v>71</v>
      </c>
      <c r="AY450" s="154" t="s">
        <v>304</v>
      </c>
    </row>
    <row r="451" spans="2:65" s="12" customFormat="1" x14ac:dyDescent="0.2">
      <c r="B451" s="152"/>
      <c r="D451" s="153" t="s">
        <v>313</v>
      </c>
      <c r="E451" s="154" t="s">
        <v>2</v>
      </c>
      <c r="F451" s="155" t="s">
        <v>634</v>
      </c>
      <c r="H451" s="154" t="s">
        <v>2</v>
      </c>
      <c r="I451" s="156"/>
      <c r="L451" s="152"/>
      <c r="M451" s="157"/>
      <c r="T451" s="158"/>
      <c r="AT451" s="154" t="s">
        <v>313</v>
      </c>
      <c r="AU451" s="154" t="s">
        <v>80</v>
      </c>
      <c r="AV451" s="12" t="s">
        <v>78</v>
      </c>
      <c r="AW451" s="12" t="s">
        <v>32</v>
      </c>
      <c r="AX451" s="12" t="s">
        <v>71</v>
      </c>
      <c r="AY451" s="154" t="s">
        <v>304</v>
      </c>
    </row>
    <row r="452" spans="2:65" s="13" customFormat="1" x14ac:dyDescent="0.2">
      <c r="B452" s="159"/>
      <c r="D452" s="153" t="s">
        <v>313</v>
      </c>
      <c r="E452" s="160" t="s">
        <v>2</v>
      </c>
      <c r="F452" s="161" t="s">
        <v>636</v>
      </c>
      <c r="H452" s="162">
        <v>36.51</v>
      </c>
      <c r="I452" s="163"/>
      <c r="L452" s="159"/>
      <c r="M452" s="164"/>
      <c r="T452" s="165"/>
      <c r="AT452" s="160" t="s">
        <v>313</v>
      </c>
      <c r="AU452" s="160" t="s">
        <v>80</v>
      </c>
      <c r="AV452" s="13" t="s">
        <v>80</v>
      </c>
      <c r="AW452" s="13" t="s">
        <v>32</v>
      </c>
      <c r="AX452" s="13" t="s">
        <v>71</v>
      </c>
      <c r="AY452" s="160" t="s">
        <v>304</v>
      </c>
    </row>
    <row r="453" spans="2:65" s="13" customFormat="1" x14ac:dyDescent="0.2">
      <c r="B453" s="159"/>
      <c r="D453" s="153" t="s">
        <v>313</v>
      </c>
      <c r="E453" s="160" t="s">
        <v>2</v>
      </c>
      <c r="F453" s="161" t="s">
        <v>637</v>
      </c>
      <c r="H453" s="162">
        <v>13.61</v>
      </c>
      <c r="I453" s="163"/>
      <c r="L453" s="159"/>
      <c r="M453" s="164"/>
      <c r="T453" s="165"/>
      <c r="AT453" s="160" t="s">
        <v>313</v>
      </c>
      <c r="AU453" s="160" t="s">
        <v>80</v>
      </c>
      <c r="AV453" s="13" t="s">
        <v>80</v>
      </c>
      <c r="AW453" s="13" t="s">
        <v>32</v>
      </c>
      <c r="AX453" s="13" t="s">
        <v>71</v>
      </c>
      <c r="AY453" s="160" t="s">
        <v>304</v>
      </c>
    </row>
    <row r="454" spans="2:65" s="13" customFormat="1" x14ac:dyDescent="0.2">
      <c r="B454" s="159"/>
      <c r="D454" s="153" t="s">
        <v>313</v>
      </c>
      <c r="E454" s="160" t="s">
        <v>2</v>
      </c>
      <c r="F454" s="161" t="s">
        <v>638</v>
      </c>
      <c r="H454" s="162">
        <v>41.9</v>
      </c>
      <c r="I454" s="163"/>
      <c r="L454" s="159"/>
      <c r="M454" s="164"/>
      <c r="T454" s="165"/>
      <c r="AT454" s="160" t="s">
        <v>313</v>
      </c>
      <c r="AU454" s="160" t="s">
        <v>80</v>
      </c>
      <c r="AV454" s="13" t="s">
        <v>80</v>
      </c>
      <c r="AW454" s="13" t="s">
        <v>32</v>
      </c>
      <c r="AX454" s="13" t="s">
        <v>71</v>
      </c>
      <c r="AY454" s="160" t="s">
        <v>304</v>
      </c>
    </row>
    <row r="455" spans="2:65" s="14" customFormat="1" x14ac:dyDescent="0.2">
      <c r="B455" s="166"/>
      <c r="D455" s="153" t="s">
        <v>313</v>
      </c>
      <c r="E455" s="167" t="s">
        <v>2</v>
      </c>
      <c r="F455" s="168" t="s">
        <v>321</v>
      </c>
      <c r="H455" s="169">
        <v>92.02</v>
      </c>
      <c r="I455" s="170"/>
      <c r="L455" s="166"/>
      <c r="M455" s="171"/>
      <c r="T455" s="172"/>
      <c r="AT455" s="167" t="s">
        <v>313</v>
      </c>
      <c r="AU455" s="167" t="s">
        <v>80</v>
      </c>
      <c r="AV455" s="14" t="s">
        <v>322</v>
      </c>
      <c r="AW455" s="14" t="s">
        <v>32</v>
      </c>
      <c r="AX455" s="14" t="s">
        <v>71</v>
      </c>
      <c r="AY455" s="167" t="s">
        <v>304</v>
      </c>
    </row>
    <row r="456" spans="2:65" s="12" customFormat="1" x14ac:dyDescent="0.2">
      <c r="B456" s="152"/>
      <c r="D456" s="153" t="s">
        <v>313</v>
      </c>
      <c r="E456" s="154" t="s">
        <v>2</v>
      </c>
      <c r="F456" s="155" t="s">
        <v>639</v>
      </c>
      <c r="H456" s="154" t="s">
        <v>2</v>
      </c>
      <c r="I456" s="156"/>
      <c r="L456" s="152"/>
      <c r="M456" s="157"/>
      <c r="T456" s="158"/>
      <c r="AT456" s="154" t="s">
        <v>313</v>
      </c>
      <c r="AU456" s="154" t="s">
        <v>80</v>
      </c>
      <c r="AV456" s="12" t="s">
        <v>78</v>
      </c>
      <c r="AW456" s="12" t="s">
        <v>32</v>
      </c>
      <c r="AX456" s="12" t="s">
        <v>71</v>
      </c>
      <c r="AY456" s="154" t="s">
        <v>304</v>
      </c>
    </row>
    <row r="457" spans="2:65" s="13" customFormat="1" x14ac:dyDescent="0.2">
      <c r="B457" s="159"/>
      <c r="D457" s="153" t="s">
        <v>313</v>
      </c>
      <c r="E457" s="160" t="s">
        <v>2</v>
      </c>
      <c r="F457" s="161" t="s">
        <v>640</v>
      </c>
      <c r="H457" s="162">
        <v>5.1100000000000003</v>
      </c>
      <c r="I457" s="163"/>
      <c r="L457" s="159"/>
      <c r="M457" s="164"/>
      <c r="T457" s="165"/>
      <c r="AT457" s="160" t="s">
        <v>313</v>
      </c>
      <c r="AU457" s="160" t="s">
        <v>80</v>
      </c>
      <c r="AV457" s="13" t="s">
        <v>80</v>
      </c>
      <c r="AW457" s="13" t="s">
        <v>32</v>
      </c>
      <c r="AX457" s="13" t="s">
        <v>71</v>
      </c>
      <c r="AY457" s="160" t="s">
        <v>304</v>
      </c>
    </row>
    <row r="458" spans="2:65" s="14" customFormat="1" x14ac:dyDescent="0.2">
      <c r="B458" s="166"/>
      <c r="D458" s="153" t="s">
        <v>313</v>
      </c>
      <c r="E458" s="167" t="s">
        <v>2</v>
      </c>
      <c r="F458" s="168" t="s">
        <v>321</v>
      </c>
      <c r="H458" s="169">
        <v>5.1100000000000003</v>
      </c>
      <c r="I458" s="170"/>
      <c r="L458" s="166"/>
      <c r="M458" s="171"/>
      <c r="T458" s="172"/>
      <c r="AT458" s="167" t="s">
        <v>313</v>
      </c>
      <c r="AU458" s="167" t="s">
        <v>80</v>
      </c>
      <c r="AV458" s="14" t="s">
        <v>322</v>
      </c>
      <c r="AW458" s="14" t="s">
        <v>32</v>
      </c>
      <c r="AX458" s="14" t="s">
        <v>71</v>
      </c>
      <c r="AY458" s="167" t="s">
        <v>304</v>
      </c>
    </row>
    <row r="459" spans="2:65" s="12" customFormat="1" x14ac:dyDescent="0.2">
      <c r="B459" s="152"/>
      <c r="D459" s="153" t="s">
        <v>313</v>
      </c>
      <c r="E459" s="154" t="s">
        <v>2</v>
      </c>
      <c r="F459" s="155" t="s">
        <v>641</v>
      </c>
      <c r="H459" s="154" t="s">
        <v>2</v>
      </c>
      <c r="I459" s="156"/>
      <c r="L459" s="152"/>
      <c r="M459" s="157"/>
      <c r="T459" s="158"/>
      <c r="AT459" s="154" t="s">
        <v>313</v>
      </c>
      <c r="AU459" s="154" t="s">
        <v>80</v>
      </c>
      <c r="AV459" s="12" t="s">
        <v>78</v>
      </c>
      <c r="AW459" s="12" t="s">
        <v>32</v>
      </c>
      <c r="AX459" s="12" t="s">
        <v>71</v>
      </c>
      <c r="AY459" s="154" t="s">
        <v>304</v>
      </c>
    </row>
    <row r="460" spans="2:65" s="12" customFormat="1" x14ac:dyDescent="0.2">
      <c r="B460" s="152"/>
      <c r="D460" s="153" t="s">
        <v>313</v>
      </c>
      <c r="E460" s="154" t="s">
        <v>2</v>
      </c>
      <c r="F460" s="155" t="s">
        <v>635</v>
      </c>
      <c r="H460" s="154" t="s">
        <v>2</v>
      </c>
      <c r="I460" s="156"/>
      <c r="L460" s="152"/>
      <c r="M460" s="157"/>
      <c r="T460" s="158"/>
      <c r="AT460" s="154" t="s">
        <v>313</v>
      </c>
      <c r="AU460" s="154" t="s">
        <v>80</v>
      </c>
      <c r="AV460" s="12" t="s">
        <v>78</v>
      </c>
      <c r="AW460" s="12" t="s">
        <v>32</v>
      </c>
      <c r="AX460" s="12" t="s">
        <v>71</v>
      </c>
      <c r="AY460" s="154" t="s">
        <v>304</v>
      </c>
    </row>
    <row r="461" spans="2:65" s="13" customFormat="1" x14ac:dyDescent="0.2">
      <c r="B461" s="159"/>
      <c r="D461" s="153" t="s">
        <v>313</v>
      </c>
      <c r="E461" s="160" t="s">
        <v>2</v>
      </c>
      <c r="F461" s="161" t="s">
        <v>642</v>
      </c>
      <c r="H461" s="162">
        <v>115.06</v>
      </c>
      <c r="I461" s="163"/>
      <c r="L461" s="159"/>
      <c r="M461" s="164"/>
      <c r="T461" s="165"/>
      <c r="AT461" s="160" t="s">
        <v>313</v>
      </c>
      <c r="AU461" s="160" t="s">
        <v>80</v>
      </c>
      <c r="AV461" s="13" t="s">
        <v>80</v>
      </c>
      <c r="AW461" s="13" t="s">
        <v>32</v>
      </c>
      <c r="AX461" s="13" t="s">
        <v>71</v>
      </c>
      <c r="AY461" s="160" t="s">
        <v>304</v>
      </c>
    </row>
    <row r="462" spans="2:65" s="14" customFormat="1" x14ac:dyDescent="0.2">
      <c r="B462" s="166"/>
      <c r="D462" s="153" t="s">
        <v>313</v>
      </c>
      <c r="E462" s="167" t="s">
        <v>2</v>
      </c>
      <c r="F462" s="168" t="s">
        <v>321</v>
      </c>
      <c r="H462" s="169">
        <v>115.06</v>
      </c>
      <c r="I462" s="170"/>
      <c r="L462" s="166"/>
      <c r="M462" s="171"/>
      <c r="T462" s="172"/>
      <c r="AT462" s="167" t="s">
        <v>313</v>
      </c>
      <c r="AU462" s="167" t="s">
        <v>80</v>
      </c>
      <c r="AV462" s="14" t="s">
        <v>322</v>
      </c>
      <c r="AW462" s="14" t="s">
        <v>32</v>
      </c>
      <c r="AX462" s="14" t="s">
        <v>71</v>
      </c>
      <c r="AY462" s="167" t="s">
        <v>304</v>
      </c>
    </row>
    <row r="463" spans="2:65" s="15" customFormat="1" x14ac:dyDescent="0.2">
      <c r="B463" s="173"/>
      <c r="D463" s="153" t="s">
        <v>313</v>
      </c>
      <c r="E463" s="174" t="s">
        <v>2</v>
      </c>
      <c r="F463" s="175" t="s">
        <v>323</v>
      </c>
      <c r="H463" s="176">
        <v>212.19</v>
      </c>
      <c r="I463" s="177"/>
      <c r="L463" s="173"/>
      <c r="M463" s="178"/>
      <c r="T463" s="179"/>
      <c r="AT463" s="174" t="s">
        <v>313</v>
      </c>
      <c r="AU463" s="174" t="s">
        <v>80</v>
      </c>
      <c r="AV463" s="15" t="s">
        <v>86</v>
      </c>
      <c r="AW463" s="15" t="s">
        <v>32</v>
      </c>
      <c r="AX463" s="15" t="s">
        <v>78</v>
      </c>
      <c r="AY463" s="174" t="s">
        <v>304</v>
      </c>
    </row>
    <row r="464" spans="2:65" s="1" customFormat="1" ht="37.9" customHeight="1" x14ac:dyDescent="0.2">
      <c r="B464" s="134"/>
      <c r="C464" s="135" t="s">
        <v>643</v>
      </c>
      <c r="D464" s="135" t="s">
        <v>306</v>
      </c>
      <c r="E464" s="136" t="s">
        <v>644</v>
      </c>
      <c r="F464" s="137" t="s">
        <v>645</v>
      </c>
      <c r="G464" s="138" t="s">
        <v>130</v>
      </c>
      <c r="H464" s="139">
        <v>29.207999999999998</v>
      </c>
      <c r="I464" s="140"/>
      <c r="J464" s="141">
        <f>ROUND(I464*H464,2)</f>
        <v>0</v>
      </c>
      <c r="K464" s="137" t="s">
        <v>309</v>
      </c>
      <c r="L464" s="33"/>
      <c r="M464" s="142" t="s">
        <v>2</v>
      </c>
      <c r="N464" s="143" t="s">
        <v>42</v>
      </c>
      <c r="P464" s="144">
        <f>O464*H464</f>
        <v>0</v>
      </c>
      <c r="Q464" s="144">
        <v>0.22897999999999999</v>
      </c>
      <c r="R464" s="144">
        <f>Q464*H464</f>
        <v>6.6880478399999994</v>
      </c>
      <c r="S464" s="144">
        <v>0</v>
      </c>
      <c r="T464" s="145">
        <f>S464*H464</f>
        <v>0</v>
      </c>
      <c r="AR464" s="146" t="s">
        <v>86</v>
      </c>
      <c r="AT464" s="146" t="s">
        <v>306</v>
      </c>
      <c r="AU464" s="146" t="s">
        <v>80</v>
      </c>
      <c r="AY464" s="18" t="s">
        <v>304</v>
      </c>
      <c r="BE464" s="147">
        <f>IF(N464="základní",J464,0)</f>
        <v>0</v>
      </c>
      <c r="BF464" s="147">
        <f>IF(N464="snížená",J464,0)</f>
        <v>0</v>
      </c>
      <c r="BG464" s="147">
        <f>IF(N464="zákl. přenesená",J464,0)</f>
        <v>0</v>
      </c>
      <c r="BH464" s="147">
        <f>IF(N464="sníž. přenesená",J464,0)</f>
        <v>0</v>
      </c>
      <c r="BI464" s="147">
        <f>IF(N464="nulová",J464,0)</f>
        <v>0</v>
      </c>
      <c r="BJ464" s="18" t="s">
        <v>78</v>
      </c>
      <c r="BK464" s="147">
        <f>ROUND(I464*H464,2)</f>
        <v>0</v>
      </c>
      <c r="BL464" s="18" t="s">
        <v>86</v>
      </c>
      <c r="BM464" s="146" t="s">
        <v>646</v>
      </c>
    </row>
    <row r="465" spans="2:65" s="1" customFormat="1" x14ac:dyDescent="0.2">
      <c r="B465" s="33"/>
      <c r="D465" s="148" t="s">
        <v>311</v>
      </c>
      <c r="F465" s="149" t="s">
        <v>647</v>
      </c>
      <c r="I465" s="150"/>
      <c r="L465" s="33"/>
      <c r="M465" s="151"/>
      <c r="T465" s="54"/>
      <c r="AT465" s="18" t="s">
        <v>311</v>
      </c>
      <c r="AU465" s="18" t="s">
        <v>80</v>
      </c>
    </row>
    <row r="466" spans="2:65" s="12" customFormat="1" x14ac:dyDescent="0.2">
      <c r="B466" s="152"/>
      <c r="D466" s="153" t="s">
        <v>313</v>
      </c>
      <c r="E466" s="154" t="s">
        <v>2</v>
      </c>
      <c r="F466" s="155" t="s">
        <v>613</v>
      </c>
      <c r="H466" s="154" t="s">
        <v>2</v>
      </c>
      <c r="I466" s="156"/>
      <c r="L466" s="152"/>
      <c r="M466" s="157"/>
      <c r="T466" s="158"/>
      <c r="AT466" s="154" t="s">
        <v>313</v>
      </c>
      <c r="AU466" s="154" t="s">
        <v>80</v>
      </c>
      <c r="AV466" s="12" t="s">
        <v>78</v>
      </c>
      <c r="AW466" s="12" t="s">
        <v>32</v>
      </c>
      <c r="AX466" s="12" t="s">
        <v>71</v>
      </c>
      <c r="AY466" s="154" t="s">
        <v>304</v>
      </c>
    </row>
    <row r="467" spans="2:65" s="12" customFormat="1" x14ac:dyDescent="0.2">
      <c r="B467" s="152"/>
      <c r="D467" s="153" t="s">
        <v>313</v>
      </c>
      <c r="E467" s="154" t="s">
        <v>2</v>
      </c>
      <c r="F467" s="155" t="s">
        <v>628</v>
      </c>
      <c r="H467" s="154" t="s">
        <v>2</v>
      </c>
      <c r="I467" s="156"/>
      <c r="L467" s="152"/>
      <c r="M467" s="157"/>
      <c r="T467" s="158"/>
      <c r="AT467" s="154" t="s">
        <v>313</v>
      </c>
      <c r="AU467" s="154" t="s">
        <v>80</v>
      </c>
      <c r="AV467" s="12" t="s">
        <v>78</v>
      </c>
      <c r="AW467" s="12" t="s">
        <v>32</v>
      </c>
      <c r="AX467" s="12" t="s">
        <v>71</v>
      </c>
      <c r="AY467" s="154" t="s">
        <v>304</v>
      </c>
    </row>
    <row r="468" spans="2:65" s="13" customFormat="1" x14ac:dyDescent="0.2">
      <c r="B468" s="159"/>
      <c r="D468" s="153" t="s">
        <v>313</v>
      </c>
      <c r="E468" s="160" t="s">
        <v>2</v>
      </c>
      <c r="F468" s="161" t="s">
        <v>648</v>
      </c>
      <c r="H468" s="162">
        <v>12.6</v>
      </c>
      <c r="I468" s="163"/>
      <c r="L468" s="159"/>
      <c r="M468" s="164"/>
      <c r="T468" s="165"/>
      <c r="AT468" s="160" t="s">
        <v>313</v>
      </c>
      <c r="AU468" s="160" t="s">
        <v>80</v>
      </c>
      <c r="AV468" s="13" t="s">
        <v>80</v>
      </c>
      <c r="AW468" s="13" t="s">
        <v>32</v>
      </c>
      <c r="AX468" s="13" t="s">
        <v>71</v>
      </c>
      <c r="AY468" s="160" t="s">
        <v>304</v>
      </c>
    </row>
    <row r="469" spans="2:65" s="14" customFormat="1" x14ac:dyDescent="0.2">
      <c r="B469" s="166"/>
      <c r="D469" s="153" t="s">
        <v>313</v>
      </c>
      <c r="E469" s="167" t="s">
        <v>2</v>
      </c>
      <c r="F469" s="168" t="s">
        <v>321</v>
      </c>
      <c r="H469" s="169">
        <v>12.6</v>
      </c>
      <c r="I469" s="170"/>
      <c r="L469" s="166"/>
      <c r="M469" s="171"/>
      <c r="T469" s="172"/>
      <c r="AT469" s="167" t="s">
        <v>313</v>
      </c>
      <c r="AU469" s="167" t="s">
        <v>80</v>
      </c>
      <c r="AV469" s="14" t="s">
        <v>322</v>
      </c>
      <c r="AW469" s="14" t="s">
        <v>32</v>
      </c>
      <c r="AX469" s="14" t="s">
        <v>71</v>
      </c>
      <c r="AY469" s="167" t="s">
        <v>304</v>
      </c>
    </row>
    <row r="470" spans="2:65" s="12" customFormat="1" x14ac:dyDescent="0.2">
      <c r="B470" s="152"/>
      <c r="D470" s="153" t="s">
        <v>313</v>
      </c>
      <c r="E470" s="154" t="s">
        <v>2</v>
      </c>
      <c r="F470" s="155" t="s">
        <v>639</v>
      </c>
      <c r="H470" s="154" t="s">
        <v>2</v>
      </c>
      <c r="I470" s="156"/>
      <c r="L470" s="152"/>
      <c r="M470" s="157"/>
      <c r="T470" s="158"/>
      <c r="AT470" s="154" t="s">
        <v>313</v>
      </c>
      <c r="AU470" s="154" t="s">
        <v>80</v>
      </c>
      <c r="AV470" s="12" t="s">
        <v>78</v>
      </c>
      <c r="AW470" s="12" t="s">
        <v>32</v>
      </c>
      <c r="AX470" s="12" t="s">
        <v>71</v>
      </c>
      <c r="AY470" s="154" t="s">
        <v>304</v>
      </c>
    </row>
    <row r="471" spans="2:65" s="13" customFormat="1" x14ac:dyDescent="0.2">
      <c r="B471" s="159"/>
      <c r="D471" s="153" t="s">
        <v>313</v>
      </c>
      <c r="E471" s="160" t="s">
        <v>2</v>
      </c>
      <c r="F471" s="161" t="s">
        <v>649</v>
      </c>
      <c r="H471" s="162">
        <v>16.608000000000001</v>
      </c>
      <c r="I471" s="163"/>
      <c r="L471" s="159"/>
      <c r="M471" s="164"/>
      <c r="T471" s="165"/>
      <c r="AT471" s="160" t="s">
        <v>313</v>
      </c>
      <c r="AU471" s="160" t="s">
        <v>80</v>
      </c>
      <c r="AV471" s="13" t="s">
        <v>80</v>
      </c>
      <c r="AW471" s="13" t="s">
        <v>32</v>
      </c>
      <c r="AX471" s="13" t="s">
        <v>71</v>
      </c>
      <c r="AY471" s="160" t="s">
        <v>304</v>
      </c>
    </row>
    <row r="472" spans="2:65" s="14" customFormat="1" x14ac:dyDescent="0.2">
      <c r="B472" s="166"/>
      <c r="D472" s="153" t="s">
        <v>313</v>
      </c>
      <c r="E472" s="167" t="s">
        <v>2</v>
      </c>
      <c r="F472" s="168" t="s">
        <v>321</v>
      </c>
      <c r="H472" s="169">
        <v>16.608000000000001</v>
      </c>
      <c r="I472" s="170"/>
      <c r="L472" s="166"/>
      <c r="M472" s="171"/>
      <c r="T472" s="172"/>
      <c r="AT472" s="167" t="s">
        <v>313</v>
      </c>
      <c r="AU472" s="167" t="s">
        <v>80</v>
      </c>
      <c r="AV472" s="14" t="s">
        <v>322</v>
      </c>
      <c r="AW472" s="14" t="s">
        <v>32</v>
      </c>
      <c r="AX472" s="14" t="s">
        <v>71</v>
      </c>
      <c r="AY472" s="167" t="s">
        <v>304</v>
      </c>
    </row>
    <row r="473" spans="2:65" s="15" customFormat="1" x14ac:dyDescent="0.2">
      <c r="B473" s="173"/>
      <c r="D473" s="153" t="s">
        <v>313</v>
      </c>
      <c r="E473" s="174" t="s">
        <v>2</v>
      </c>
      <c r="F473" s="175" t="s">
        <v>323</v>
      </c>
      <c r="H473" s="176">
        <v>29.207999999999998</v>
      </c>
      <c r="I473" s="177"/>
      <c r="L473" s="173"/>
      <c r="M473" s="178"/>
      <c r="T473" s="179"/>
      <c r="AT473" s="174" t="s">
        <v>313</v>
      </c>
      <c r="AU473" s="174" t="s">
        <v>80</v>
      </c>
      <c r="AV473" s="15" t="s">
        <v>86</v>
      </c>
      <c r="AW473" s="15" t="s">
        <v>32</v>
      </c>
      <c r="AX473" s="15" t="s">
        <v>78</v>
      </c>
      <c r="AY473" s="174" t="s">
        <v>304</v>
      </c>
    </row>
    <row r="474" spans="2:65" s="1" customFormat="1" ht="37.9" customHeight="1" x14ac:dyDescent="0.2">
      <c r="B474" s="134"/>
      <c r="C474" s="135" t="s">
        <v>650</v>
      </c>
      <c r="D474" s="135" t="s">
        <v>306</v>
      </c>
      <c r="E474" s="136" t="s">
        <v>651</v>
      </c>
      <c r="F474" s="137" t="s">
        <v>652</v>
      </c>
      <c r="G474" s="138" t="s">
        <v>130</v>
      </c>
      <c r="H474" s="139">
        <v>153.97</v>
      </c>
      <c r="I474" s="140"/>
      <c r="J474" s="141">
        <f>ROUND(I474*H474,2)</f>
        <v>0</v>
      </c>
      <c r="K474" s="137" t="s">
        <v>309</v>
      </c>
      <c r="L474" s="33"/>
      <c r="M474" s="142" t="s">
        <v>2</v>
      </c>
      <c r="N474" s="143" t="s">
        <v>42</v>
      </c>
      <c r="P474" s="144">
        <f>O474*H474</f>
        <v>0</v>
      </c>
      <c r="Q474" s="144">
        <v>0.18970999999999999</v>
      </c>
      <c r="R474" s="144">
        <f>Q474*H474</f>
        <v>29.209648699999999</v>
      </c>
      <c r="S474" s="144">
        <v>0</v>
      </c>
      <c r="T474" s="145">
        <f>S474*H474</f>
        <v>0</v>
      </c>
      <c r="AR474" s="146" t="s">
        <v>86</v>
      </c>
      <c r="AT474" s="146" t="s">
        <v>306</v>
      </c>
      <c r="AU474" s="146" t="s">
        <v>80</v>
      </c>
      <c r="AY474" s="18" t="s">
        <v>304</v>
      </c>
      <c r="BE474" s="147">
        <f>IF(N474="základní",J474,0)</f>
        <v>0</v>
      </c>
      <c r="BF474" s="147">
        <f>IF(N474="snížená",J474,0)</f>
        <v>0</v>
      </c>
      <c r="BG474" s="147">
        <f>IF(N474="zákl. přenesená",J474,0)</f>
        <v>0</v>
      </c>
      <c r="BH474" s="147">
        <f>IF(N474="sníž. přenesená",J474,0)</f>
        <v>0</v>
      </c>
      <c r="BI474" s="147">
        <f>IF(N474="nulová",J474,0)</f>
        <v>0</v>
      </c>
      <c r="BJ474" s="18" t="s">
        <v>78</v>
      </c>
      <c r="BK474" s="147">
        <f>ROUND(I474*H474,2)</f>
        <v>0</v>
      </c>
      <c r="BL474" s="18" t="s">
        <v>86</v>
      </c>
      <c r="BM474" s="146" t="s">
        <v>653</v>
      </c>
    </row>
    <row r="475" spans="2:65" s="1" customFormat="1" x14ac:dyDescent="0.2">
      <c r="B475" s="33"/>
      <c r="D475" s="148" t="s">
        <v>311</v>
      </c>
      <c r="F475" s="149" t="s">
        <v>654</v>
      </c>
      <c r="I475" s="150"/>
      <c r="L475" s="33"/>
      <c r="M475" s="151"/>
      <c r="T475" s="54"/>
      <c r="AT475" s="18" t="s">
        <v>311</v>
      </c>
      <c r="AU475" s="18" t="s">
        <v>80</v>
      </c>
    </row>
    <row r="476" spans="2:65" s="12" customFormat="1" x14ac:dyDescent="0.2">
      <c r="B476" s="152"/>
      <c r="D476" s="153" t="s">
        <v>313</v>
      </c>
      <c r="E476" s="154" t="s">
        <v>2</v>
      </c>
      <c r="F476" s="155" t="s">
        <v>655</v>
      </c>
      <c r="H476" s="154" t="s">
        <v>2</v>
      </c>
      <c r="I476" s="156"/>
      <c r="L476" s="152"/>
      <c r="M476" s="157"/>
      <c r="T476" s="158"/>
      <c r="AT476" s="154" t="s">
        <v>313</v>
      </c>
      <c r="AU476" s="154" t="s">
        <v>80</v>
      </c>
      <c r="AV476" s="12" t="s">
        <v>78</v>
      </c>
      <c r="AW476" s="12" t="s">
        <v>32</v>
      </c>
      <c r="AX476" s="12" t="s">
        <v>71</v>
      </c>
      <c r="AY476" s="154" t="s">
        <v>304</v>
      </c>
    </row>
    <row r="477" spans="2:65" s="12" customFormat="1" x14ac:dyDescent="0.2">
      <c r="B477" s="152"/>
      <c r="D477" s="153" t="s">
        <v>313</v>
      </c>
      <c r="E477" s="154" t="s">
        <v>2</v>
      </c>
      <c r="F477" s="155" t="s">
        <v>634</v>
      </c>
      <c r="H477" s="154" t="s">
        <v>2</v>
      </c>
      <c r="I477" s="156"/>
      <c r="L477" s="152"/>
      <c r="M477" s="157"/>
      <c r="T477" s="158"/>
      <c r="AT477" s="154" t="s">
        <v>313</v>
      </c>
      <c r="AU477" s="154" t="s">
        <v>80</v>
      </c>
      <c r="AV477" s="12" t="s">
        <v>78</v>
      </c>
      <c r="AW477" s="12" t="s">
        <v>32</v>
      </c>
      <c r="AX477" s="12" t="s">
        <v>71</v>
      </c>
      <c r="AY477" s="154" t="s">
        <v>304</v>
      </c>
    </row>
    <row r="478" spans="2:65" s="12" customFormat="1" x14ac:dyDescent="0.2">
      <c r="B478" s="152"/>
      <c r="D478" s="153" t="s">
        <v>313</v>
      </c>
      <c r="E478" s="154" t="s">
        <v>2</v>
      </c>
      <c r="F478" s="155" t="s">
        <v>656</v>
      </c>
      <c r="H478" s="154" t="s">
        <v>2</v>
      </c>
      <c r="I478" s="156"/>
      <c r="L478" s="152"/>
      <c r="M478" s="157"/>
      <c r="T478" s="158"/>
      <c r="AT478" s="154" t="s">
        <v>313</v>
      </c>
      <c r="AU478" s="154" t="s">
        <v>80</v>
      </c>
      <c r="AV478" s="12" t="s">
        <v>78</v>
      </c>
      <c r="AW478" s="12" t="s">
        <v>32</v>
      </c>
      <c r="AX478" s="12" t="s">
        <v>71</v>
      </c>
      <c r="AY478" s="154" t="s">
        <v>304</v>
      </c>
    </row>
    <row r="479" spans="2:65" s="13" customFormat="1" x14ac:dyDescent="0.2">
      <c r="B479" s="159"/>
      <c r="D479" s="153" t="s">
        <v>313</v>
      </c>
      <c r="E479" s="160" t="s">
        <v>2</v>
      </c>
      <c r="F479" s="161" t="s">
        <v>657</v>
      </c>
      <c r="H479" s="162">
        <v>19.350000000000001</v>
      </c>
      <c r="I479" s="163"/>
      <c r="L479" s="159"/>
      <c r="M479" s="164"/>
      <c r="T479" s="165"/>
      <c r="AT479" s="160" t="s">
        <v>313</v>
      </c>
      <c r="AU479" s="160" t="s">
        <v>80</v>
      </c>
      <c r="AV479" s="13" t="s">
        <v>80</v>
      </c>
      <c r="AW479" s="13" t="s">
        <v>32</v>
      </c>
      <c r="AX479" s="13" t="s">
        <v>71</v>
      </c>
      <c r="AY479" s="160" t="s">
        <v>304</v>
      </c>
    </row>
    <row r="480" spans="2:65" s="13" customFormat="1" x14ac:dyDescent="0.2">
      <c r="B480" s="159"/>
      <c r="D480" s="153" t="s">
        <v>313</v>
      </c>
      <c r="E480" s="160" t="s">
        <v>2</v>
      </c>
      <c r="F480" s="161" t="s">
        <v>658</v>
      </c>
      <c r="H480" s="162">
        <v>10.888</v>
      </c>
      <c r="I480" s="163"/>
      <c r="L480" s="159"/>
      <c r="M480" s="164"/>
      <c r="T480" s="165"/>
      <c r="AT480" s="160" t="s">
        <v>313</v>
      </c>
      <c r="AU480" s="160" t="s">
        <v>80</v>
      </c>
      <c r="AV480" s="13" t="s">
        <v>80</v>
      </c>
      <c r="AW480" s="13" t="s">
        <v>32</v>
      </c>
      <c r="AX480" s="13" t="s">
        <v>71</v>
      </c>
      <c r="AY480" s="160" t="s">
        <v>304</v>
      </c>
    </row>
    <row r="481" spans="2:65" s="13" customFormat="1" x14ac:dyDescent="0.2">
      <c r="B481" s="159"/>
      <c r="D481" s="153" t="s">
        <v>313</v>
      </c>
      <c r="E481" s="160" t="s">
        <v>2</v>
      </c>
      <c r="F481" s="161" t="s">
        <v>659</v>
      </c>
      <c r="H481" s="162">
        <v>66.201999999999998</v>
      </c>
      <c r="I481" s="163"/>
      <c r="L481" s="159"/>
      <c r="M481" s="164"/>
      <c r="T481" s="165"/>
      <c r="AT481" s="160" t="s">
        <v>313</v>
      </c>
      <c r="AU481" s="160" t="s">
        <v>80</v>
      </c>
      <c r="AV481" s="13" t="s">
        <v>80</v>
      </c>
      <c r="AW481" s="13" t="s">
        <v>32</v>
      </c>
      <c r="AX481" s="13" t="s">
        <v>71</v>
      </c>
      <c r="AY481" s="160" t="s">
        <v>304</v>
      </c>
    </row>
    <row r="482" spans="2:65" s="14" customFormat="1" x14ac:dyDescent="0.2">
      <c r="B482" s="166"/>
      <c r="D482" s="153" t="s">
        <v>313</v>
      </c>
      <c r="E482" s="167" t="s">
        <v>2</v>
      </c>
      <c r="F482" s="168" t="s">
        <v>321</v>
      </c>
      <c r="H482" s="169">
        <v>96.44</v>
      </c>
      <c r="I482" s="170"/>
      <c r="L482" s="166"/>
      <c r="M482" s="171"/>
      <c r="T482" s="172"/>
      <c r="AT482" s="167" t="s">
        <v>313</v>
      </c>
      <c r="AU482" s="167" t="s">
        <v>80</v>
      </c>
      <c r="AV482" s="14" t="s">
        <v>322</v>
      </c>
      <c r="AW482" s="14" t="s">
        <v>32</v>
      </c>
      <c r="AX482" s="14" t="s">
        <v>71</v>
      </c>
      <c r="AY482" s="167" t="s">
        <v>304</v>
      </c>
    </row>
    <row r="483" spans="2:65" s="12" customFormat="1" x14ac:dyDescent="0.2">
      <c r="B483" s="152"/>
      <c r="D483" s="153" t="s">
        <v>313</v>
      </c>
      <c r="E483" s="154" t="s">
        <v>2</v>
      </c>
      <c r="F483" s="155" t="s">
        <v>641</v>
      </c>
      <c r="H483" s="154" t="s">
        <v>2</v>
      </c>
      <c r="I483" s="156"/>
      <c r="L483" s="152"/>
      <c r="M483" s="157"/>
      <c r="T483" s="158"/>
      <c r="AT483" s="154" t="s">
        <v>313</v>
      </c>
      <c r="AU483" s="154" t="s">
        <v>80</v>
      </c>
      <c r="AV483" s="12" t="s">
        <v>78</v>
      </c>
      <c r="AW483" s="12" t="s">
        <v>32</v>
      </c>
      <c r="AX483" s="12" t="s">
        <v>71</v>
      </c>
      <c r="AY483" s="154" t="s">
        <v>304</v>
      </c>
    </row>
    <row r="484" spans="2:65" s="13" customFormat="1" x14ac:dyDescent="0.2">
      <c r="B484" s="159"/>
      <c r="D484" s="153" t="s">
        <v>313</v>
      </c>
      <c r="E484" s="160" t="s">
        <v>2</v>
      </c>
      <c r="F484" s="161" t="s">
        <v>660</v>
      </c>
      <c r="H484" s="162">
        <v>57.53</v>
      </c>
      <c r="I484" s="163"/>
      <c r="L484" s="159"/>
      <c r="M484" s="164"/>
      <c r="T484" s="165"/>
      <c r="AT484" s="160" t="s">
        <v>313</v>
      </c>
      <c r="AU484" s="160" t="s">
        <v>80</v>
      </c>
      <c r="AV484" s="13" t="s">
        <v>80</v>
      </c>
      <c r="AW484" s="13" t="s">
        <v>32</v>
      </c>
      <c r="AX484" s="13" t="s">
        <v>71</v>
      </c>
      <c r="AY484" s="160" t="s">
        <v>304</v>
      </c>
    </row>
    <row r="485" spans="2:65" s="14" customFormat="1" x14ac:dyDescent="0.2">
      <c r="B485" s="166"/>
      <c r="D485" s="153" t="s">
        <v>313</v>
      </c>
      <c r="E485" s="167" t="s">
        <v>2</v>
      </c>
      <c r="F485" s="168" t="s">
        <v>321</v>
      </c>
      <c r="H485" s="169">
        <v>57.53</v>
      </c>
      <c r="I485" s="170"/>
      <c r="L485" s="166"/>
      <c r="M485" s="171"/>
      <c r="T485" s="172"/>
      <c r="AT485" s="167" t="s">
        <v>313</v>
      </c>
      <c r="AU485" s="167" t="s">
        <v>80</v>
      </c>
      <c r="AV485" s="14" t="s">
        <v>322</v>
      </c>
      <c r="AW485" s="14" t="s">
        <v>32</v>
      </c>
      <c r="AX485" s="14" t="s">
        <v>71</v>
      </c>
      <c r="AY485" s="167" t="s">
        <v>304</v>
      </c>
    </row>
    <row r="486" spans="2:65" s="15" customFormat="1" x14ac:dyDescent="0.2">
      <c r="B486" s="173"/>
      <c r="D486" s="153" t="s">
        <v>313</v>
      </c>
      <c r="E486" s="174" t="s">
        <v>2</v>
      </c>
      <c r="F486" s="175" t="s">
        <v>323</v>
      </c>
      <c r="H486" s="176">
        <v>153.97</v>
      </c>
      <c r="I486" s="177"/>
      <c r="L486" s="173"/>
      <c r="M486" s="178"/>
      <c r="T486" s="179"/>
      <c r="AT486" s="174" t="s">
        <v>313</v>
      </c>
      <c r="AU486" s="174" t="s">
        <v>80</v>
      </c>
      <c r="AV486" s="15" t="s">
        <v>86</v>
      </c>
      <c r="AW486" s="15" t="s">
        <v>32</v>
      </c>
      <c r="AX486" s="15" t="s">
        <v>78</v>
      </c>
      <c r="AY486" s="174" t="s">
        <v>304</v>
      </c>
    </row>
    <row r="487" spans="2:65" s="1" customFormat="1" ht="24.2" customHeight="1" x14ac:dyDescent="0.2">
      <c r="B487" s="134"/>
      <c r="C487" s="135" t="s">
        <v>661</v>
      </c>
      <c r="D487" s="135" t="s">
        <v>306</v>
      </c>
      <c r="E487" s="136" t="s">
        <v>662</v>
      </c>
      <c r="F487" s="137" t="s">
        <v>663</v>
      </c>
      <c r="G487" s="138" t="s">
        <v>179</v>
      </c>
      <c r="H487" s="139">
        <v>72.37</v>
      </c>
      <c r="I487" s="140"/>
      <c r="J487" s="141">
        <f>ROUND(I487*H487,2)</f>
        <v>0</v>
      </c>
      <c r="K487" s="137" t="s">
        <v>309</v>
      </c>
      <c r="L487" s="33"/>
      <c r="M487" s="142" t="s">
        <v>2</v>
      </c>
      <c r="N487" s="143" t="s">
        <v>42</v>
      </c>
      <c r="P487" s="144">
        <f>O487*H487</f>
        <v>0</v>
      </c>
      <c r="Q487" s="144">
        <v>1.856E-2</v>
      </c>
      <c r="R487" s="144">
        <f>Q487*H487</f>
        <v>1.3431872</v>
      </c>
      <c r="S487" s="144">
        <v>0</v>
      </c>
      <c r="T487" s="145">
        <f>S487*H487</f>
        <v>0</v>
      </c>
      <c r="AR487" s="146" t="s">
        <v>86</v>
      </c>
      <c r="AT487" s="146" t="s">
        <v>306</v>
      </c>
      <c r="AU487" s="146" t="s">
        <v>80</v>
      </c>
      <c r="AY487" s="18" t="s">
        <v>304</v>
      </c>
      <c r="BE487" s="147">
        <f>IF(N487="základní",J487,0)</f>
        <v>0</v>
      </c>
      <c r="BF487" s="147">
        <f>IF(N487="snížená",J487,0)</f>
        <v>0</v>
      </c>
      <c r="BG487" s="147">
        <f>IF(N487="zákl. přenesená",J487,0)</f>
        <v>0</v>
      </c>
      <c r="BH487" s="147">
        <f>IF(N487="sníž. přenesená",J487,0)</f>
        <v>0</v>
      </c>
      <c r="BI487" s="147">
        <f>IF(N487="nulová",J487,0)</f>
        <v>0</v>
      </c>
      <c r="BJ487" s="18" t="s">
        <v>78</v>
      </c>
      <c r="BK487" s="147">
        <f>ROUND(I487*H487,2)</f>
        <v>0</v>
      </c>
      <c r="BL487" s="18" t="s">
        <v>86</v>
      </c>
      <c r="BM487" s="146" t="s">
        <v>664</v>
      </c>
    </row>
    <row r="488" spans="2:65" s="1" customFormat="1" x14ac:dyDescent="0.2">
      <c r="B488" s="33"/>
      <c r="D488" s="148" t="s">
        <v>311</v>
      </c>
      <c r="F488" s="149" t="s">
        <v>665</v>
      </c>
      <c r="I488" s="150"/>
      <c r="L488" s="33"/>
      <c r="M488" s="151"/>
      <c r="T488" s="54"/>
      <c r="AT488" s="18" t="s">
        <v>311</v>
      </c>
      <c r="AU488" s="18" t="s">
        <v>80</v>
      </c>
    </row>
    <row r="489" spans="2:65" s="12" customFormat="1" x14ac:dyDescent="0.2">
      <c r="B489" s="152"/>
      <c r="D489" s="153" t="s">
        <v>313</v>
      </c>
      <c r="E489" s="154" t="s">
        <v>2</v>
      </c>
      <c r="F489" s="155" t="s">
        <v>613</v>
      </c>
      <c r="H489" s="154" t="s">
        <v>2</v>
      </c>
      <c r="I489" s="156"/>
      <c r="L489" s="152"/>
      <c r="M489" s="157"/>
      <c r="T489" s="158"/>
      <c r="AT489" s="154" t="s">
        <v>313</v>
      </c>
      <c r="AU489" s="154" t="s">
        <v>80</v>
      </c>
      <c r="AV489" s="12" t="s">
        <v>78</v>
      </c>
      <c r="AW489" s="12" t="s">
        <v>32</v>
      </c>
      <c r="AX489" s="12" t="s">
        <v>71</v>
      </c>
      <c r="AY489" s="154" t="s">
        <v>304</v>
      </c>
    </row>
    <row r="490" spans="2:65" s="12" customFormat="1" x14ac:dyDescent="0.2">
      <c r="B490" s="152"/>
      <c r="D490" s="153" t="s">
        <v>313</v>
      </c>
      <c r="E490" s="154" t="s">
        <v>2</v>
      </c>
      <c r="F490" s="155" t="s">
        <v>666</v>
      </c>
      <c r="H490" s="154" t="s">
        <v>2</v>
      </c>
      <c r="I490" s="156"/>
      <c r="L490" s="152"/>
      <c r="M490" s="157"/>
      <c r="T490" s="158"/>
      <c r="AT490" s="154" t="s">
        <v>313</v>
      </c>
      <c r="AU490" s="154" t="s">
        <v>80</v>
      </c>
      <c r="AV490" s="12" t="s">
        <v>78</v>
      </c>
      <c r="AW490" s="12" t="s">
        <v>32</v>
      </c>
      <c r="AX490" s="12" t="s">
        <v>71</v>
      </c>
      <c r="AY490" s="154" t="s">
        <v>304</v>
      </c>
    </row>
    <row r="491" spans="2:65" s="13" customFormat="1" x14ac:dyDescent="0.2">
      <c r="B491" s="159"/>
      <c r="D491" s="153" t="s">
        <v>313</v>
      </c>
      <c r="E491" s="160" t="s">
        <v>2</v>
      </c>
      <c r="F491" s="161" t="s">
        <v>667</v>
      </c>
      <c r="H491" s="162">
        <v>12.86</v>
      </c>
      <c r="I491" s="163"/>
      <c r="L491" s="159"/>
      <c r="M491" s="164"/>
      <c r="T491" s="165"/>
      <c r="AT491" s="160" t="s">
        <v>313</v>
      </c>
      <c r="AU491" s="160" t="s">
        <v>80</v>
      </c>
      <c r="AV491" s="13" t="s">
        <v>80</v>
      </c>
      <c r="AW491" s="13" t="s">
        <v>32</v>
      </c>
      <c r="AX491" s="13" t="s">
        <v>71</v>
      </c>
      <c r="AY491" s="160" t="s">
        <v>304</v>
      </c>
    </row>
    <row r="492" spans="2:65" s="13" customFormat="1" x14ac:dyDescent="0.2">
      <c r="B492" s="159"/>
      <c r="D492" s="153" t="s">
        <v>313</v>
      </c>
      <c r="E492" s="160" t="s">
        <v>2</v>
      </c>
      <c r="F492" s="161" t="s">
        <v>668</v>
      </c>
      <c r="H492" s="162">
        <v>10.57</v>
      </c>
      <c r="I492" s="163"/>
      <c r="L492" s="159"/>
      <c r="M492" s="164"/>
      <c r="T492" s="165"/>
      <c r="AT492" s="160" t="s">
        <v>313</v>
      </c>
      <c r="AU492" s="160" t="s">
        <v>80</v>
      </c>
      <c r="AV492" s="13" t="s">
        <v>80</v>
      </c>
      <c r="AW492" s="13" t="s">
        <v>32</v>
      </c>
      <c r="AX492" s="13" t="s">
        <v>71</v>
      </c>
      <c r="AY492" s="160" t="s">
        <v>304</v>
      </c>
    </row>
    <row r="493" spans="2:65" s="13" customFormat="1" x14ac:dyDescent="0.2">
      <c r="B493" s="159"/>
      <c r="D493" s="153" t="s">
        <v>313</v>
      </c>
      <c r="E493" s="160" t="s">
        <v>2</v>
      </c>
      <c r="F493" s="161" t="s">
        <v>669</v>
      </c>
      <c r="H493" s="162">
        <v>12.45</v>
      </c>
      <c r="I493" s="163"/>
      <c r="L493" s="159"/>
      <c r="M493" s="164"/>
      <c r="T493" s="165"/>
      <c r="AT493" s="160" t="s">
        <v>313</v>
      </c>
      <c r="AU493" s="160" t="s">
        <v>80</v>
      </c>
      <c r="AV493" s="13" t="s">
        <v>80</v>
      </c>
      <c r="AW493" s="13" t="s">
        <v>32</v>
      </c>
      <c r="AX493" s="13" t="s">
        <v>71</v>
      </c>
      <c r="AY493" s="160" t="s">
        <v>304</v>
      </c>
    </row>
    <row r="494" spans="2:65" s="14" customFormat="1" x14ac:dyDescent="0.2">
      <c r="B494" s="166"/>
      <c r="D494" s="153" t="s">
        <v>313</v>
      </c>
      <c r="E494" s="167" t="s">
        <v>2</v>
      </c>
      <c r="F494" s="168" t="s">
        <v>321</v>
      </c>
      <c r="H494" s="169">
        <v>35.880000000000003</v>
      </c>
      <c r="I494" s="170"/>
      <c r="L494" s="166"/>
      <c r="M494" s="171"/>
      <c r="T494" s="172"/>
      <c r="AT494" s="167" t="s">
        <v>313</v>
      </c>
      <c r="AU494" s="167" t="s">
        <v>80</v>
      </c>
      <c r="AV494" s="14" t="s">
        <v>322</v>
      </c>
      <c r="AW494" s="14" t="s">
        <v>32</v>
      </c>
      <c r="AX494" s="14" t="s">
        <v>71</v>
      </c>
      <c r="AY494" s="167" t="s">
        <v>304</v>
      </c>
    </row>
    <row r="495" spans="2:65" s="12" customFormat="1" x14ac:dyDescent="0.2">
      <c r="B495" s="152"/>
      <c r="D495" s="153" t="s">
        <v>313</v>
      </c>
      <c r="E495" s="154" t="s">
        <v>2</v>
      </c>
      <c r="F495" s="155" t="s">
        <v>613</v>
      </c>
      <c r="H495" s="154" t="s">
        <v>2</v>
      </c>
      <c r="I495" s="156"/>
      <c r="L495" s="152"/>
      <c r="M495" s="157"/>
      <c r="T495" s="158"/>
      <c r="AT495" s="154" t="s">
        <v>313</v>
      </c>
      <c r="AU495" s="154" t="s">
        <v>80</v>
      </c>
      <c r="AV495" s="12" t="s">
        <v>78</v>
      </c>
      <c r="AW495" s="12" t="s">
        <v>32</v>
      </c>
      <c r="AX495" s="12" t="s">
        <v>71</v>
      </c>
      <c r="AY495" s="154" t="s">
        <v>304</v>
      </c>
    </row>
    <row r="496" spans="2:65" s="12" customFormat="1" x14ac:dyDescent="0.2">
      <c r="B496" s="152"/>
      <c r="D496" s="153" t="s">
        <v>313</v>
      </c>
      <c r="E496" s="154" t="s">
        <v>2</v>
      </c>
      <c r="F496" s="155" t="s">
        <v>628</v>
      </c>
      <c r="H496" s="154" t="s">
        <v>2</v>
      </c>
      <c r="I496" s="156"/>
      <c r="L496" s="152"/>
      <c r="M496" s="157"/>
      <c r="T496" s="158"/>
      <c r="AT496" s="154" t="s">
        <v>313</v>
      </c>
      <c r="AU496" s="154" t="s">
        <v>80</v>
      </c>
      <c r="AV496" s="12" t="s">
        <v>78</v>
      </c>
      <c r="AW496" s="12" t="s">
        <v>32</v>
      </c>
      <c r="AX496" s="12" t="s">
        <v>71</v>
      </c>
      <c r="AY496" s="154" t="s">
        <v>304</v>
      </c>
    </row>
    <row r="497" spans="2:65" s="13" customFormat="1" x14ac:dyDescent="0.2">
      <c r="B497" s="159"/>
      <c r="D497" s="153" t="s">
        <v>313</v>
      </c>
      <c r="E497" s="160" t="s">
        <v>2</v>
      </c>
      <c r="F497" s="161" t="s">
        <v>670</v>
      </c>
      <c r="H497" s="162">
        <v>9.42</v>
      </c>
      <c r="I497" s="163"/>
      <c r="L497" s="159"/>
      <c r="M497" s="164"/>
      <c r="T497" s="165"/>
      <c r="AT497" s="160" t="s">
        <v>313</v>
      </c>
      <c r="AU497" s="160" t="s">
        <v>80</v>
      </c>
      <c r="AV497" s="13" t="s">
        <v>80</v>
      </c>
      <c r="AW497" s="13" t="s">
        <v>32</v>
      </c>
      <c r="AX497" s="13" t="s">
        <v>71</v>
      </c>
      <c r="AY497" s="160" t="s">
        <v>304</v>
      </c>
    </row>
    <row r="498" spans="2:65" s="13" customFormat="1" x14ac:dyDescent="0.2">
      <c r="B498" s="159"/>
      <c r="D498" s="153" t="s">
        <v>313</v>
      </c>
      <c r="E498" s="160" t="s">
        <v>2</v>
      </c>
      <c r="F498" s="161" t="s">
        <v>671</v>
      </c>
      <c r="H498" s="162">
        <v>7.02</v>
      </c>
      <c r="I498" s="163"/>
      <c r="L498" s="159"/>
      <c r="M498" s="164"/>
      <c r="T498" s="165"/>
      <c r="AT498" s="160" t="s">
        <v>313</v>
      </c>
      <c r="AU498" s="160" t="s">
        <v>80</v>
      </c>
      <c r="AV498" s="13" t="s">
        <v>80</v>
      </c>
      <c r="AW498" s="13" t="s">
        <v>32</v>
      </c>
      <c r="AX498" s="13" t="s">
        <v>71</v>
      </c>
      <c r="AY498" s="160" t="s">
        <v>304</v>
      </c>
    </row>
    <row r="499" spans="2:65" s="13" customFormat="1" ht="22.5" x14ac:dyDescent="0.2">
      <c r="B499" s="159"/>
      <c r="D499" s="153" t="s">
        <v>313</v>
      </c>
      <c r="E499" s="160" t="s">
        <v>2</v>
      </c>
      <c r="F499" s="161" t="s">
        <v>672</v>
      </c>
      <c r="H499" s="162">
        <v>20.05</v>
      </c>
      <c r="I499" s="163"/>
      <c r="L499" s="159"/>
      <c r="M499" s="164"/>
      <c r="T499" s="165"/>
      <c r="AT499" s="160" t="s">
        <v>313</v>
      </c>
      <c r="AU499" s="160" t="s">
        <v>80</v>
      </c>
      <c r="AV499" s="13" t="s">
        <v>80</v>
      </c>
      <c r="AW499" s="13" t="s">
        <v>32</v>
      </c>
      <c r="AX499" s="13" t="s">
        <v>71</v>
      </c>
      <c r="AY499" s="160" t="s">
        <v>304</v>
      </c>
    </row>
    <row r="500" spans="2:65" s="14" customFormat="1" x14ac:dyDescent="0.2">
      <c r="B500" s="166"/>
      <c r="D500" s="153" t="s">
        <v>313</v>
      </c>
      <c r="E500" s="167" t="s">
        <v>2</v>
      </c>
      <c r="F500" s="168" t="s">
        <v>321</v>
      </c>
      <c r="H500" s="169">
        <v>36.49</v>
      </c>
      <c r="I500" s="170"/>
      <c r="L500" s="166"/>
      <c r="M500" s="171"/>
      <c r="T500" s="172"/>
      <c r="AT500" s="167" t="s">
        <v>313</v>
      </c>
      <c r="AU500" s="167" t="s">
        <v>80</v>
      </c>
      <c r="AV500" s="14" t="s">
        <v>322</v>
      </c>
      <c r="AW500" s="14" t="s">
        <v>32</v>
      </c>
      <c r="AX500" s="14" t="s">
        <v>71</v>
      </c>
      <c r="AY500" s="167" t="s">
        <v>304</v>
      </c>
    </row>
    <row r="501" spans="2:65" s="15" customFormat="1" x14ac:dyDescent="0.2">
      <c r="B501" s="173"/>
      <c r="D501" s="153" t="s">
        <v>313</v>
      </c>
      <c r="E501" s="174" t="s">
        <v>2</v>
      </c>
      <c r="F501" s="175" t="s">
        <v>323</v>
      </c>
      <c r="H501" s="176">
        <v>72.37</v>
      </c>
      <c r="I501" s="177"/>
      <c r="L501" s="173"/>
      <c r="M501" s="178"/>
      <c r="T501" s="179"/>
      <c r="AT501" s="174" t="s">
        <v>313</v>
      </c>
      <c r="AU501" s="174" t="s">
        <v>80</v>
      </c>
      <c r="AV501" s="15" t="s">
        <v>86</v>
      </c>
      <c r="AW501" s="15" t="s">
        <v>32</v>
      </c>
      <c r="AX501" s="15" t="s">
        <v>78</v>
      </c>
      <c r="AY501" s="174" t="s">
        <v>304</v>
      </c>
    </row>
    <row r="502" spans="2:65" s="1" customFormat="1" ht="24.2" customHeight="1" x14ac:dyDescent="0.2">
      <c r="B502" s="134"/>
      <c r="C502" s="135" t="s">
        <v>673</v>
      </c>
      <c r="D502" s="135" t="s">
        <v>306</v>
      </c>
      <c r="E502" s="136" t="s">
        <v>662</v>
      </c>
      <c r="F502" s="137" t="s">
        <v>663</v>
      </c>
      <c r="G502" s="138" t="s">
        <v>179</v>
      </c>
      <c r="H502" s="139">
        <v>41.52</v>
      </c>
      <c r="I502" s="140"/>
      <c r="J502" s="141">
        <f>ROUND(I502*H502,2)</f>
        <v>0</v>
      </c>
      <c r="K502" s="137" t="s">
        <v>309</v>
      </c>
      <c r="L502" s="33"/>
      <c r="M502" s="142" t="s">
        <v>2</v>
      </c>
      <c r="N502" s="143" t="s">
        <v>42</v>
      </c>
      <c r="P502" s="144">
        <f>O502*H502</f>
        <v>0</v>
      </c>
      <c r="Q502" s="144">
        <v>1.856E-2</v>
      </c>
      <c r="R502" s="144">
        <f>Q502*H502</f>
        <v>0.77061120000000005</v>
      </c>
      <c r="S502" s="144">
        <v>0</v>
      </c>
      <c r="T502" s="145">
        <f>S502*H502</f>
        <v>0</v>
      </c>
      <c r="AR502" s="146" t="s">
        <v>86</v>
      </c>
      <c r="AT502" s="146" t="s">
        <v>306</v>
      </c>
      <c r="AU502" s="146" t="s">
        <v>80</v>
      </c>
      <c r="AY502" s="18" t="s">
        <v>304</v>
      </c>
      <c r="BE502" s="147">
        <f>IF(N502="základní",J502,0)</f>
        <v>0</v>
      </c>
      <c r="BF502" s="147">
        <f>IF(N502="snížená",J502,0)</f>
        <v>0</v>
      </c>
      <c r="BG502" s="147">
        <f>IF(N502="zákl. přenesená",J502,0)</f>
        <v>0</v>
      </c>
      <c r="BH502" s="147">
        <f>IF(N502="sníž. přenesená",J502,0)</f>
        <v>0</v>
      </c>
      <c r="BI502" s="147">
        <f>IF(N502="nulová",J502,0)</f>
        <v>0</v>
      </c>
      <c r="BJ502" s="18" t="s">
        <v>78</v>
      </c>
      <c r="BK502" s="147">
        <f>ROUND(I502*H502,2)</f>
        <v>0</v>
      </c>
      <c r="BL502" s="18" t="s">
        <v>86</v>
      </c>
      <c r="BM502" s="146" t="s">
        <v>674</v>
      </c>
    </row>
    <row r="503" spans="2:65" s="1" customFormat="1" x14ac:dyDescent="0.2">
      <c r="B503" s="33"/>
      <c r="D503" s="148" t="s">
        <v>311</v>
      </c>
      <c r="F503" s="149" t="s">
        <v>665</v>
      </c>
      <c r="I503" s="150"/>
      <c r="L503" s="33"/>
      <c r="M503" s="151"/>
      <c r="T503" s="54"/>
      <c r="AT503" s="18" t="s">
        <v>311</v>
      </c>
      <c r="AU503" s="18" t="s">
        <v>80</v>
      </c>
    </row>
    <row r="504" spans="2:65" s="12" customFormat="1" ht="33.75" x14ac:dyDescent="0.2">
      <c r="B504" s="152"/>
      <c r="D504" s="153" t="s">
        <v>313</v>
      </c>
      <c r="E504" s="154" t="s">
        <v>2</v>
      </c>
      <c r="F504" s="155" t="s">
        <v>632</v>
      </c>
      <c r="H504" s="154" t="s">
        <v>2</v>
      </c>
      <c r="I504" s="156"/>
      <c r="L504" s="152"/>
      <c r="M504" s="157"/>
      <c r="T504" s="158"/>
      <c r="AT504" s="154" t="s">
        <v>313</v>
      </c>
      <c r="AU504" s="154" t="s">
        <v>80</v>
      </c>
      <c r="AV504" s="12" t="s">
        <v>78</v>
      </c>
      <c r="AW504" s="12" t="s">
        <v>32</v>
      </c>
      <c r="AX504" s="12" t="s">
        <v>71</v>
      </c>
      <c r="AY504" s="154" t="s">
        <v>304</v>
      </c>
    </row>
    <row r="505" spans="2:65" s="12" customFormat="1" ht="33.75" x14ac:dyDescent="0.2">
      <c r="B505" s="152"/>
      <c r="D505" s="153" t="s">
        <v>313</v>
      </c>
      <c r="E505" s="154" t="s">
        <v>2</v>
      </c>
      <c r="F505" s="155" t="s">
        <v>633</v>
      </c>
      <c r="H505" s="154" t="s">
        <v>2</v>
      </c>
      <c r="I505" s="156"/>
      <c r="L505" s="152"/>
      <c r="M505" s="157"/>
      <c r="T505" s="158"/>
      <c r="AT505" s="154" t="s">
        <v>313</v>
      </c>
      <c r="AU505" s="154" t="s">
        <v>80</v>
      </c>
      <c r="AV505" s="12" t="s">
        <v>78</v>
      </c>
      <c r="AW505" s="12" t="s">
        <v>32</v>
      </c>
      <c r="AX505" s="12" t="s">
        <v>71</v>
      </c>
      <c r="AY505" s="154" t="s">
        <v>304</v>
      </c>
    </row>
    <row r="506" spans="2:65" s="12" customFormat="1" x14ac:dyDescent="0.2">
      <c r="B506" s="152"/>
      <c r="D506" s="153" t="s">
        <v>313</v>
      </c>
      <c r="E506" s="154" t="s">
        <v>2</v>
      </c>
      <c r="F506" s="155" t="s">
        <v>634</v>
      </c>
      <c r="H506" s="154" t="s">
        <v>2</v>
      </c>
      <c r="I506" s="156"/>
      <c r="L506" s="152"/>
      <c r="M506" s="157"/>
      <c r="T506" s="158"/>
      <c r="AT506" s="154" t="s">
        <v>313</v>
      </c>
      <c r="AU506" s="154" t="s">
        <v>80</v>
      </c>
      <c r="AV506" s="12" t="s">
        <v>78</v>
      </c>
      <c r="AW506" s="12" t="s">
        <v>32</v>
      </c>
      <c r="AX506" s="12" t="s">
        <v>71</v>
      </c>
      <c r="AY506" s="154" t="s">
        <v>304</v>
      </c>
    </row>
    <row r="507" spans="2:65" s="12" customFormat="1" x14ac:dyDescent="0.2">
      <c r="B507" s="152"/>
      <c r="D507" s="153" t="s">
        <v>313</v>
      </c>
      <c r="E507" s="154" t="s">
        <v>2</v>
      </c>
      <c r="F507" s="155" t="s">
        <v>635</v>
      </c>
      <c r="H507" s="154" t="s">
        <v>2</v>
      </c>
      <c r="I507" s="156"/>
      <c r="L507" s="152"/>
      <c r="M507" s="157"/>
      <c r="T507" s="158"/>
      <c r="AT507" s="154" t="s">
        <v>313</v>
      </c>
      <c r="AU507" s="154" t="s">
        <v>80</v>
      </c>
      <c r="AV507" s="12" t="s">
        <v>78</v>
      </c>
      <c r="AW507" s="12" t="s">
        <v>32</v>
      </c>
      <c r="AX507" s="12" t="s">
        <v>71</v>
      </c>
      <c r="AY507" s="154" t="s">
        <v>304</v>
      </c>
    </row>
    <row r="508" spans="2:65" s="13" customFormat="1" x14ac:dyDescent="0.2">
      <c r="B508" s="159"/>
      <c r="D508" s="153" t="s">
        <v>313</v>
      </c>
      <c r="E508" s="160" t="s">
        <v>2</v>
      </c>
      <c r="F508" s="161" t="s">
        <v>675</v>
      </c>
      <c r="H508" s="162">
        <v>36.51</v>
      </c>
      <c r="I508" s="163"/>
      <c r="L508" s="159"/>
      <c r="M508" s="164"/>
      <c r="T508" s="165"/>
      <c r="AT508" s="160" t="s">
        <v>313</v>
      </c>
      <c r="AU508" s="160" t="s">
        <v>80</v>
      </c>
      <c r="AV508" s="13" t="s">
        <v>80</v>
      </c>
      <c r="AW508" s="13" t="s">
        <v>32</v>
      </c>
      <c r="AX508" s="13" t="s">
        <v>71</v>
      </c>
      <c r="AY508" s="160" t="s">
        <v>304</v>
      </c>
    </row>
    <row r="509" spans="2:65" s="14" customFormat="1" x14ac:dyDescent="0.2">
      <c r="B509" s="166"/>
      <c r="D509" s="153" t="s">
        <v>313</v>
      </c>
      <c r="E509" s="167" t="s">
        <v>2</v>
      </c>
      <c r="F509" s="168" t="s">
        <v>321</v>
      </c>
      <c r="H509" s="169">
        <v>36.51</v>
      </c>
      <c r="I509" s="170"/>
      <c r="L509" s="166"/>
      <c r="M509" s="171"/>
      <c r="T509" s="172"/>
      <c r="AT509" s="167" t="s">
        <v>313</v>
      </c>
      <c r="AU509" s="167" t="s">
        <v>80</v>
      </c>
      <c r="AV509" s="14" t="s">
        <v>322</v>
      </c>
      <c r="AW509" s="14" t="s">
        <v>32</v>
      </c>
      <c r="AX509" s="14" t="s">
        <v>71</v>
      </c>
      <c r="AY509" s="167" t="s">
        <v>304</v>
      </c>
    </row>
    <row r="510" spans="2:65" s="12" customFormat="1" x14ac:dyDescent="0.2">
      <c r="B510" s="152"/>
      <c r="D510" s="153" t="s">
        <v>313</v>
      </c>
      <c r="E510" s="154" t="s">
        <v>2</v>
      </c>
      <c r="F510" s="155" t="s">
        <v>639</v>
      </c>
      <c r="H510" s="154" t="s">
        <v>2</v>
      </c>
      <c r="I510" s="156"/>
      <c r="L510" s="152"/>
      <c r="M510" s="157"/>
      <c r="T510" s="158"/>
      <c r="AT510" s="154" t="s">
        <v>313</v>
      </c>
      <c r="AU510" s="154" t="s">
        <v>80</v>
      </c>
      <c r="AV510" s="12" t="s">
        <v>78</v>
      </c>
      <c r="AW510" s="12" t="s">
        <v>32</v>
      </c>
      <c r="AX510" s="12" t="s">
        <v>71</v>
      </c>
      <c r="AY510" s="154" t="s">
        <v>304</v>
      </c>
    </row>
    <row r="511" spans="2:65" s="13" customFormat="1" x14ac:dyDescent="0.2">
      <c r="B511" s="159"/>
      <c r="D511" s="153" t="s">
        <v>313</v>
      </c>
      <c r="E511" s="160" t="s">
        <v>2</v>
      </c>
      <c r="F511" s="161" t="s">
        <v>676</v>
      </c>
      <c r="H511" s="162">
        <v>5.01</v>
      </c>
      <c r="I511" s="163"/>
      <c r="L511" s="159"/>
      <c r="M511" s="164"/>
      <c r="T511" s="165"/>
      <c r="AT511" s="160" t="s">
        <v>313</v>
      </c>
      <c r="AU511" s="160" t="s">
        <v>80</v>
      </c>
      <c r="AV511" s="13" t="s">
        <v>80</v>
      </c>
      <c r="AW511" s="13" t="s">
        <v>32</v>
      </c>
      <c r="AX511" s="13" t="s">
        <v>71</v>
      </c>
      <c r="AY511" s="160" t="s">
        <v>304</v>
      </c>
    </row>
    <row r="512" spans="2:65" s="14" customFormat="1" x14ac:dyDescent="0.2">
      <c r="B512" s="166"/>
      <c r="D512" s="153" t="s">
        <v>313</v>
      </c>
      <c r="E512" s="167" t="s">
        <v>2</v>
      </c>
      <c r="F512" s="168" t="s">
        <v>321</v>
      </c>
      <c r="H512" s="169">
        <v>5.01</v>
      </c>
      <c r="I512" s="170"/>
      <c r="L512" s="166"/>
      <c r="M512" s="171"/>
      <c r="T512" s="172"/>
      <c r="AT512" s="167" t="s">
        <v>313</v>
      </c>
      <c r="AU512" s="167" t="s">
        <v>80</v>
      </c>
      <c r="AV512" s="14" t="s">
        <v>322</v>
      </c>
      <c r="AW512" s="14" t="s">
        <v>32</v>
      </c>
      <c r="AX512" s="14" t="s">
        <v>71</v>
      </c>
      <c r="AY512" s="167" t="s">
        <v>304</v>
      </c>
    </row>
    <row r="513" spans="2:65" s="15" customFormat="1" x14ac:dyDescent="0.2">
      <c r="B513" s="173"/>
      <c r="D513" s="153" t="s">
        <v>313</v>
      </c>
      <c r="E513" s="174" t="s">
        <v>2</v>
      </c>
      <c r="F513" s="175" t="s">
        <v>323</v>
      </c>
      <c r="H513" s="176">
        <v>41.52</v>
      </c>
      <c r="I513" s="177"/>
      <c r="L513" s="173"/>
      <c r="M513" s="178"/>
      <c r="T513" s="179"/>
      <c r="AT513" s="174" t="s">
        <v>313</v>
      </c>
      <c r="AU513" s="174" t="s">
        <v>80</v>
      </c>
      <c r="AV513" s="15" t="s">
        <v>86</v>
      </c>
      <c r="AW513" s="15" t="s">
        <v>32</v>
      </c>
      <c r="AX513" s="15" t="s">
        <v>78</v>
      </c>
      <c r="AY513" s="174" t="s">
        <v>304</v>
      </c>
    </row>
    <row r="514" spans="2:65" s="1" customFormat="1" ht="37.9" customHeight="1" x14ac:dyDescent="0.2">
      <c r="B514" s="134"/>
      <c r="C514" s="135" t="s">
        <v>677</v>
      </c>
      <c r="D514" s="135" t="s">
        <v>306</v>
      </c>
      <c r="E514" s="136" t="s">
        <v>678</v>
      </c>
      <c r="F514" s="137" t="s">
        <v>679</v>
      </c>
      <c r="G514" s="138" t="s">
        <v>130</v>
      </c>
      <c r="H514" s="139">
        <v>192.05500000000001</v>
      </c>
      <c r="I514" s="140"/>
      <c r="J514" s="141">
        <f>ROUND(I514*H514,2)</f>
        <v>0</v>
      </c>
      <c r="K514" s="137" t="s">
        <v>309</v>
      </c>
      <c r="L514" s="33"/>
      <c r="M514" s="142" t="s">
        <v>2</v>
      </c>
      <c r="N514" s="143" t="s">
        <v>42</v>
      </c>
      <c r="P514" s="144">
        <f>O514*H514</f>
        <v>0</v>
      </c>
      <c r="Q514" s="144">
        <v>0.26905000000000001</v>
      </c>
      <c r="R514" s="144">
        <f>Q514*H514</f>
        <v>51.672397750000002</v>
      </c>
      <c r="S514" s="144">
        <v>0</v>
      </c>
      <c r="T514" s="145">
        <f>S514*H514</f>
        <v>0</v>
      </c>
      <c r="AR514" s="146" t="s">
        <v>86</v>
      </c>
      <c r="AT514" s="146" t="s">
        <v>306</v>
      </c>
      <c r="AU514" s="146" t="s">
        <v>80</v>
      </c>
      <c r="AY514" s="18" t="s">
        <v>304</v>
      </c>
      <c r="BE514" s="147">
        <f>IF(N514="základní",J514,0)</f>
        <v>0</v>
      </c>
      <c r="BF514" s="147">
        <f>IF(N514="snížená",J514,0)</f>
        <v>0</v>
      </c>
      <c r="BG514" s="147">
        <f>IF(N514="zákl. přenesená",J514,0)</f>
        <v>0</v>
      </c>
      <c r="BH514" s="147">
        <f>IF(N514="sníž. přenesená",J514,0)</f>
        <v>0</v>
      </c>
      <c r="BI514" s="147">
        <f>IF(N514="nulová",J514,0)</f>
        <v>0</v>
      </c>
      <c r="BJ514" s="18" t="s">
        <v>78</v>
      </c>
      <c r="BK514" s="147">
        <f>ROUND(I514*H514,2)</f>
        <v>0</v>
      </c>
      <c r="BL514" s="18" t="s">
        <v>86</v>
      </c>
      <c r="BM514" s="146" t="s">
        <v>680</v>
      </c>
    </row>
    <row r="515" spans="2:65" s="1" customFormat="1" x14ac:dyDescent="0.2">
      <c r="B515" s="33"/>
      <c r="D515" s="148" t="s">
        <v>311</v>
      </c>
      <c r="F515" s="149" t="s">
        <v>681</v>
      </c>
      <c r="I515" s="150"/>
      <c r="L515" s="33"/>
      <c r="M515" s="151"/>
      <c r="T515" s="54"/>
      <c r="AT515" s="18" t="s">
        <v>311</v>
      </c>
      <c r="AU515" s="18" t="s">
        <v>80</v>
      </c>
    </row>
    <row r="516" spans="2:65" s="12" customFormat="1" x14ac:dyDescent="0.2">
      <c r="B516" s="152"/>
      <c r="D516" s="153" t="s">
        <v>313</v>
      </c>
      <c r="E516" s="154" t="s">
        <v>2</v>
      </c>
      <c r="F516" s="155" t="s">
        <v>613</v>
      </c>
      <c r="H516" s="154" t="s">
        <v>2</v>
      </c>
      <c r="I516" s="156"/>
      <c r="L516" s="152"/>
      <c r="M516" s="157"/>
      <c r="T516" s="158"/>
      <c r="AT516" s="154" t="s">
        <v>313</v>
      </c>
      <c r="AU516" s="154" t="s">
        <v>80</v>
      </c>
      <c r="AV516" s="12" t="s">
        <v>78</v>
      </c>
      <c r="AW516" s="12" t="s">
        <v>32</v>
      </c>
      <c r="AX516" s="12" t="s">
        <v>71</v>
      </c>
      <c r="AY516" s="154" t="s">
        <v>304</v>
      </c>
    </row>
    <row r="517" spans="2:65" s="12" customFormat="1" x14ac:dyDescent="0.2">
      <c r="B517" s="152"/>
      <c r="D517" s="153" t="s">
        <v>313</v>
      </c>
      <c r="E517" s="154" t="s">
        <v>2</v>
      </c>
      <c r="F517" s="155" t="s">
        <v>628</v>
      </c>
      <c r="H517" s="154" t="s">
        <v>2</v>
      </c>
      <c r="I517" s="156"/>
      <c r="L517" s="152"/>
      <c r="M517" s="157"/>
      <c r="T517" s="158"/>
      <c r="AT517" s="154" t="s">
        <v>313</v>
      </c>
      <c r="AU517" s="154" t="s">
        <v>80</v>
      </c>
      <c r="AV517" s="12" t="s">
        <v>78</v>
      </c>
      <c r="AW517" s="12" t="s">
        <v>32</v>
      </c>
      <c r="AX517" s="12" t="s">
        <v>71</v>
      </c>
      <c r="AY517" s="154" t="s">
        <v>304</v>
      </c>
    </row>
    <row r="518" spans="2:65" s="13" customFormat="1" x14ac:dyDescent="0.2">
      <c r="B518" s="159"/>
      <c r="D518" s="153" t="s">
        <v>313</v>
      </c>
      <c r="E518" s="160" t="s">
        <v>2</v>
      </c>
      <c r="F518" s="161" t="s">
        <v>682</v>
      </c>
      <c r="H518" s="162">
        <v>32.97</v>
      </c>
      <c r="I518" s="163"/>
      <c r="L518" s="159"/>
      <c r="M518" s="164"/>
      <c r="T518" s="165"/>
      <c r="AT518" s="160" t="s">
        <v>313</v>
      </c>
      <c r="AU518" s="160" t="s">
        <v>80</v>
      </c>
      <c r="AV518" s="13" t="s">
        <v>80</v>
      </c>
      <c r="AW518" s="13" t="s">
        <v>32</v>
      </c>
      <c r="AX518" s="13" t="s">
        <v>71</v>
      </c>
      <c r="AY518" s="160" t="s">
        <v>304</v>
      </c>
    </row>
    <row r="519" spans="2:65" s="13" customFormat="1" ht="22.5" x14ac:dyDescent="0.2">
      <c r="B519" s="159"/>
      <c r="D519" s="153" t="s">
        <v>313</v>
      </c>
      <c r="E519" s="160" t="s">
        <v>2</v>
      </c>
      <c r="F519" s="161" t="s">
        <v>683</v>
      </c>
      <c r="H519" s="162">
        <v>32.369</v>
      </c>
      <c r="I519" s="163"/>
      <c r="L519" s="159"/>
      <c r="M519" s="164"/>
      <c r="T519" s="165"/>
      <c r="AT519" s="160" t="s">
        <v>313</v>
      </c>
      <c r="AU519" s="160" t="s">
        <v>80</v>
      </c>
      <c r="AV519" s="13" t="s">
        <v>80</v>
      </c>
      <c r="AW519" s="13" t="s">
        <v>32</v>
      </c>
      <c r="AX519" s="13" t="s">
        <v>71</v>
      </c>
      <c r="AY519" s="160" t="s">
        <v>304</v>
      </c>
    </row>
    <row r="520" spans="2:65" s="13" customFormat="1" ht="22.5" x14ac:dyDescent="0.2">
      <c r="B520" s="159"/>
      <c r="D520" s="153" t="s">
        <v>313</v>
      </c>
      <c r="E520" s="160" t="s">
        <v>2</v>
      </c>
      <c r="F520" s="161" t="s">
        <v>684</v>
      </c>
      <c r="H520" s="162">
        <v>65.281000000000006</v>
      </c>
      <c r="I520" s="163"/>
      <c r="L520" s="159"/>
      <c r="M520" s="164"/>
      <c r="T520" s="165"/>
      <c r="AT520" s="160" t="s">
        <v>313</v>
      </c>
      <c r="AU520" s="160" t="s">
        <v>80</v>
      </c>
      <c r="AV520" s="13" t="s">
        <v>80</v>
      </c>
      <c r="AW520" s="13" t="s">
        <v>32</v>
      </c>
      <c r="AX520" s="13" t="s">
        <v>71</v>
      </c>
      <c r="AY520" s="160" t="s">
        <v>304</v>
      </c>
    </row>
    <row r="521" spans="2:65" s="14" customFormat="1" x14ac:dyDescent="0.2">
      <c r="B521" s="166"/>
      <c r="D521" s="153" t="s">
        <v>313</v>
      </c>
      <c r="E521" s="167" t="s">
        <v>2</v>
      </c>
      <c r="F521" s="168" t="s">
        <v>321</v>
      </c>
      <c r="H521" s="169">
        <v>130.62</v>
      </c>
      <c r="I521" s="170"/>
      <c r="L521" s="166"/>
      <c r="M521" s="171"/>
      <c r="T521" s="172"/>
      <c r="AT521" s="167" t="s">
        <v>313</v>
      </c>
      <c r="AU521" s="167" t="s">
        <v>80</v>
      </c>
      <c r="AV521" s="14" t="s">
        <v>322</v>
      </c>
      <c r="AW521" s="14" t="s">
        <v>32</v>
      </c>
      <c r="AX521" s="14" t="s">
        <v>71</v>
      </c>
      <c r="AY521" s="167" t="s">
        <v>304</v>
      </c>
    </row>
    <row r="522" spans="2:65" s="13" customFormat="1" x14ac:dyDescent="0.2">
      <c r="B522" s="159"/>
      <c r="D522" s="153" t="s">
        <v>313</v>
      </c>
      <c r="E522" s="160" t="s">
        <v>2</v>
      </c>
      <c r="F522" s="161" t="s">
        <v>685</v>
      </c>
      <c r="H522" s="162">
        <v>18.43</v>
      </c>
      <c r="I522" s="163"/>
      <c r="L522" s="159"/>
      <c r="M522" s="164"/>
      <c r="T522" s="165"/>
      <c r="AT522" s="160" t="s">
        <v>313</v>
      </c>
      <c r="AU522" s="160" t="s">
        <v>80</v>
      </c>
      <c r="AV522" s="13" t="s">
        <v>80</v>
      </c>
      <c r="AW522" s="13" t="s">
        <v>32</v>
      </c>
      <c r="AX522" s="13" t="s">
        <v>71</v>
      </c>
      <c r="AY522" s="160" t="s">
        <v>304</v>
      </c>
    </row>
    <row r="523" spans="2:65" s="13" customFormat="1" ht="22.5" x14ac:dyDescent="0.2">
      <c r="B523" s="159"/>
      <c r="D523" s="153" t="s">
        <v>313</v>
      </c>
      <c r="E523" s="160" t="s">
        <v>2</v>
      </c>
      <c r="F523" s="161" t="s">
        <v>686</v>
      </c>
      <c r="H523" s="162">
        <v>-0.5</v>
      </c>
      <c r="I523" s="163"/>
      <c r="L523" s="159"/>
      <c r="M523" s="164"/>
      <c r="T523" s="165"/>
      <c r="AT523" s="160" t="s">
        <v>313</v>
      </c>
      <c r="AU523" s="160" t="s">
        <v>80</v>
      </c>
      <c r="AV523" s="13" t="s">
        <v>80</v>
      </c>
      <c r="AW523" s="13" t="s">
        <v>32</v>
      </c>
      <c r="AX523" s="13" t="s">
        <v>71</v>
      </c>
      <c r="AY523" s="160" t="s">
        <v>304</v>
      </c>
    </row>
    <row r="524" spans="2:65" s="13" customFormat="1" x14ac:dyDescent="0.2">
      <c r="B524" s="159"/>
      <c r="D524" s="153" t="s">
        <v>313</v>
      </c>
      <c r="E524" s="160" t="s">
        <v>2</v>
      </c>
      <c r="F524" s="161" t="s">
        <v>687</v>
      </c>
      <c r="H524" s="162">
        <v>-0.26600000000000001</v>
      </c>
      <c r="I524" s="163"/>
      <c r="L524" s="159"/>
      <c r="M524" s="164"/>
      <c r="T524" s="165"/>
      <c r="AT524" s="160" t="s">
        <v>313</v>
      </c>
      <c r="AU524" s="160" t="s">
        <v>80</v>
      </c>
      <c r="AV524" s="13" t="s">
        <v>80</v>
      </c>
      <c r="AW524" s="13" t="s">
        <v>32</v>
      </c>
      <c r="AX524" s="13" t="s">
        <v>71</v>
      </c>
      <c r="AY524" s="160" t="s">
        <v>304</v>
      </c>
    </row>
    <row r="525" spans="2:65" s="14" customFormat="1" x14ac:dyDescent="0.2">
      <c r="B525" s="166"/>
      <c r="D525" s="153" t="s">
        <v>313</v>
      </c>
      <c r="E525" s="167" t="s">
        <v>2</v>
      </c>
      <c r="F525" s="168" t="s">
        <v>321</v>
      </c>
      <c r="H525" s="169">
        <v>17.664000000000001</v>
      </c>
      <c r="I525" s="170"/>
      <c r="L525" s="166"/>
      <c r="M525" s="171"/>
      <c r="T525" s="172"/>
      <c r="AT525" s="167" t="s">
        <v>313</v>
      </c>
      <c r="AU525" s="167" t="s">
        <v>80</v>
      </c>
      <c r="AV525" s="14" t="s">
        <v>322</v>
      </c>
      <c r="AW525" s="14" t="s">
        <v>32</v>
      </c>
      <c r="AX525" s="14" t="s">
        <v>71</v>
      </c>
      <c r="AY525" s="167" t="s">
        <v>304</v>
      </c>
    </row>
    <row r="526" spans="2:65" s="12" customFormat="1" x14ac:dyDescent="0.2">
      <c r="B526" s="152"/>
      <c r="D526" s="153" t="s">
        <v>313</v>
      </c>
      <c r="E526" s="154" t="s">
        <v>2</v>
      </c>
      <c r="F526" s="155" t="s">
        <v>634</v>
      </c>
      <c r="H526" s="154" t="s">
        <v>2</v>
      </c>
      <c r="I526" s="156"/>
      <c r="L526" s="152"/>
      <c r="M526" s="157"/>
      <c r="T526" s="158"/>
      <c r="AT526" s="154" t="s">
        <v>313</v>
      </c>
      <c r="AU526" s="154" t="s">
        <v>80</v>
      </c>
      <c r="AV526" s="12" t="s">
        <v>78</v>
      </c>
      <c r="AW526" s="12" t="s">
        <v>32</v>
      </c>
      <c r="AX526" s="12" t="s">
        <v>71</v>
      </c>
      <c r="AY526" s="154" t="s">
        <v>304</v>
      </c>
    </row>
    <row r="527" spans="2:65" s="12" customFormat="1" x14ac:dyDescent="0.2">
      <c r="B527" s="152"/>
      <c r="D527" s="153" t="s">
        <v>313</v>
      </c>
      <c r="E527" s="154" t="s">
        <v>2</v>
      </c>
      <c r="F527" s="155" t="s">
        <v>635</v>
      </c>
      <c r="H527" s="154" t="s">
        <v>2</v>
      </c>
      <c r="I527" s="156"/>
      <c r="L527" s="152"/>
      <c r="M527" s="157"/>
      <c r="T527" s="158"/>
      <c r="AT527" s="154" t="s">
        <v>313</v>
      </c>
      <c r="AU527" s="154" t="s">
        <v>80</v>
      </c>
      <c r="AV527" s="12" t="s">
        <v>78</v>
      </c>
      <c r="AW527" s="12" t="s">
        <v>32</v>
      </c>
      <c r="AX527" s="12" t="s">
        <v>71</v>
      </c>
      <c r="AY527" s="154" t="s">
        <v>304</v>
      </c>
    </row>
    <row r="528" spans="2:65" s="13" customFormat="1" ht="22.5" x14ac:dyDescent="0.2">
      <c r="B528" s="159"/>
      <c r="D528" s="153" t="s">
        <v>313</v>
      </c>
      <c r="E528" s="160" t="s">
        <v>2</v>
      </c>
      <c r="F528" s="161" t="s">
        <v>688</v>
      </c>
      <c r="H528" s="162">
        <v>29.207999999999998</v>
      </c>
      <c r="I528" s="163"/>
      <c r="L528" s="159"/>
      <c r="M528" s="164"/>
      <c r="T528" s="165"/>
      <c r="AT528" s="160" t="s">
        <v>313</v>
      </c>
      <c r="AU528" s="160" t="s">
        <v>80</v>
      </c>
      <c r="AV528" s="13" t="s">
        <v>80</v>
      </c>
      <c r="AW528" s="13" t="s">
        <v>32</v>
      </c>
      <c r="AX528" s="13" t="s">
        <v>71</v>
      </c>
      <c r="AY528" s="160" t="s">
        <v>304</v>
      </c>
    </row>
    <row r="529" spans="2:65" s="13" customFormat="1" x14ac:dyDescent="0.2">
      <c r="B529" s="159"/>
      <c r="D529" s="153" t="s">
        <v>313</v>
      </c>
      <c r="E529" s="160" t="s">
        <v>2</v>
      </c>
      <c r="F529" s="161" t="s">
        <v>689</v>
      </c>
      <c r="H529" s="162">
        <v>-0.46700000000000003</v>
      </c>
      <c r="I529" s="163"/>
      <c r="L529" s="159"/>
      <c r="M529" s="164"/>
      <c r="T529" s="165"/>
      <c r="AT529" s="160" t="s">
        <v>313</v>
      </c>
      <c r="AU529" s="160" t="s">
        <v>80</v>
      </c>
      <c r="AV529" s="13" t="s">
        <v>80</v>
      </c>
      <c r="AW529" s="13" t="s">
        <v>32</v>
      </c>
      <c r="AX529" s="13" t="s">
        <v>71</v>
      </c>
      <c r="AY529" s="160" t="s">
        <v>304</v>
      </c>
    </row>
    <row r="530" spans="2:65" s="14" customFormat="1" x14ac:dyDescent="0.2">
      <c r="B530" s="166"/>
      <c r="D530" s="153" t="s">
        <v>313</v>
      </c>
      <c r="E530" s="167" t="s">
        <v>2</v>
      </c>
      <c r="F530" s="168" t="s">
        <v>321</v>
      </c>
      <c r="H530" s="169">
        <v>28.741</v>
      </c>
      <c r="I530" s="170"/>
      <c r="L530" s="166"/>
      <c r="M530" s="171"/>
      <c r="T530" s="172"/>
      <c r="AT530" s="167" t="s">
        <v>313</v>
      </c>
      <c r="AU530" s="167" t="s">
        <v>80</v>
      </c>
      <c r="AV530" s="14" t="s">
        <v>322</v>
      </c>
      <c r="AW530" s="14" t="s">
        <v>32</v>
      </c>
      <c r="AX530" s="14" t="s">
        <v>71</v>
      </c>
      <c r="AY530" s="167" t="s">
        <v>304</v>
      </c>
    </row>
    <row r="531" spans="2:65" s="12" customFormat="1" x14ac:dyDescent="0.2">
      <c r="B531" s="152"/>
      <c r="D531" s="153" t="s">
        <v>313</v>
      </c>
      <c r="E531" s="154" t="s">
        <v>2</v>
      </c>
      <c r="F531" s="155" t="s">
        <v>639</v>
      </c>
      <c r="H531" s="154" t="s">
        <v>2</v>
      </c>
      <c r="I531" s="156"/>
      <c r="L531" s="152"/>
      <c r="M531" s="157"/>
      <c r="T531" s="158"/>
      <c r="AT531" s="154" t="s">
        <v>313</v>
      </c>
      <c r="AU531" s="154" t="s">
        <v>80</v>
      </c>
      <c r="AV531" s="12" t="s">
        <v>78</v>
      </c>
      <c r="AW531" s="12" t="s">
        <v>32</v>
      </c>
      <c r="AX531" s="12" t="s">
        <v>71</v>
      </c>
      <c r="AY531" s="154" t="s">
        <v>304</v>
      </c>
    </row>
    <row r="532" spans="2:65" s="13" customFormat="1" x14ac:dyDescent="0.2">
      <c r="B532" s="159"/>
      <c r="D532" s="153" t="s">
        <v>313</v>
      </c>
      <c r="E532" s="160" t="s">
        <v>2</v>
      </c>
      <c r="F532" s="161" t="s">
        <v>690</v>
      </c>
      <c r="H532" s="162">
        <v>15.03</v>
      </c>
      <c r="I532" s="163"/>
      <c r="L532" s="159"/>
      <c r="M532" s="164"/>
      <c r="T532" s="165"/>
      <c r="AT532" s="160" t="s">
        <v>313</v>
      </c>
      <c r="AU532" s="160" t="s">
        <v>80</v>
      </c>
      <c r="AV532" s="13" t="s">
        <v>80</v>
      </c>
      <c r="AW532" s="13" t="s">
        <v>32</v>
      </c>
      <c r="AX532" s="13" t="s">
        <v>71</v>
      </c>
      <c r="AY532" s="160" t="s">
        <v>304</v>
      </c>
    </row>
    <row r="533" spans="2:65" s="14" customFormat="1" x14ac:dyDescent="0.2">
      <c r="B533" s="166"/>
      <c r="D533" s="153" t="s">
        <v>313</v>
      </c>
      <c r="E533" s="167" t="s">
        <v>2</v>
      </c>
      <c r="F533" s="168" t="s">
        <v>321</v>
      </c>
      <c r="H533" s="169">
        <v>15.03</v>
      </c>
      <c r="I533" s="170"/>
      <c r="L533" s="166"/>
      <c r="M533" s="171"/>
      <c r="T533" s="172"/>
      <c r="AT533" s="167" t="s">
        <v>313</v>
      </c>
      <c r="AU533" s="167" t="s">
        <v>80</v>
      </c>
      <c r="AV533" s="14" t="s">
        <v>322</v>
      </c>
      <c r="AW533" s="14" t="s">
        <v>32</v>
      </c>
      <c r="AX533" s="14" t="s">
        <v>71</v>
      </c>
      <c r="AY533" s="167" t="s">
        <v>304</v>
      </c>
    </row>
    <row r="534" spans="2:65" s="15" customFormat="1" x14ac:dyDescent="0.2">
      <c r="B534" s="173"/>
      <c r="D534" s="153" t="s">
        <v>313</v>
      </c>
      <c r="E534" s="174" t="s">
        <v>2</v>
      </c>
      <c r="F534" s="175" t="s">
        <v>323</v>
      </c>
      <c r="H534" s="176">
        <v>192.05500000000001</v>
      </c>
      <c r="I534" s="177"/>
      <c r="L534" s="173"/>
      <c r="M534" s="178"/>
      <c r="T534" s="179"/>
      <c r="AT534" s="174" t="s">
        <v>313</v>
      </c>
      <c r="AU534" s="174" t="s">
        <v>80</v>
      </c>
      <c r="AV534" s="15" t="s">
        <v>86</v>
      </c>
      <c r="AW534" s="15" t="s">
        <v>32</v>
      </c>
      <c r="AX534" s="15" t="s">
        <v>78</v>
      </c>
      <c r="AY534" s="174" t="s">
        <v>304</v>
      </c>
    </row>
    <row r="535" spans="2:65" s="1" customFormat="1" ht="62.65" customHeight="1" x14ac:dyDescent="0.2">
      <c r="B535" s="134"/>
      <c r="C535" s="135" t="s">
        <v>691</v>
      </c>
      <c r="D535" s="135" t="s">
        <v>306</v>
      </c>
      <c r="E535" s="136" t="s">
        <v>692</v>
      </c>
      <c r="F535" s="137" t="s">
        <v>693</v>
      </c>
      <c r="G535" s="138" t="s">
        <v>130</v>
      </c>
      <c r="H535" s="139">
        <v>13.644</v>
      </c>
      <c r="I535" s="140"/>
      <c r="J535" s="141">
        <f>ROUND(I535*H535,2)</f>
        <v>0</v>
      </c>
      <c r="K535" s="137" t="s">
        <v>309</v>
      </c>
      <c r="L535" s="33"/>
      <c r="M535" s="142" t="s">
        <v>2</v>
      </c>
      <c r="N535" s="143" t="s">
        <v>42</v>
      </c>
      <c r="P535" s="144">
        <f>O535*H535</f>
        <v>0</v>
      </c>
      <c r="Q535" s="144">
        <v>0.20885999999999999</v>
      </c>
      <c r="R535" s="144">
        <f>Q535*H535</f>
        <v>2.8496858399999998</v>
      </c>
      <c r="S535" s="144">
        <v>0</v>
      </c>
      <c r="T535" s="145">
        <f>S535*H535</f>
        <v>0</v>
      </c>
      <c r="AR535" s="146" t="s">
        <v>86</v>
      </c>
      <c r="AT535" s="146" t="s">
        <v>306</v>
      </c>
      <c r="AU535" s="146" t="s">
        <v>80</v>
      </c>
      <c r="AY535" s="18" t="s">
        <v>304</v>
      </c>
      <c r="BE535" s="147">
        <f>IF(N535="základní",J535,0)</f>
        <v>0</v>
      </c>
      <c r="BF535" s="147">
        <f>IF(N535="snížená",J535,0)</f>
        <v>0</v>
      </c>
      <c r="BG535" s="147">
        <f>IF(N535="zákl. přenesená",J535,0)</f>
        <v>0</v>
      </c>
      <c r="BH535" s="147">
        <f>IF(N535="sníž. přenesená",J535,0)</f>
        <v>0</v>
      </c>
      <c r="BI535" s="147">
        <f>IF(N535="nulová",J535,0)</f>
        <v>0</v>
      </c>
      <c r="BJ535" s="18" t="s">
        <v>78</v>
      </c>
      <c r="BK535" s="147">
        <f>ROUND(I535*H535,2)</f>
        <v>0</v>
      </c>
      <c r="BL535" s="18" t="s">
        <v>86</v>
      </c>
      <c r="BM535" s="146" t="s">
        <v>694</v>
      </c>
    </row>
    <row r="536" spans="2:65" s="1" customFormat="1" x14ac:dyDescent="0.2">
      <c r="B536" s="33"/>
      <c r="D536" s="148" t="s">
        <v>311</v>
      </c>
      <c r="F536" s="149" t="s">
        <v>695</v>
      </c>
      <c r="I536" s="150"/>
      <c r="L536" s="33"/>
      <c r="M536" s="151"/>
      <c r="T536" s="54"/>
      <c r="AT536" s="18" t="s">
        <v>311</v>
      </c>
      <c r="AU536" s="18" t="s">
        <v>80</v>
      </c>
    </row>
    <row r="537" spans="2:65" s="12" customFormat="1" x14ac:dyDescent="0.2">
      <c r="B537" s="152"/>
      <c r="D537" s="153" t="s">
        <v>313</v>
      </c>
      <c r="E537" s="154" t="s">
        <v>2</v>
      </c>
      <c r="F537" s="155" t="s">
        <v>613</v>
      </c>
      <c r="H537" s="154" t="s">
        <v>2</v>
      </c>
      <c r="I537" s="156"/>
      <c r="L537" s="152"/>
      <c r="M537" s="157"/>
      <c r="T537" s="158"/>
      <c r="AT537" s="154" t="s">
        <v>313</v>
      </c>
      <c r="AU537" s="154" t="s">
        <v>80</v>
      </c>
      <c r="AV537" s="12" t="s">
        <v>78</v>
      </c>
      <c r="AW537" s="12" t="s">
        <v>32</v>
      </c>
      <c r="AX537" s="12" t="s">
        <v>71</v>
      </c>
      <c r="AY537" s="154" t="s">
        <v>304</v>
      </c>
    </row>
    <row r="538" spans="2:65" s="12" customFormat="1" x14ac:dyDescent="0.2">
      <c r="B538" s="152"/>
      <c r="D538" s="153" t="s">
        <v>313</v>
      </c>
      <c r="E538" s="154" t="s">
        <v>2</v>
      </c>
      <c r="F538" s="155" t="s">
        <v>666</v>
      </c>
      <c r="H538" s="154" t="s">
        <v>2</v>
      </c>
      <c r="I538" s="156"/>
      <c r="L538" s="152"/>
      <c r="M538" s="157"/>
      <c r="T538" s="158"/>
      <c r="AT538" s="154" t="s">
        <v>313</v>
      </c>
      <c r="AU538" s="154" t="s">
        <v>80</v>
      </c>
      <c r="AV538" s="12" t="s">
        <v>78</v>
      </c>
      <c r="AW538" s="12" t="s">
        <v>32</v>
      </c>
      <c r="AX538" s="12" t="s">
        <v>71</v>
      </c>
      <c r="AY538" s="154" t="s">
        <v>304</v>
      </c>
    </row>
    <row r="539" spans="2:65" s="13" customFormat="1" x14ac:dyDescent="0.2">
      <c r="B539" s="159"/>
      <c r="D539" s="153" t="s">
        <v>313</v>
      </c>
      <c r="E539" s="160" t="s">
        <v>2</v>
      </c>
      <c r="F539" s="161" t="s">
        <v>696</v>
      </c>
      <c r="H539" s="162">
        <v>3.2149999999999999</v>
      </c>
      <c r="I539" s="163"/>
      <c r="L539" s="159"/>
      <c r="M539" s="164"/>
      <c r="T539" s="165"/>
      <c r="AT539" s="160" t="s">
        <v>313</v>
      </c>
      <c r="AU539" s="160" t="s">
        <v>80</v>
      </c>
      <c r="AV539" s="13" t="s">
        <v>80</v>
      </c>
      <c r="AW539" s="13" t="s">
        <v>32</v>
      </c>
      <c r="AX539" s="13" t="s">
        <v>71</v>
      </c>
      <c r="AY539" s="160" t="s">
        <v>304</v>
      </c>
    </row>
    <row r="540" spans="2:65" s="13" customFormat="1" x14ac:dyDescent="0.2">
      <c r="B540" s="159"/>
      <c r="D540" s="153" t="s">
        <v>313</v>
      </c>
      <c r="E540" s="160" t="s">
        <v>2</v>
      </c>
      <c r="F540" s="161" t="s">
        <v>697</v>
      </c>
      <c r="H540" s="162">
        <v>2.6429999999999998</v>
      </c>
      <c r="I540" s="163"/>
      <c r="L540" s="159"/>
      <c r="M540" s="164"/>
      <c r="T540" s="165"/>
      <c r="AT540" s="160" t="s">
        <v>313</v>
      </c>
      <c r="AU540" s="160" t="s">
        <v>80</v>
      </c>
      <c r="AV540" s="13" t="s">
        <v>80</v>
      </c>
      <c r="AW540" s="13" t="s">
        <v>32</v>
      </c>
      <c r="AX540" s="13" t="s">
        <v>71</v>
      </c>
      <c r="AY540" s="160" t="s">
        <v>304</v>
      </c>
    </row>
    <row r="541" spans="2:65" s="13" customFormat="1" x14ac:dyDescent="0.2">
      <c r="B541" s="159"/>
      <c r="D541" s="153" t="s">
        <v>313</v>
      </c>
      <c r="E541" s="160" t="s">
        <v>2</v>
      </c>
      <c r="F541" s="161" t="s">
        <v>698</v>
      </c>
      <c r="H541" s="162">
        <v>3.3780000000000001</v>
      </c>
      <c r="I541" s="163"/>
      <c r="L541" s="159"/>
      <c r="M541" s="164"/>
      <c r="T541" s="165"/>
      <c r="AT541" s="160" t="s">
        <v>313</v>
      </c>
      <c r="AU541" s="160" t="s">
        <v>80</v>
      </c>
      <c r="AV541" s="13" t="s">
        <v>80</v>
      </c>
      <c r="AW541" s="13" t="s">
        <v>32</v>
      </c>
      <c r="AX541" s="13" t="s">
        <v>71</v>
      </c>
      <c r="AY541" s="160" t="s">
        <v>304</v>
      </c>
    </row>
    <row r="542" spans="2:65" s="14" customFormat="1" x14ac:dyDescent="0.2">
      <c r="B542" s="166"/>
      <c r="D542" s="153" t="s">
        <v>313</v>
      </c>
      <c r="E542" s="167" t="s">
        <v>2</v>
      </c>
      <c r="F542" s="168" t="s">
        <v>321</v>
      </c>
      <c r="H542" s="169">
        <v>9.2360000000000007</v>
      </c>
      <c r="I542" s="170"/>
      <c r="L542" s="166"/>
      <c r="M542" s="171"/>
      <c r="T542" s="172"/>
      <c r="AT542" s="167" t="s">
        <v>313</v>
      </c>
      <c r="AU542" s="167" t="s">
        <v>80</v>
      </c>
      <c r="AV542" s="14" t="s">
        <v>322</v>
      </c>
      <c r="AW542" s="14" t="s">
        <v>32</v>
      </c>
      <c r="AX542" s="14" t="s">
        <v>71</v>
      </c>
      <c r="AY542" s="167" t="s">
        <v>304</v>
      </c>
    </row>
    <row r="543" spans="2:65" s="13" customFormat="1" ht="33.75" x14ac:dyDescent="0.2">
      <c r="B543" s="159"/>
      <c r="D543" s="153" t="s">
        <v>313</v>
      </c>
      <c r="E543" s="160" t="s">
        <v>2</v>
      </c>
      <c r="F543" s="161" t="s">
        <v>699</v>
      </c>
      <c r="H543" s="162">
        <v>4.4080000000000004</v>
      </c>
      <c r="I543" s="163"/>
      <c r="L543" s="159"/>
      <c r="M543" s="164"/>
      <c r="T543" s="165"/>
      <c r="AT543" s="160" t="s">
        <v>313</v>
      </c>
      <c r="AU543" s="160" t="s">
        <v>80</v>
      </c>
      <c r="AV543" s="13" t="s">
        <v>80</v>
      </c>
      <c r="AW543" s="13" t="s">
        <v>32</v>
      </c>
      <c r="AX543" s="13" t="s">
        <v>71</v>
      </c>
      <c r="AY543" s="160" t="s">
        <v>304</v>
      </c>
    </row>
    <row r="544" spans="2:65" s="14" customFormat="1" x14ac:dyDescent="0.2">
      <c r="B544" s="166"/>
      <c r="D544" s="153" t="s">
        <v>313</v>
      </c>
      <c r="E544" s="167" t="s">
        <v>2</v>
      </c>
      <c r="F544" s="168" t="s">
        <v>321</v>
      </c>
      <c r="H544" s="169">
        <v>4.4080000000000004</v>
      </c>
      <c r="I544" s="170"/>
      <c r="L544" s="166"/>
      <c r="M544" s="171"/>
      <c r="T544" s="172"/>
      <c r="AT544" s="167" t="s">
        <v>313</v>
      </c>
      <c r="AU544" s="167" t="s">
        <v>80</v>
      </c>
      <c r="AV544" s="14" t="s">
        <v>322</v>
      </c>
      <c r="AW544" s="14" t="s">
        <v>32</v>
      </c>
      <c r="AX544" s="14" t="s">
        <v>71</v>
      </c>
      <c r="AY544" s="167" t="s">
        <v>304</v>
      </c>
    </row>
    <row r="545" spans="2:65" s="15" customFormat="1" x14ac:dyDescent="0.2">
      <c r="B545" s="173"/>
      <c r="D545" s="153" t="s">
        <v>313</v>
      </c>
      <c r="E545" s="174" t="s">
        <v>2</v>
      </c>
      <c r="F545" s="175" t="s">
        <v>323</v>
      </c>
      <c r="H545" s="176">
        <v>13.644</v>
      </c>
      <c r="I545" s="177"/>
      <c r="L545" s="173"/>
      <c r="M545" s="178"/>
      <c r="T545" s="179"/>
      <c r="AT545" s="174" t="s">
        <v>313</v>
      </c>
      <c r="AU545" s="174" t="s">
        <v>80</v>
      </c>
      <c r="AV545" s="15" t="s">
        <v>86</v>
      </c>
      <c r="AW545" s="15" t="s">
        <v>32</v>
      </c>
      <c r="AX545" s="15" t="s">
        <v>78</v>
      </c>
      <c r="AY545" s="174" t="s">
        <v>304</v>
      </c>
    </row>
    <row r="546" spans="2:65" s="1" customFormat="1" ht="24.2" customHeight="1" x14ac:dyDescent="0.2">
      <c r="B546" s="134"/>
      <c r="C546" s="135" t="s">
        <v>700</v>
      </c>
      <c r="D546" s="135" t="s">
        <v>306</v>
      </c>
      <c r="E546" s="136" t="s">
        <v>701</v>
      </c>
      <c r="F546" s="137" t="s">
        <v>702</v>
      </c>
      <c r="G546" s="138" t="s">
        <v>179</v>
      </c>
      <c r="H546" s="139">
        <v>101.66</v>
      </c>
      <c r="I546" s="140"/>
      <c r="J546" s="141">
        <f>ROUND(I546*H546,2)</f>
        <v>0</v>
      </c>
      <c r="K546" s="137" t="s">
        <v>309</v>
      </c>
      <c r="L546" s="33"/>
      <c r="M546" s="142" t="s">
        <v>2</v>
      </c>
      <c r="N546" s="143" t="s">
        <v>42</v>
      </c>
      <c r="P546" s="144">
        <f>O546*H546</f>
        <v>0</v>
      </c>
      <c r="Q546" s="144">
        <v>2.3529999999999999E-2</v>
      </c>
      <c r="R546" s="144">
        <f>Q546*H546</f>
        <v>2.3920597999999997</v>
      </c>
      <c r="S546" s="144">
        <v>0</v>
      </c>
      <c r="T546" s="145">
        <f>S546*H546</f>
        <v>0</v>
      </c>
      <c r="AR546" s="146" t="s">
        <v>86</v>
      </c>
      <c r="AT546" s="146" t="s">
        <v>306</v>
      </c>
      <c r="AU546" s="146" t="s">
        <v>80</v>
      </c>
      <c r="AY546" s="18" t="s">
        <v>304</v>
      </c>
      <c r="BE546" s="147">
        <f>IF(N546="základní",J546,0)</f>
        <v>0</v>
      </c>
      <c r="BF546" s="147">
        <f>IF(N546="snížená",J546,0)</f>
        <v>0</v>
      </c>
      <c r="BG546" s="147">
        <f>IF(N546="zákl. přenesená",J546,0)</f>
        <v>0</v>
      </c>
      <c r="BH546" s="147">
        <f>IF(N546="sníž. přenesená",J546,0)</f>
        <v>0</v>
      </c>
      <c r="BI546" s="147">
        <f>IF(N546="nulová",J546,0)</f>
        <v>0</v>
      </c>
      <c r="BJ546" s="18" t="s">
        <v>78</v>
      </c>
      <c r="BK546" s="147">
        <f>ROUND(I546*H546,2)</f>
        <v>0</v>
      </c>
      <c r="BL546" s="18" t="s">
        <v>86</v>
      </c>
      <c r="BM546" s="146" t="s">
        <v>703</v>
      </c>
    </row>
    <row r="547" spans="2:65" s="1" customFormat="1" x14ac:dyDescent="0.2">
      <c r="B547" s="33"/>
      <c r="D547" s="148" t="s">
        <v>311</v>
      </c>
      <c r="F547" s="149" t="s">
        <v>704</v>
      </c>
      <c r="I547" s="150"/>
      <c r="L547" s="33"/>
      <c r="M547" s="151"/>
      <c r="T547" s="54"/>
      <c r="AT547" s="18" t="s">
        <v>311</v>
      </c>
      <c r="AU547" s="18" t="s">
        <v>80</v>
      </c>
    </row>
    <row r="548" spans="2:65" s="12" customFormat="1" x14ac:dyDescent="0.2">
      <c r="B548" s="152"/>
      <c r="D548" s="153" t="s">
        <v>313</v>
      </c>
      <c r="E548" s="154" t="s">
        <v>2</v>
      </c>
      <c r="F548" s="155" t="s">
        <v>613</v>
      </c>
      <c r="H548" s="154" t="s">
        <v>2</v>
      </c>
      <c r="I548" s="156"/>
      <c r="L548" s="152"/>
      <c r="M548" s="157"/>
      <c r="T548" s="158"/>
      <c r="AT548" s="154" t="s">
        <v>313</v>
      </c>
      <c r="AU548" s="154" t="s">
        <v>80</v>
      </c>
      <c r="AV548" s="12" t="s">
        <v>78</v>
      </c>
      <c r="AW548" s="12" t="s">
        <v>32</v>
      </c>
      <c r="AX548" s="12" t="s">
        <v>71</v>
      </c>
      <c r="AY548" s="154" t="s">
        <v>304</v>
      </c>
    </row>
    <row r="549" spans="2:65" s="12" customFormat="1" x14ac:dyDescent="0.2">
      <c r="B549" s="152"/>
      <c r="D549" s="153" t="s">
        <v>313</v>
      </c>
      <c r="E549" s="154" t="s">
        <v>2</v>
      </c>
      <c r="F549" s="155" t="s">
        <v>705</v>
      </c>
      <c r="H549" s="154" t="s">
        <v>2</v>
      </c>
      <c r="I549" s="156"/>
      <c r="L549" s="152"/>
      <c r="M549" s="157"/>
      <c r="T549" s="158"/>
      <c r="AT549" s="154" t="s">
        <v>313</v>
      </c>
      <c r="AU549" s="154" t="s">
        <v>80</v>
      </c>
      <c r="AV549" s="12" t="s">
        <v>78</v>
      </c>
      <c r="AW549" s="12" t="s">
        <v>32</v>
      </c>
      <c r="AX549" s="12" t="s">
        <v>71</v>
      </c>
      <c r="AY549" s="154" t="s">
        <v>304</v>
      </c>
    </row>
    <row r="550" spans="2:65" s="13" customFormat="1" x14ac:dyDescent="0.2">
      <c r="B550" s="159"/>
      <c r="D550" s="153" t="s">
        <v>313</v>
      </c>
      <c r="E550" s="160" t="s">
        <v>2</v>
      </c>
      <c r="F550" s="161" t="s">
        <v>706</v>
      </c>
      <c r="H550" s="162">
        <v>3.83</v>
      </c>
      <c r="I550" s="163"/>
      <c r="L550" s="159"/>
      <c r="M550" s="164"/>
      <c r="T550" s="165"/>
      <c r="AT550" s="160" t="s">
        <v>313</v>
      </c>
      <c r="AU550" s="160" t="s">
        <v>80</v>
      </c>
      <c r="AV550" s="13" t="s">
        <v>80</v>
      </c>
      <c r="AW550" s="13" t="s">
        <v>32</v>
      </c>
      <c r="AX550" s="13" t="s">
        <v>71</v>
      </c>
      <c r="AY550" s="160" t="s">
        <v>304</v>
      </c>
    </row>
    <row r="551" spans="2:65" s="14" customFormat="1" x14ac:dyDescent="0.2">
      <c r="B551" s="166"/>
      <c r="D551" s="153" t="s">
        <v>313</v>
      </c>
      <c r="E551" s="167" t="s">
        <v>2</v>
      </c>
      <c r="F551" s="168" t="s">
        <v>321</v>
      </c>
      <c r="H551" s="169">
        <v>3.83</v>
      </c>
      <c r="I551" s="170"/>
      <c r="L551" s="166"/>
      <c r="M551" s="171"/>
      <c r="T551" s="172"/>
      <c r="AT551" s="167" t="s">
        <v>313</v>
      </c>
      <c r="AU551" s="167" t="s">
        <v>80</v>
      </c>
      <c r="AV551" s="14" t="s">
        <v>322</v>
      </c>
      <c r="AW551" s="14" t="s">
        <v>32</v>
      </c>
      <c r="AX551" s="14" t="s">
        <v>71</v>
      </c>
      <c r="AY551" s="167" t="s">
        <v>304</v>
      </c>
    </row>
    <row r="552" spans="2:65" s="12" customFormat="1" x14ac:dyDescent="0.2">
      <c r="B552" s="152"/>
      <c r="D552" s="153" t="s">
        <v>313</v>
      </c>
      <c r="E552" s="154" t="s">
        <v>2</v>
      </c>
      <c r="F552" s="155" t="s">
        <v>613</v>
      </c>
      <c r="H552" s="154" t="s">
        <v>2</v>
      </c>
      <c r="I552" s="156"/>
      <c r="L552" s="152"/>
      <c r="M552" s="157"/>
      <c r="T552" s="158"/>
      <c r="AT552" s="154" t="s">
        <v>313</v>
      </c>
      <c r="AU552" s="154" t="s">
        <v>80</v>
      </c>
      <c r="AV552" s="12" t="s">
        <v>78</v>
      </c>
      <c r="AW552" s="12" t="s">
        <v>32</v>
      </c>
      <c r="AX552" s="12" t="s">
        <v>71</v>
      </c>
      <c r="AY552" s="154" t="s">
        <v>304</v>
      </c>
    </row>
    <row r="553" spans="2:65" s="12" customFormat="1" x14ac:dyDescent="0.2">
      <c r="B553" s="152"/>
      <c r="D553" s="153" t="s">
        <v>313</v>
      </c>
      <c r="E553" s="154" t="s">
        <v>2</v>
      </c>
      <c r="F553" s="155" t="s">
        <v>666</v>
      </c>
      <c r="H553" s="154" t="s">
        <v>2</v>
      </c>
      <c r="I553" s="156"/>
      <c r="L553" s="152"/>
      <c r="M553" s="157"/>
      <c r="T553" s="158"/>
      <c r="AT553" s="154" t="s">
        <v>313</v>
      </c>
      <c r="AU553" s="154" t="s">
        <v>80</v>
      </c>
      <c r="AV553" s="12" t="s">
        <v>78</v>
      </c>
      <c r="AW553" s="12" t="s">
        <v>32</v>
      </c>
      <c r="AX553" s="12" t="s">
        <v>71</v>
      </c>
      <c r="AY553" s="154" t="s">
        <v>304</v>
      </c>
    </row>
    <row r="554" spans="2:65" s="13" customFormat="1" x14ac:dyDescent="0.2">
      <c r="B554" s="159"/>
      <c r="D554" s="153" t="s">
        <v>313</v>
      </c>
      <c r="E554" s="160" t="s">
        <v>2</v>
      </c>
      <c r="F554" s="161" t="s">
        <v>707</v>
      </c>
      <c r="H554" s="162">
        <v>0.38</v>
      </c>
      <c r="I554" s="163"/>
      <c r="L554" s="159"/>
      <c r="M554" s="164"/>
      <c r="T554" s="165"/>
      <c r="AT554" s="160" t="s">
        <v>313</v>
      </c>
      <c r="AU554" s="160" t="s">
        <v>80</v>
      </c>
      <c r="AV554" s="13" t="s">
        <v>80</v>
      </c>
      <c r="AW554" s="13" t="s">
        <v>32</v>
      </c>
      <c r="AX554" s="13" t="s">
        <v>71</v>
      </c>
      <c r="AY554" s="160" t="s">
        <v>304</v>
      </c>
    </row>
    <row r="555" spans="2:65" s="14" customFormat="1" x14ac:dyDescent="0.2">
      <c r="B555" s="166"/>
      <c r="D555" s="153" t="s">
        <v>313</v>
      </c>
      <c r="E555" s="167" t="s">
        <v>2</v>
      </c>
      <c r="F555" s="168" t="s">
        <v>321</v>
      </c>
      <c r="H555" s="169">
        <v>0.38</v>
      </c>
      <c r="I555" s="170"/>
      <c r="L555" s="166"/>
      <c r="M555" s="171"/>
      <c r="T555" s="172"/>
      <c r="AT555" s="167" t="s">
        <v>313</v>
      </c>
      <c r="AU555" s="167" t="s">
        <v>80</v>
      </c>
      <c r="AV555" s="14" t="s">
        <v>322</v>
      </c>
      <c r="AW555" s="14" t="s">
        <v>32</v>
      </c>
      <c r="AX555" s="14" t="s">
        <v>71</v>
      </c>
      <c r="AY555" s="167" t="s">
        <v>304</v>
      </c>
    </row>
    <row r="556" spans="2:65" s="12" customFormat="1" x14ac:dyDescent="0.2">
      <c r="B556" s="152"/>
      <c r="D556" s="153" t="s">
        <v>313</v>
      </c>
      <c r="E556" s="154" t="s">
        <v>2</v>
      </c>
      <c r="F556" s="155" t="s">
        <v>666</v>
      </c>
      <c r="H556" s="154" t="s">
        <v>2</v>
      </c>
      <c r="I556" s="156"/>
      <c r="L556" s="152"/>
      <c r="M556" s="157"/>
      <c r="T556" s="158"/>
      <c r="AT556" s="154" t="s">
        <v>313</v>
      </c>
      <c r="AU556" s="154" t="s">
        <v>80</v>
      </c>
      <c r="AV556" s="12" t="s">
        <v>78</v>
      </c>
      <c r="AW556" s="12" t="s">
        <v>32</v>
      </c>
      <c r="AX556" s="12" t="s">
        <v>71</v>
      </c>
      <c r="AY556" s="154" t="s">
        <v>304</v>
      </c>
    </row>
    <row r="557" spans="2:65" s="13" customFormat="1" ht="22.5" x14ac:dyDescent="0.2">
      <c r="B557" s="159"/>
      <c r="D557" s="153" t="s">
        <v>313</v>
      </c>
      <c r="E557" s="160" t="s">
        <v>2</v>
      </c>
      <c r="F557" s="161" t="s">
        <v>708</v>
      </c>
      <c r="H557" s="162">
        <v>52.71</v>
      </c>
      <c r="I557" s="163"/>
      <c r="L557" s="159"/>
      <c r="M557" s="164"/>
      <c r="T557" s="165"/>
      <c r="AT557" s="160" t="s">
        <v>313</v>
      </c>
      <c r="AU557" s="160" t="s">
        <v>80</v>
      </c>
      <c r="AV557" s="13" t="s">
        <v>80</v>
      </c>
      <c r="AW557" s="13" t="s">
        <v>32</v>
      </c>
      <c r="AX557" s="13" t="s">
        <v>71</v>
      </c>
      <c r="AY557" s="160" t="s">
        <v>304</v>
      </c>
    </row>
    <row r="558" spans="2:65" s="13" customFormat="1" x14ac:dyDescent="0.2">
      <c r="B558" s="159"/>
      <c r="D558" s="153" t="s">
        <v>313</v>
      </c>
      <c r="E558" s="160" t="s">
        <v>2</v>
      </c>
      <c r="F558" s="161" t="s">
        <v>709</v>
      </c>
      <c r="H558" s="162">
        <v>32.6</v>
      </c>
      <c r="I558" s="163"/>
      <c r="L558" s="159"/>
      <c r="M558" s="164"/>
      <c r="T558" s="165"/>
      <c r="AT558" s="160" t="s">
        <v>313</v>
      </c>
      <c r="AU558" s="160" t="s">
        <v>80</v>
      </c>
      <c r="AV558" s="13" t="s">
        <v>80</v>
      </c>
      <c r="AW558" s="13" t="s">
        <v>32</v>
      </c>
      <c r="AX558" s="13" t="s">
        <v>71</v>
      </c>
      <c r="AY558" s="160" t="s">
        <v>304</v>
      </c>
    </row>
    <row r="559" spans="2:65" s="14" customFormat="1" x14ac:dyDescent="0.2">
      <c r="B559" s="166"/>
      <c r="D559" s="153" t="s">
        <v>313</v>
      </c>
      <c r="E559" s="167" t="s">
        <v>2</v>
      </c>
      <c r="F559" s="168" t="s">
        <v>321</v>
      </c>
      <c r="H559" s="169">
        <v>85.31</v>
      </c>
      <c r="I559" s="170"/>
      <c r="L559" s="166"/>
      <c r="M559" s="171"/>
      <c r="T559" s="172"/>
      <c r="AT559" s="167" t="s">
        <v>313</v>
      </c>
      <c r="AU559" s="167" t="s">
        <v>80</v>
      </c>
      <c r="AV559" s="14" t="s">
        <v>322</v>
      </c>
      <c r="AW559" s="14" t="s">
        <v>32</v>
      </c>
      <c r="AX559" s="14" t="s">
        <v>71</v>
      </c>
      <c r="AY559" s="167" t="s">
        <v>304</v>
      </c>
    </row>
    <row r="560" spans="2:65" s="12" customFormat="1" x14ac:dyDescent="0.2">
      <c r="B560" s="152"/>
      <c r="D560" s="153" t="s">
        <v>313</v>
      </c>
      <c r="E560" s="154" t="s">
        <v>2</v>
      </c>
      <c r="F560" s="155" t="s">
        <v>628</v>
      </c>
      <c r="H560" s="154" t="s">
        <v>2</v>
      </c>
      <c r="I560" s="156"/>
      <c r="L560" s="152"/>
      <c r="M560" s="157"/>
      <c r="T560" s="158"/>
      <c r="AT560" s="154" t="s">
        <v>313</v>
      </c>
      <c r="AU560" s="154" t="s">
        <v>80</v>
      </c>
      <c r="AV560" s="12" t="s">
        <v>78</v>
      </c>
      <c r="AW560" s="12" t="s">
        <v>32</v>
      </c>
      <c r="AX560" s="12" t="s">
        <v>71</v>
      </c>
      <c r="AY560" s="154" t="s">
        <v>304</v>
      </c>
    </row>
    <row r="561" spans="2:65" s="13" customFormat="1" ht="22.5" x14ac:dyDescent="0.2">
      <c r="B561" s="159"/>
      <c r="D561" s="153" t="s">
        <v>313</v>
      </c>
      <c r="E561" s="160" t="s">
        <v>2</v>
      </c>
      <c r="F561" s="161" t="s">
        <v>710</v>
      </c>
      <c r="H561" s="162">
        <v>7.49</v>
      </c>
      <c r="I561" s="163"/>
      <c r="L561" s="159"/>
      <c r="M561" s="164"/>
      <c r="T561" s="165"/>
      <c r="AT561" s="160" t="s">
        <v>313</v>
      </c>
      <c r="AU561" s="160" t="s">
        <v>80</v>
      </c>
      <c r="AV561" s="13" t="s">
        <v>80</v>
      </c>
      <c r="AW561" s="13" t="s">
        <v>32</v>
      </c>
      <c r="AX561" s="13" t="s">
        <v>71</v>
      </c>
      <c r="AY561" s="160" t="s">
        <v>304</v>
      </c>
    </row>
    <row r="562" spans="2:65" s="13" customFormat="1" x14ac:dyDescent="0.2">
      <c r="B562" s="159"/>
      <c r="D562" s="153" t="s">
        <v>313</v>
      </c>
      <c r="E562" s="160" t="s">
        <v>2</v>
      </c>
      <c r="F562" s="161" t="s">
        <v>711</v>
      </c>
      <c r="H562" s="162">
        <v>4.6500000000000004</v>
      </c>
      <c r="I562" s="163"/>
      <c r="L562" s="159"/>
      <c r="M562" s="164"/>
      <c r="T562" s="165"/>
      <c r="AT562" s="160" t="s">
        <v>313</v>
      </c>
      <c r="AU562" s="160" t="s">
        <v>80</v>
      </c>
      <c r="AV562" s="13" t="s">
        <v>80</v>
      </c>
      <c r="AW562" s="13" t="s">
        <v>32</v>
      </c>
      <c r="AX562" s="13" t="s">
        <v>71</v>
      </c>
      <c r="AY562" s="160" t="s">
        <v>304</v>
      </c>
    </row>
    <row r="563" spans="2:65" s="14" customFormat="1" x14ac:dyDescent="0.2">
      <c r="B563" s="166"/>
      <c r="D563" s="153" t="s">
        <v>313</v>
      </c>
      <c r="E563" s="167" t="s">
        <v>2</v>
      </c>
      <c r="F563" s="168" t="s">
        <v>321</v>
      </c>
      <c r="H563" s="169">
        <v>12.14</v>
      </c>
      <c r="I563" s="170"/>
      <c r="L563" s="166"/>
      <c r="M563" s="171"/>
      <c r="T563" s="172"/>
      <c r="AT563" s="167" t="s">
        <v>313</v>
      </c>
      <c r="AU563" s="167" t="s">
        <v>80</v>
      </c>
      <c r="AV563" s="14" t="s">
        <v>322</v>
      </c>
      <c r="AW563" s="14" t="s">
        <v>32</v>
      </c>
      <c r="AX563" s="14" t="s">
        <v>71</v>
      </c>
      <c r="AY563" s="167" t="s">
        <v>304</v>
      </c>
    </row>
    <row r="564" spans="2:65" s="15" customFormat="1" x14ac:dyDescent="0.2">
      <c r="B564" s="173"/>
      <c r="D564" s="153" t="s">
        <v>313</v>
      </c>
      <c r="E564" s="174" t="s">
        <v>2</v>
      </c>
      <c r="F564" s="175" t="s">
        <v>323</v>
      </c>
      <c r="H564" s="176">
        <v>101.66</v>
      </c>
      <c r="I564" s="177"/>
      <c r="L564" s="173"/>
      <c r="M564" s="178"/>
      <c r="T564" s="179"/>
      <c r="AT564" s="174" t="s">
        <v>313</v>
      </c>
      <c r="AU564" s="174" t="s">
        <v>80</v>
      </c>
      <c r="AV564" s="15" t="s">
        <v>86</v>
      </c>
      <c r="AW564" s="15" t="s">
        <v>32</v>
      </c>
      <c r="AX564" s="15" t="s">
        <v>78</v>
      </c>
      <c r="AY564" s="174" t="s">
        <v>304</v>
      </c>
    </row>
    <row r="565" spans="2:65" s="1" customFormat="1" ht="24.2" customHeight="1" x14ac:dyDescent="0.2">
      <c r="B565" s="134"/>
      <c r="C565" s="135" t="s">
        <v>712</v>
      </c>
      <c r="D565" s="135" t="s">
        <v>306</v>
      </c>
      <c r="E565" s="136" t="s">
        <v>701</v>
      </c>
      <c r="F565" s="137" t="s">
        <v>702</v>
      </c>
      <c r="G565" s="138" t="s">
        <v>179</v>
      </c>
      <c r="H565" s="139">
        <v>45.56</v>
      </c>
      <c r="I565" s="140"/>
      <c r="J565" s="141">
        <f>ROUND(I565*H565,2)</f>
        <v>0</v>
      </c>
      <c r="K565" s="137" t="s">
        <v>309</v>
      </c>
      <c r="L565" s="33"/>
      <c r="M565" s="142" t="s">
        <v>2</v>
      </c>
      <c r="N565" s="143" t="s">
        <v>42</v>
      </c>
      <c r="P565" s="144">
        <f>O565*H565</f>
        <v>0</v>
      </c>
      <c r="Q565" s="144">
        <v>2.3529999999999999E-2</v>
      </c>
      <c r="R565" s="144">
        <f>Q565*H565</f>
        <v>1.0720267999999999</v>
      </c>
      <c r="S565" s="144">
        <v>0</v>
      </c>
      <c r="T565" s="145">
        <f>S565*H565</f>
        <v>0</v>
      </c>
      <c r="AR565" s="146" t="s">
        <v>86</v>
      </c>
      <c r="AT565" s="146" t="s">
        <v>306</v>
      </c>
      <c r="AU565" s="146" t="s">
        <v>80</v>
      </c>
      <c r="AY565" s="18" t="s">
        <v>304</v>
      </c>
      <c r="BE565" s="147">
        <f>IF(N565="základní",J565,0)</f>
        <v>0</v>
      </c>
      <c r="BF565" s="147">
        <f>IF(N565="snížená",J565,0)</f>
        <v>0</v>
      </c>
      <c r="BG565" s="147">
        <f>IF(N565="zákl. přenesená",J565,0)</f>
        <v>0</v>
      </c>
      <c r="BH565" s="147">
        <f>IF(N565="sníž. přenesená",J565,0)</f>
        <v>0</v>
      </c>
      <c r="BI565" s="147">
        <f>IF(N565="nulová",J565,0)</f>
        <v>0</v>
      </c>
      <c r="BJ565" s="18" t="s">
        <v>78</v>
      </c>
      <c r="BK565" s="147">
        <f>ROUND(I565*H565,2)</f>
        <v>0</v>
      </c>
      <c r="BL565" s="18" t="s">
        <v>86</v>
      </c>
      <c r="BM565" s="146" t="s">
        <v>713</v>
      </c>
    </row>
    <row r="566" spans="2:65" s="1" customFormat="1" x14ac:dyDescent="0.2">
      <c r="B566" s="33"/>
      <c r="D566" s="148" t="s">
        <v>311</v>
      </c>
      <c r="F566" s="149" t="s">
        <v>704</v>
      </c>
      <c r="I566" s="150"/>
      <c r="L566" s="33"/>
      <c r="M566" s="151"/>
      <c r="T566" s="54"/>
      <c r="AT566" s="18" t="s">
        <v>311</v>
      </c>
      <c r="AU566" s="18" t="s">
        <v>80</v>
      </c>
    </row>
    <row r="567" spans="2:65" s="12" customFormat="1" ht="33.75" x14ac:dyDescent="0.2">
      <c r="B567" s="152"/>
      <c r="D567" s="153" t="s">
        <v>313</v>
      </c>
      <c r="E567" s="154" t="s">
        <v>2</v>
      </c>
      <c r="F567" s="155" t="s">
        <v>632</v>
      </c>
      <c r="H567" s="154" t="s">
        <v>2</v>
      </c>
      <c r="I567" s="156"/>
      <c r="L567" s="152"/>
      <c r="M567" s="157"/>
      <c r="T567" s="158"/>
      <c r="AT567" s="154" t="s">
        <v>313</v>
      </c>
      <c r="AU567" s="154" t="s">
        <v>80</v>
      </c>
      <c r="AV567" s="12" t="s">
        <v>78</v>
      </c>
      <c r="AW567" s="12" t="s">
        <v>32</v>
      </c>
      <c r="AX567" s="12" t="s">
        <v>71</v>
      </c>
      <c r="AY567" s="154" t="s">
        <v>304</v>
      </c>
    </row>
    <row r="568" spans="2:65" s="12" customFormat="1" ht="33.75" x14ac:dyDescent="0.2">
      <c r="B568" s="152"/>
      <c r="D568" s="153" t="s">
        <v>313</v>
      </c>
      <c r="E568" s="154" t="s">
        <v>2</v>
      </c>
      <c r="F568" s="155" t="s">
        <v>633</v>
      </c>
      <c r="H568" s="154" t="s">
        <v>2</v>
      </c>
      <c r="I568" s="156"/>
      <c r="L568" s="152"/>
      <c r="M568" s="157"/>
      <c r="T568" s="158"/>
      <c r="AT568" s="154" t="s">
        <v>313</v>
      </c>
      <c r="AU568" s="154" t="s">
        <v>80</v>
      </c>
      <c r="AV568" s="12" t="s">
        <v>78</v>
      </c>
      <c r="AW568" s="12" t="s">
        <v>32</v>
      </c>
      <c r="AX568" s="12" t="s">
        <v>71</v>
      </c>
      <c r="AY568" s="154" t="s">
        <v>304</v>
      </c>
    </row>
    <row r="569" spans="2:65" s="12" customFormat="1" x14ac:dyDescent="0.2">
      <c r="B569" s="152"/>
      <c r="D569" s="153" t="s">
        <v>313</v>
      </c>
      <c r="E569" s="154" t="s">
        <v>2</v>
      </c>
      <c r="F569" s="155" t="s">
        <v>639</v>
      </c>
      <c r="H569" s="154" t="s">
        <v>2</v>
      </c>
      <c r="I569" s="156"/>
      <c r="L569" s="152"/>
      <c r="M569" s="157"/>
      <c r="T569" s="158"/>
      <c r="AT569" s="154" t="s">
        <v>313</v>
      </c>
      <c r="AU569" s="154" t="s">
        <v>80</v>
      </c>
      <c r="AV569" s="12" t="s">
        <v>78</v>
      </c>
      <c r="AW569" s="12" t="s">
        <v>32</v>
      </c>
      <c r="AX569" s="12" t="s">
        <v>71</v>
      </c>
      <c r="AY569" s="154" t="s">
        <v>304</v>
      </c>
    </row>
    <row r="570" spans="2:65" s="12" customFormat="1" x14ac:dyDescent="0.2">
      <c r="B570" s="152"/>
      <c r="D570" s="153" t="s">
        <v>313</v>
      </c>
      <c r="E570" s="154" t="s">
        <v>2</v>
      </c>
      <c r="F570" s="155" t="s">
        <v>714</v>
      </c>
      <c r="H570" s="154" t="s">
        <v>2</v>
      </c>
      <c r="I570" s="156"/>
      <c r="L570" s="152"/>
      <c r="M570" s="157"/>
      <c r="T570" s="158"/>
      <c r="AT570" s="154" t="s">
        <v>313</v>
      </c>
      <c r="AU570" s="154" t="s">
        <v>80</v>
      </c>
      <c r="AV570" s="12" t="s">
        <v>78</v>
      </c>
      <c r="AW570" s="12" t="s">
        <v>32</v>
      </c>
      <c r="AX570" s="12" t="s">
        <v>71</v>
      </c>
      <c r="AY570" s="154" t="s">
        <v>304</v>
      </c>
    </row>
    <row r="571" spans="2:65" s="13" customFormat="1" x14ac:dyDescent="0.2">
      <c r="B571" s="159"/>
      <c r="D571" s="153" t="s">
        <v>313</v>
      </c>
      <c r="E571" s="160" t="s">
        <v>2</v>
      </c>
      <c r="F571" s="161" t="s">
        <v>715</v>
      </c>
      <c r="H571" s="162">
        <v>33.4</v>
      </c>
      <c r="I571" s="163"/>
      <c r="L571" s="159"/>
      <c r="M571" s="164"/>
      <c r="T571" s="165"/>
      <c r="AT571" s="160" t="s">
        <v>313</v>
      </c>
      <c r="AU571" s="160" t="s">
        <v>80</v>
      </c>
      <c r="AV571" s="13" t="s">
        <v>80</v>
      </c>
      <c r="AW571" s="13" t="s">
        <v>32</v>
      </c>
      <c r="AX571" s="13" t="s">
        <v>71</v>
      </c>
      <c r="AY571" s="160" t="s">
        <v>304</v>
      </c>
    </row>
    <row r="572" spans="2:65" s="13" customFormat="1" x14ac:dyDescent="0.2">
      <c r="B572" s="159"/>
      <c r="D572" s="153" t="s">
        <v>313</v>
      </c>
      <c r="E572" s="160" t="s">
        <v>2</v>
      </c>
      <c r="F572" s="161" t="s">
        <v>716</v>
      </c>
      <c r="H572" s="162">
        <v>12.16</v>
      </c>
      <c r="I572" s="163"/>
      <c r="L572" s="159"/>
      <c r="M572" s="164"/>
      <c r="T572" s="165"/>
      <c r="AT572" s="160" t="s">
        <v>313</v>
      </c>
      <c r="AU572" s="160" t="s">
        <v>80</v>
      </c>
      <c r="AV572" s="13" t="s">
        <v>80</v>
      </c>
      <c r="AW572" s="13" t="s">
        <v>32</v>
      </c>
      <c r="AX572" s="13" t="s">
        <v>71</v>
      </c>
      <c r="AY572" s="160" t="s">
        <v>304</v>
      </c>
    </row>
    <row r="573" spans="2:65" s="14" customFormat="1" x14ac:dyDescent="0.2">
      <c r="B573" s="166"/>
      <c r="D573" s="153" t="s">
        <v>313</v>
      </c>
      <c r="E573" s="167" t="s">
        <v>2</v>
      </c>
      <c r="F573" s="168" t="s">
        <v>321</v>
      </c>
      <c r="H573" s="169">
        <v>45.56</v>
      </c>
      <c r="I573" s="170"/>
      <c r="L573" s="166"/>
      <c r="M573" s="171"/>
      <c r="T573" s="172"/>
      <c r="AT573" s="167" t="s">
        <v>313</v>
      </c>
      <c r="AU573" s="167" t="s">
        <v>80</v>
      </c>
      <c r="AV573" s="14" t="s">
        <v>322</v>
      </c>
      <c r="AW573" s="14" t="s">
        <v>32</v>
      </c>
      <c r="AX573" s="14" t="s">
        <v>71</v>
      </c>
      <c r="AY573" s="167" t="s">
        <v>304</v>
      </c>
    </row>
    <row r="574" spans="2:65" s="15" customFormat="1" x14ac:dyDescent="0.2">
      <c r="B574" s="173"/>
      <c r="D574" s="153" t="s">
        <v>313</v>
      </c>
      <c r="E574" s="174" t="s">
        <v>2</v>
      </c>
      <c r="F574" s="175" t="s">
        <v>323</v>
      </c>
      <c r="H574" s="176">
        <v>45.56</v>
      </c>
      <c r="I574" s="177"/>
      <c r="L574" s="173"/>
      <c r="M574" s="178"/>
      <c r="T574" s="179"/>
      <c r="AT574" s="174" t="s">
        <v>313</v>
      </c>
      <c r="AU574" s="174" t="s">
        <v>80</v>
      </c>
      <c r="AV574" s="15" t="s">
        <v>86</v>
      </c>
      <c r="AW574" s="15" t="s">
        <v>32</v>
      </c>
      <c r="AX574" s="15" t="s">
        <v>78</v>
      </c>
      <c r="AY574" s="174" t="s">
        <v>304</v>
      </c>
    </row>
    <row r="575" spans="2:65" s="1" customFormat="1" ht="37.9" customHeight="1" x14ac:dyDescent="0.2">
      <c r="B575" s="134"/>
      <c r="C575" s="135" t="s">
        <v>717</v>
      </c>
      <c r="D575" s="135" t="s">
        <v>306</v>
      </c>
      <c r="E575" s="136" t="s">
        <v>718</v>
      </c>
      <c r="F575" s="137" t="s">
        <v>719</v>
      </c>
      <c r="G575" s="138" t="s">
        <v>130</v>
      </c>
      <c r="H575" s="139">
        <v>57.338999999999999</v>
      </c>
      <c r="I575" s="140"/>
      <c r="J575" s="141">
        <f>ROUND(I575*H575,2)</f>
        <v>0</v>
      </c>
      <c r="K575" s="137" t="s">
        <v>309</v>
      </c>
      <c r="L575" s="33"/>
      <c r="M575" s="142" t="s">
        <v>2</v>
      </c>
      <c r="N575" s="143" t="s">
        <v>42</v>
      </c>
      <c r="P575" s="144">
        <f>O575*H575</f>
        <v>0</v>
      </c>
      <c r="Q575" s="144">
        <v>0.30131000000000002</v>
      </c>
      <c r="R575" s="144">
        <f>Q575*H575</f>
        <v>17.276814090000002</v>
      </c>
      <c r="S575" s="144">
        <v>0</v>
      </c>
      <c r="T575" s="145">
        <f>S575*H575</f>
        <v>0</v>
      </c>
      <c r="AR575" s="146" t="s">
        <v>86</v>
      </c>
      <c r="AT575" s="146" t="s">
        <v>306</v>
      </c>
      <c r="AU575" s="146" t="s">
        <v>80</v>
      </c>
      <c r="AY575" s="18" t="s">
        <v>304</v>
      </c>
      <c r="BE575" s="147">
        <f>IF(N575="základní",J575,0)</f>
        <v>0</v>
      </c>
      <c r="BF575" s="147">
        <f>IF(N575="snížená",J575,0)</f>
        <v>0</v>
      </c>
      <c r="BG575" s="147">
        <f>IF(N575="zákl. přenesená",J575,0)</f>
        <v>0</v>
      </c>
      <c r="BH575" s="147">
        <f>IF(N575="sníž. přenesená",J575,0)</f>
        <v>0</v>
      </c>
      <c r="BI575" s="147">
        <f>IF(N575="nulová",J575,0)</f>
        <v>0</v>
      </c>
      <c r="BJ575" s="18" t="s">
        <v>78</v>
      </c>
      <c r="BK575" s="147">
        <f>ROUND(I575*H575,2)</f>
        <v>0</v>
      </c>
      <c r="BL575" s="18" t="s">
        <v>86</v>
      </c>
      <c r="BM575" s="146" t="s">
        <v>720</v>
      </c>
    </row>
    <row r="576" spans="2:65" s="1" customFormat="1" x14ac:dyDescent="0.2">
      <c r="B576" s="33"/>
      <c r="D576" s="148" t="s">
        <v>311</v>
      </c>
      <c r="F576" s="149" t="s">
        <v>721</v>
      </c>
      <c r="I576" s="150"/>
      <c r="L576" s="33"/>
      <c r="M576" s="151"/>
      <c r="T576" s="54"/>
      <c r="AT576" s="18" t="s">
        <v>311</v>
      </c>
      <c r="AU576" s="18" t="s">
        <v>80</v>
      </c>
    </row>
    <row r="577" spans="2:65" s="12" customFormat="1" x14ac:dyDescent="0.2">
      <c r="B577" s="152"/>
      <c r="D577" s="153" t="s">
        <v>313</v>
      </c>
      <c r="E577" s="154" t="s">
        <v>2</v>
      </c>
      <c r="F577" s="155" t="s">
        <v>613</v>
      </c>
      <c r="H577" s="154" t="s">
        <v>2</v>
      </c>
      <c r="I577" s="156"/>
      <c r="L577" s="152"/>
      <c r="M577" s="157"/>
      <c r="T577" s="158"/>
      <c r="AT577" s="154" t="s">
        <v>313</v>
      </c>
      <c r="AU577" s="154" t="s">
        <v>80</v>
      </c>
      <c r="AV577" s="12" t="s">
        <v>78</v>
      </c>
      <c r="AW577" s="12" t="s">
        <v>32</v>
      </c>
      <c r="AX577" s="12" t="s">
        <v>71</v>
      </c>
      <c r="AY577" s="154" t="s">
        <v>304</v>
      </c>
    </row>
    <row r="578" spans="2:65" s="12" customFormat="1" x14ac:dyDescent="0.2">
      <c r="B578" s="152"/>
      <c r="D578" s="153" t="s">
        <v>313</v>
      </c>
      <c r="E578" s="154" t="s">
        <v>2</v>
      </c>
      <c r="F578" s="155" t="s">
        <v>705</v>
      </c>
      <c r="H578" s="154" t="s">
        <v>2</v>
      </c>
      <c r="I578" s="156"/>
      <c r="L578" s="152"/>
      <c r="M578" s="157"/>
      <c r="T578" s="158"/>
      <c r="AT578" s="154" t="s">
        <v>313</v>
      </c>
      <c r="AU578" s="154" t="s">
        <v>80</v>
      </c>
      <c r="AV578" s="12" t="s">
        <v>78</v>
      </c>
      <c r="AW578" s="12" t="s">
        <v>32</v>
      </c>
      <c r="AX578" s="12" t="s">
        <v>71</v>
      </c>
      <c r="AY578" s="154" t="s">
        <v>304</v>
      </c>
    </row>
    <row r="579" spans="2:65" s="13" customFormat="1" x14ac:dyDescent="0.2">
      <c r="B579" s="159"/>
      <c r="D579" s="153" t="s">
        <v>313</v>
      </c>
      <c r="E579" s="160" t="s">
        <v>2</v>
      </c>
      <c r="F579" s="161" t="s">
        <v>722</v>
      </c>
      <c r="H579" s="162">
        <v>15.32</v>
      </c>
      <c r="I579" s="163"/>
      <c r="L579" s="159"/>
      <c r="M579" s="164"/>
      <c r="T579" s="165"/>
      <c r="AT579" s="160" t="s">
        <v>313</v>
      </c>
      <c r="AU579" s="160" t="s">
        <v>80</v>
      </c>
      <c r="AV579" s="13" t="s">
        <v>80</v>
      </c>
      <c r="AW579" s="13" t="s">
        <v>32</v>
      </c>
      <c r="AX579" s="13" t="s">
        <v>71</v>
      </c>
      <c r="AY579" s="160" t="s">
        <v>304</v>
      </c>
    </row>
    <row r="580" spans="2:65" s="14" customFormat="1" x14ac:dyDescent="0.2">
      <c r="B580" s="166"/>
      <c r="D580" s="153" t="s">
        <v>313</v>
      </c>
      <c r="E580" s="167" t="s">
        <v>2</v>
      </c>
      <c r="F580" s="168" t="s">
        <v>321</v>
      </c>
      <c r="H580" s="169">
        <v>15.32</v>
      </c>
      <c r="I580" s="170"/>
      <c r="L580" s="166"/>
      <c r="M580" s="171"/>
      <c r="T580" s="172"/>
      <c r="AT580" s="167" t="s">
        <v>313</v>
      </c>
      <c r="AU580" s="167" t="s">
        <v>80</v>
      </c>
      <c r="AV580" s="14" t="s">
        <v>322</v>
      </c>
      <c r="AW580" s="14" t="s">
        <v>32</v>
      </c>
      <c r="AX580" s="14" t="s">
        <v>71</v>
      </c>
      <c r="AY580" s="167" t="s">
        <v>304</v>
      </c>
    </row>
    <row r="581" spans="2:65" s="12" customFormat="1" x14ac:dyDescent="0.2">
      <c r="B581" s="152"/>
      <c r="D581" s="153" t="s">
        <v>313</v>
      </c>
      <c r="E581" s="154" t="s">
        <v>2</v>
      </c>
      <c r="F581" s="155" t="s">
        <v>628</v>
      </c>
      <c r="H581" s="154" t="s">
        <v>2</v>
      </c>
      <c r="I581" s="156"/>
      <c r="L581" s="152"/>
      <c r="M581" s="157"/>
      <c r="T581" s="158"/>
      <c r="AT581" s="154" t="s">
        <v>313</v>
      </c>
      <c r="AU581" s="154" t="s">
        <v>80</v>
      </c>
      <c r="AV581" s="12" t="s">
        <v>78</v>
      </c>
      <c r="AW581" s="12" t="s">
        <v>32</v>
      </c>
      <c r="AX581" s="12" t="s">
        <v>71</v>
      </c>
      <c r="AY581" s="154" t="s">
        <v>304</v>
      </c>
    </row>
    <row r="582" spans="2:65" s="13" customFormat="1" ht="22.5" x14ac:dyDescent="0.2">
      <c r="B582" s="159"/>
      <c r="D582" s="153" t="s">
        <v>313</v>
      </c>
      <c r="E582" s="160" t="s">
        <v>2</v>
      </c>
      <c r="F582" s="161" t="s">
        <v>723</v>
      </c>
      <c r="H582" s="162">
        <v>28.068999999999999</v>
      </c>
      <c r="I582" s="163"/>
      <c r="L582" s="159"/>
      <c r="M582" s="164"/>
      <c r="T582" s="165"/>
      <c r="AT582" s="160" t="s">
        <v>313</v>
      </c>
      <c r="AU582" s="160" t="s">
        <v>80</v>
      </c>
      <c r="AV582" s="13" t="s">
        <v>80</v>
      </c>
      <c r="AW582" s="13" t="s">
        <v>32</v>
      </c>
      <c r="AX582" s="13" t="s">
        <v>71</v>
      </c>
      <c r="AY582" s="160" t="s">
        <v>304</v>
      </c>
    </row>
    <row r="583" spans="2:65" s="13" customFormat="1" x14ac:dyDescent="0.2">
      <c r="B583" s="159"/>
      <c r="D583" s="153" t="s">
        <v>313</v>
      </c>
      <c r="E583" s="160" t="s">
        <v>2</v>
      </c>
      <c r="F583" s="161" t="s">
        <v>724</v>
      </c>
      <c r="H583" s="162">
        <v>13.95</v>
      </c>
      <c r="I583" s="163"/>
      <c r="L583" s="159"/>
      <c r="M583" s="164"/>
      <c r="T583" s="165"/>
      <c r="AT583" s="160" t="s">
        <v>313</v>
      </c>
      <c r="AU583" s="160" t="s">
        <v>80</v>
      </c>
      <c r="AV583" s="13" t="s">
        <v>80</v>
      </c>
      <c r="AW583" s="13" t="s">
        <v>32</v>
      </c>
      <c r="AX583" s="13" t="s">
        <v>71</v>
      </c>
      <c r="AY583" s="160" t="s">
        <v>304</v>
      </c>
    </row>
    <row r="584" spans="2:65" s="14" customFormat="1" x14ac:dyDescent="0.2">
      <c r="B584" s="166"/>
      <c r="D584" s="153" t="s">
        <v>313</v>
      </c>
      <c r="E584" s="167" t="s">
        <v>2</v>
      </c>
      <c r="F584" s="168" t="s">
        <v>321</v>
      </c>
      <c r="H584" s="169">
        <v>42.018999999999998</v>
      </c>
      <c r="I584" s="170"/>
      <c r="L584" s="166"/>
      <c r="M584" s="171"/>
      <c r="T584" s="172"/>
      <c r="AT584" s="167" t="s">
        <v>313</v>
      </c>
      <c r="AU584" s="167" t="s">
        <v>80</v>
      </c>
      <c r="AV584" s="14" t="s">
        <v>322</v>
      </c>
      <c r="AW584" s="14" t="s">
        <v>32</v>
      </c>
      <c r="AX584" s="14" t="s">
        <v>71</v>
      </c>
      <c r="AY584" s="167" t="s">
        <v>304</v>
      </c>
    </row>
    <row r="585" spans="2:65" s="15" customFormat="1" x14ac:dyDescent="0.2">
      <c r="B585" s="173"/>
      <c r="D585" s="153" t="s">
        <v>313</v>
      </c>
      <c r="E585" s="174" t="s">
        <v>2</v>
      </c>
      <c r="F585" s="175" t="s">
        <v>323</v>
      </c>
      <c r="H585" s="176">
        <v>57.338999999999999</v>
      </c>
      <c r="I585" s="177"/>
      <c r="L585" s="173"/>
      <c r="M585" s="178"/>
      <c r="T585" s="179"/>
      <c r="AT585" s="174" t="s">
        <v>313</v>
      </c>
      <c r="AU585" s="174" t="s">
        <v>80</v>
      </c>
      <c r="AV585" s="15" t="s">
        <v>86</v>
      </c>
      <c r="AW585" s="15" t="s">
        <v>32</v>
      </c>
      <c r="AX585" s="15" t="s">
        <v>78</v>
      </c>
      <c r="AY585" s="174" t="s">
        <v>304</v>
      </c>
    </row>
    <row r="586" spans="2:65" s="1" customFormat="1" ht="62.65" customHeight="1" x14ac:dyDescent="0.2">
      <c r="B586" s="134"/>
      <c r="C586" s="135" t="s">
        <v>725</v>
      </c>
      <c r="D586" s="135" t="s">
        <v>306</v>
      </c>
      <c r="E586" s="136" t="s">
        <v>726</v>
      </c>
      <c r="F586" s="137" t="s">
        <v>727</v>
      </c>
      <c r="G586" s="138" t="s">
        <v>130</v>
      </c>
      <c r="H586" s="139">
        <v>241.011</v>
      </c>
      <c r="I586" s="140"/>
      <c r="J586" s="141">
        <f>ROUND(I586*H586,2)</f>
        <v>0</v>
      </c>
      <c r="K586" s="137" t="s">
        <v>309</v>
      </c>
      <c r="L586" s="33"/>
      <c r="M586" s="142" t="s">
        <v>2</v>
      </c>
      <c r="N586" s="143" t="s">
        <v>42</v>
      </c>
      <c r="P586" s="144">
        <f>O586*H586</f>
        <v>0</v>
      </c>
      <c r="Q586" s="144">
        <v>0.26952999999999999</v>
      </c>
      <c r="R586" s="144">
        <f>Q586*H586</f>
        <v>64.959694830000004</v>
      </c>
      <c r="S586" s="144">
        <v>0</v>
      </c>
      <c r="T586" s="145">
        <f>S586*H586</f>
        <v>0</v>
      </c>
      <c r="AR586" s="146" t="s">
        <v>86</v>
      </c>
      <c r="AT586" s="146" t="s">
        <v>306</v>
      </c>
      <c r="AU586" s="146" t="s">
        <v>80</v>
      </c>
      <c r="AY586" s="18" t="s">
        <v>304</v>
      </c>
      <c r="BE586" s="147">
        <f>IF(N586="základní",J586,0)</f>
        <v>0</v>
      </c>
      <c r="BF586" s="147">
        <f>IF(N586="snížená",J586,0)</f>
        <v>0</v>
      </c>
      <c r="BG586" s="147">
        <f>IF(N586="zákl. přenesená",J586,0)</f>
        <v>0</v>
      </c>
      <c r="BH586" s="147">
        <f>IF(N586="sníž. přenesená",J586,0)</f>
        <v>0</v>
      </c>
      <c r="BI586" s="147">
        <f>IF(N586="nulová",J586,0)</f>
        <v>0</v>
      </c>
      <c r="BJ586" s="18" t="s">
        <v>78</v>
      </c>
      <c r="BK586" s="147">
        <f>ROUND(I586*H586,2)</f>
        <v>0</v>
      </c>
      <c r="BL586" s="18" t="s">
        <v>86</v>
      </c>
      <c r="BM586" s="146" t="s">
        <v>728</v>
      </c>
    </row>
    <row r="587" spans="2:65" s="1" customFormat="1" x14ac:dyDescent="0.2">
      <c r="B587" s="33"/>
      <c r="D587" s="148" t="s">
        <v>311</v>
      </c>
      <c r="F587" s="149" t="s">
        <v>729</v>
      </c>
      <c r="I587" s="150"/>
      <c r="L587" s="33"/>
      <c r="M587" s="151"/>
      <c r="T587" s="54"/>
      <c r="AT587" s="18" t="s">
        <v>311</v>
      </c>
      <c r="AU587" s="18" t="s">
        <v>80</v>
      </c>
    </row>
    <row r="588" spans="2:65" s="12" customFormat="1" x14ac:dyDescent="0.2">
      <c r="B588" s="152"/>
      <c r="D588" s="153" t="s">
        <v>313</v>
      </c>
      <c r="E588" s="154" t="s">
        <v>2</v>
      </c>
      <c r="F588" s="155" t="s">
        <v>613</v>
      </c>
      <c r="H588" s="154" t="s">
        <v>2</v>
      </c>
      <c r="I588" s="156"/>
      <c r="L588" s="152"/>
      <c r="M588" s="157"/>
      <c r="T588" s="158"/>
      <c r="AT588" s="154" t="s">
        <v>313</v>
      </c>
      <c r="AU588" s="154" t="s">
        <v>80</v>
      </c>
      <c r="AV588" s="12" t="s">
        <v>78</v>
      </c>
      <c r="AW588" s="12" t="s">
        <v>32</v>
      </c>
      <c r="AX588" s="12" t="s">
        <v>71</v>
      </c>
      <c r="AY588" s="154" t="s">
        <v>304</v>
      </c>
    </row>
    <row r="589" spans="2:65" s="12" customFormat="1" x14ac:dyDescent="0.2">
      <c r="B589" s="152"/>
      <c r="D589" s="153" t="s">
        <v>313</v>
      </c>
      <c r="E589" s="154" t="s">
        <v>2</v>
      </c>
      <c r="F589" s="155" t="s">
        <v>666</v>
      </c>
      <c r="H589" s="154" t="s">
        <v>2</v>
      </c>
      <c r="I589" s="156"/>
      <c r="L589" s="152"/>
      <c r="M589" s="157"/>
      <c r="T589" s="158"/>
      <c r="AT589" s="154" t="s">
        <v>313</v>
      </c>
      <c r="AU589" s="154" t="s">
        <v>80</v>
      </c>
      <c r="AV589" s="12" t="s">
        <v>78</v>
      </c>
      <c r="AW589" s="12" t="s">
        <v>32</v>
      </c>
      <c r="AX589" s="12" t="s">
        <v>71</v>
      </c>
      <c r="AY589" s="154" t="s">
        <v>304</v>
      </c>
    </row>
    <row r="590" spans="2:65" s="13" customFormat="1" x14ac:dyDescent="0.2">
      <c r="B590" s="159"/>
      <c r="D590" s="153" t="s">
        <v>313</v>
      </c>
      <c r="E590" s="160" t="s">
        <v>2</v>
      </c>
      <c r="F590" s="161" t="s">
        <v>730</v>
      </c>
      <c r="H590" s="162">
        <v>9.5000000000000001E-2</v>
      </c>
      <c r="I590" s="163"/>
      <c r="L590" s="159"/>
      <c r="M590" s="164"/>
      <c r="T590" s="165"/>
      <c r="AT590" s="160" t="s">
        <v>313</v>
      </c>
      <c r="AU590" s="160" t="s">
        <v>80</v>
      </c>
      <c r="AV590" s="13" t="s">
        <v>80</v>
      </c>
      <c r="AW590" s="13" t="s">
        <v>32</v>
      </c>
      <c r="AX590" s="13" t="s">
        <v>71</v>
      </c>
      <c r="AY590" s="160" t="s">
        <v>304</v>
      </c>
    </row>
    <row r="591" spans="2:65" s="14" customFormat="1" x14ac:dyDescent="0.2">
      <c r="B591" s="166"/>
      <c r="D591" s="153" t="s">
        <v>313</v>
      </c>
      <c r="E591" s="167" t="s">
        <v>2</v>
      </c>
      <c r="F591" s="168" t="s">
        <v>321</v>
      </c>
      <c r="H591" s="169">
        <v>9.5000000000000001E-2</v>
      </c>
      <c r="I591" s="170"/>
      <c r="L591" s="166"/>
      <c r="M591" s="171"/>
      <c r="T591" s="172"/>
      <c r="AT591" s="167" t="s">
        <v>313</v>
      </c>
      <c r="AU591" s="167" t="s">
        <v>80</v>
      </c>
      <c r="AV591" s="14" t="s">
        <v>322</v>
      </c>
      <c r="AW591" s="14" t="s">
        <v>32</v>
      </c>
      <c r="AX591" s="14" t="s">
        <v>71</v>
      </c>
      <c r="AY591" s="167" t="s">
        <v>304</v>
      </c>
    </row>
    <row r="592" spans="2:65" s="12" customFormat="1" x14ac:dyDescent="0.2">
      <c r="B592" s="152"/>
      <c r="D592" s="153" t="s">
        <v>313</v>
      </c>
      <c r="E592" s="154" t="s">
        <v>2</v>
      </c>
      <c r="F592" s="155" t="s">
        <v>666</v>
      </c>
      <c r="H592" s="154" t="s">
        <v>2</v>
      </c>
      <c r="I592" s="156"/>
      <c r="L592" s="152"/>
      <c r="M592" s="157"/>
      <c r="T592" s="158"/>
      <c r="AT592" s="154" t="s">
        <v>313</v>
      </c>
      <c r="AU592" s="154" t="s">
        <v>80</v>
      </c>
      <c r="AV592" s="12" t="s">
        <v>78</v>
      </c>
      <c r="AW592" s="12" t="s">
        <v>32</v>
      </c>
      <c r="AX592" s="12" t="s">
        <v>71</v>
      </c>
      <c r="AY592" s="154" t="s">
        <v>304</v>
      </c>
    </row>
    <row r="593" spans="2:51" s="13" customFormat="1" ht="22.5" x14ac:dyDescent="0.2">
      <c r="B593" s="159"/>
      <c r="D593" s="153" t="s">
        <v>313</v>
      </c>
      <c r="E593" s="160" t="s">
        <v>2</v>
      </c>
      <c r="F593" s="161" t="s">
        <v>731</v>
      </c>
      <c r="H593" s="162">
        <v>13.083</v>
      </c>
      <c r="I593" s="163"/>
      <c r="L593" s="159"/>
      <c r="M593" s="164"/>
      <c r="T593" s="165"/>
      <c r="AT593" s="160" t="s">
        <v>313</v>
      </c>
      <c r="AU593" s="160" t="s">
        <v>80</v>
      </c>
      <c r="AV593" s="13" t="s">
        <v>80</v>
      </c>
      <c r="AW593" s="13" t="s">
        <v>32</v>
      </c>
      <c r="AX593" s="13" t="s">
        <v>71</v>
      </c>
      <c r="AY593" s="160" t="s">
        <v>304</v>
      </c>
    </row>
    <row r="594" spans="2:51" s="13" customFormat="1" x14ac:dyDescent="0.2">
      <c r="B594" s="159"/>
      <c r="D594" s="153" t="s">
        <v>313</v>
      </c>
      <c r="E594" s="160" t="s">
        <v>2</v>
      </c>
      <c r="F594" s="161" t="s">
        <v>732</v>
      </c>
      <c r="H594" s="162">
        <v>8.15</v>
      </c>
      <c r="I594" s="163"/>
      <c r="L594" s="159"/>
      <c r="M594" s="164"/>
      <c r="T594" s="165"/>
      <c r="AT594" s="160" t="s">
        <v>313</v>
      </c>
      <c r="AU594" s="160" t="s">
        <v>80</v>
      </c>
      <c r="AV594" s="13" t="s">
        <v>80</v>
      </c>
      <c r="AW594" s="13" t="s">
        <v>32</v>
      </c>
      <c r="AX594" s="13" t="s">
        <v>71</v>
      </c>
      <c r="AY594" s="160" t="s">
        <v>304</v>
      </c>
    </row>
    <row r="595" spans="2:51" s="14" customFormat="1" x14ac:dyDescent="0.2">
      <c r="B595" s="166"/>
      <c r="D595" s="153" t="s">
        <v>313</v>
      </c>
      <c r="E595" s="167" t="s">
        <v>2</v>
      </c>
      <c r="F595" s="168" t="s">
        <v>321</v>
      </c>
      <c r="H595" s="169">
        <v>21.233000000000001</v>
      </c>
      <c r="I595" s="170"/>
      <c r="L595" s="166"/>
      <c r="M595" s="171"/>
      <c r="T595" s="172"/>
      <c r="AT595" s="167" t="s">
        <v>313</v>
      </c>
      <c r="AU595" s="167" t="s">
        <v>80</v>
      </c>
      <c r="AV595" s="14" t="s">
        <v>322</v>
      </c>
      <c r="AW595" s="14" t="s">
        <v>32</v>
      </c>
      <c r="AX595" s="14" t="s">
        <v>71</v>
      </c>
      <c r="AY595" s="167" t="s">
        <v>304</v>
      </c>
    </row>
    <row r="596" spans="2:51" s="12" customFormat="1" x14ac:dyDescent="0.2">
      <c r="B596" s="152"/>
      <c r="D596" s="153" t="s">
        <v>313</v>
      </c>
      <c r="E596" s="154" t="s">
        <v>2</v>
      </c>
      <c r="F596" s="155" t="s">
        <v>733</v>
      </c>
      <c r="H596" s="154" t="s">
        <v>2</v>
      </c>
      <c r="I596" s="156"/>
      <c r="L596" s="152"/>
      <c r="M596" s="157"/>
      <c r="T596" s="158"/>
      <c r="AT596" s="154" t="s">
        <v>313</v>
      </c>
      <c r="AU596" s="154" t="s">
        <v>80</v>
      </c>
      <c r="AV596" s="12" t="s">
        <v>78</v>
      </c>
      <c r="AW596" s="12" t="s">
        <v>32</v>
      </c>
      <c r="AX596" s="12" t="s">
        <v>71</v>
      </c>
      <c r="AY596" s="154" t="s">
        <v>304</v>
      </c>
    </row>
    <row r="597" spans="2:51" s="13" customFormat="1" x14ac:dyDescent="0.2">
      <c r="B597" s="159"/>
      <c r="D597" s="153" t="s">
        <v>313</v>
      </c>
      <c r="E597" s="160" t="s">
        <v>2</v>
      </c>
      <c r="F597" s="161" t="s">
        <v>734</v>
      </c>
      <c r="H597" s="162">
        <v>41.795000000000002</v>
      </c>
      <c r="I597" s="163"/>
      <c r="L597" s="159"/>
      <c r="M597" s="164"/>
      <c r="T597" s="165"/>
      <c r="AT597" s="160" t="s">
        <v>313</v>
      </c>
      <c r="AU597" s="160" t="s">
        <v>80</v>
      </c>
      <c r="AV597" s="13" t="s">
        <v>80</v>
      </c>
      <c r="AW597" s="13" t="s">
        <v>32</v>
      </c>
      <c r="AX597" s="13" t="s">
        <v>71</v>
      </c>
      <c r="AY597" s="160" t="s">
        <v>304</v>
      </c>
    </row>
    <row r="598" spans="2:51" s="13" customFormat="1" x14ac:dyDescent="0.2">
      <c r="B598" s="159"/>
      <c r="D598" s="153" t="s">
        <v>313</v>
      </c>
      <c r="E598" s="160" t="s">
        <v>2</v>
      </c>
      <c r="F598" s="161" t="s">
        <v>735</v>
      </c>
      <c r="H598" s="162">
        <v>15.837999999999999</v>
      </c>
      <c r="I598" s="163"/>
      <c r="L598" s="159"/>
      <c r="M598" s="164"/>
      <c r="T598" s="165"/>
      <c r="AT598" s="160" t="s">
        <v>313</v>
      </c>
      <c r="AU598" s="160" t="s">
        <v>80</v>
      </c>
      <c r="AV598" s="13" t="s">
        <v>80</v>
      </c>
      <c r="AW598" s="13" t="s">
        <v>32</v>
      </c>
      <c r="AX598" s="13" t="s">
        <v>71</v>
      </c>
      <c r="AY598" s="160" t="s">
        <v>304</v>
      </c>
    </row>
    <row r="599" spans="2:51" s="13" customFormat="1" ht="22.5" x14ac:dyDescent="0.2">
      <c r="B599" s="159"/>
      <c r="D599" s="153" t="s">
        <v>313</v>
      </c>
      <c r="E599" s="160" t="s">
        <v>2</v>
      </c>
      <c r="F599" s="161" t="s">
        <v>736</v>
      </c>
      <c r="H599" s="162">
        <v>-0.25</v>
      </c>
      <c r="I599" s="163"/>
      <c r="L599" s="159"/>
      <c r="M599" s="164"/>
      <c r="T599" s="165"/>
      <c r="AT599" s="160" t="s">
        <v>313</v>
      </c>
      <c r="AU599" s="160" t="s">
        <v>80</v>
      </c>
      <c r="AV599" s="13" t="s">
        <v>80</v>
      </c>
      <c r="AW599" s="13" t="s">
        <v>32</v>
      </c>
      <c r="AX599" s="13" t="s">
        <v>71</v>
      </c>
      <c r="AY599" s="160" t="s">
        <v>304</v>
      </c>
    </row>
    <row r="600" spans="2:51" s="13" customFormat="1" x14ac:dyDescent="0.2">
      <c r="B600" s="159"/>
      <c r="D600" s="153" t="s">
        <v>313</v>
      </c>
      <c r="E600" s="160" t="s">
        <v>2</v>
      </c>
      <c r="F600" s="161" t="s">
        <v>737</v>
      </c>
      <c r="H600" s="162">
        <v>56.68</v>
      </c>
      <c r="I600" s="163"/>
      <c r="L600" s="159"/>
      <c r="M600" s="164"/>
      <c r="T600" s="165"/>
      <c r="AT600" s="160" t="s">
        <v>313</v>
      </c>
      <c r="AU600" s="160" t="s">
        <v>80</v>
      </c>
      <c r="AV600" s="13" t="s">
        <v>80</v>
      </c>
      <c r="AW600" s="13" t="s">
        <v>32</v>
      </c>
      <c r="AX600" s="13" t="s">
        <v>71</v>
      </c>
      <c r="AY600" s="160" t="s">
        <v>304</v>
      </c>
    </row>
    <row r="601" spans="2:51" s="14" customFormat="1" x14ac:dyDescent="0.2">
      <c r="B601" s="166"/>
      <c r="D601" s="153" t="s">
        <v>313</v>
      </c>
      <c r="E601" s="167" t="s">
        <v>2</v>
      </c>
      <c r="F601" s="168" t="s">
        <v>321</v>
      </c>
      <c r="H601" s="169">
        <v>114.063</v>
      </c>
      <c r="I601" s="170"/>
      <c r="L601" s="166"/>
      <c r="M601" s="171"/>
      <c r="T601" s="172"/>
      <c r="AT601" s="167" t="s">
        <v>313</v>
      </c>
      <c r="AU601" s="167" t="s">
        <v>80</v>
      </c>
      <c r="AV601" s="14" t="s">
        <v>322</v>
      </c>
      <c r="AW601" s="14" t="s">
        <v>32</v>
      </c>
      <c r="AX601" s="14" t="s">
        <v>71</v>
      </c>
      <c r="AY601" s="167" t="s">
        <v>304</v>
      </c>
    </row>
    <row r="602" spans="2:51" s="12" customFormat="1" x14ac:dyDescent="0.2">
      <c r="B602" s="152"/>
      <c r="D602" s="153" t="s">
        <v>313</v>
      </c>
      <c r="E602" s="154" t="s">
        <v>2</v>
      </c>
      <c r="F602" s="155" t="s">
        <v>639</v>
      </c>
      <c r="H602" s="154" t="s">
        <v>2</v>
      </c>
      <c r="I602" s="156"/>
      <c r="L602" s="152"/>
      <c r="M602" s="157"/>
      <c r="T602" s="158"/>
      <c r="AT602" s="154" t="s">
        <v>313</v>
      </c>
      <c r="AU602" s="154" t="s">
        <v>80</v>
      </c>
      <c r="AV602" s="12" t="s">
        <v>78</v>
      </c>
      <c r="AW602" s="12" t="s">
        <v>32</v>
      </c>
      <c r="AX602" s="12" t="s">
        <v>71</v>
      </c>
      <c r="AY602" s="154" t="s">
        <v>304</v>
      </c>
    </row>
    <row r="603" spans="2:51" s="12" customFormat="1" x14ac:dyDescent="0.2">
      <c r="B603" s="152"/>
      <c r="D603" s="153" t="s">
        <v>313</v>
      </c>
      <c r="E603" s="154" t="s">
        <v>2</v>
      </c>
      <c r="F603" s="155" t="s">
        <v>738</v>
      </c>
      <c r="H603" s="154" t="s">
        <v>2</v>
      </c>
      <c r="I603" s="156"/>
      <c r="L603" s="152"/>
      <c r="M603" s="157"/>
      <c r="T603" s="158"/>
      <c r="AT603" s="154" t="s">
        <v>313</v>
      </c>
      <c r="AU603" s="154" t="s">
        <v>80</v>
      </c>
      <c r="AV603" s="12" t="s">
        <v>78</v>
      </c>
      <c r="AW603" s="12" t="s">
        <v>32</v>
      </c>
      <c r="AX603" s="12" t="s">
        <v>71</v>
      </c>
      <c r="AY603" s="154" t="s">
        <v>304</v>
      </c>
    </row>
    <row r="604" spans="2:51" s="13" customFormat="1" x14ac:dyDescent="0.2">
      <c r="B604" s="159"/>
      <c r="D604" s="153" t="s">
        <v>313</v>
      </c>
      <c r="E604" s="160" t="s">
        <v>2</v>
      </c>
      <c r="F604" s="161" t="s">
        <v>739</v>
      </c>
      <c r="H604" s="162">
        <v>70.14</v>
      </c>
      <c r="I604" s="163"/>
      <c r="L604" s="159"/>
      <c r="M604" s="164"/>
      <c r="T604" s="165"/>
      <c r="AT604" s="160" t="s">
        <v>313</v>
      </c>
      <c r="AU604" s="160" t="s">
        <v>80</v>
      </c>
      <c r="AV604" s="13" t="s">
        <v>80</v>
      </c>
      <c r="AW604" s="13" t="s">
        <v>32</v>
      </c>
      <c r="AX604" s="13" t="s">
        <v>71</v>
      </c>
      <c r="AY604" s="160" t="s">
        <v>304</v>
      </c>
    </row>
    <row r="605" spans="2:51" s="13" customFormat="1" ht="22.5" x14ac:dyDescent="0.2">
      <c r="B605" s="159"/>
      <c r="D605" s="153" t="s">
        <v>313</v>
      </c>
      <c r="E605" s="160" t="s">
        <v>2</v>
      </c>
      <c r="F605" s="161" t="s">
        <v>740</v>
      </c>
      <c r="H605" s="162">
        <v>-1</v>
      </c>
      <c r="I605" s="163"/>
      <c r="L605" s="159"/>
      <c r="M605" s="164"/>
      <c r="T605" s="165"/>
      <c r="AT605" s="160" t="s">
        <v>313</v>
      </c>
      <c r="AU605" s="160" t="s">
        <v>80</v>
      </c>
      <c r="AV605" s="13" t="s">
        <v>80</v>
      </c>
      <c r="AW605" s="13" t="s">
        <v>32</v>
      </c>
      <c r="AX605" s="13" t="s">
        <v>71</v>
      </c>
      <c r="AY605" s="160" t="s">
        <v>304</v>
      </c>
    </row>
    <row r="606" spans="2:51" s="13" customFormat="1" x14ac:dyDescent="0.2">
      <c r="B606" s="159"/>
      <c r="D606" s="153" t="s">
        <v>313</v>
      </c>
      <c r="E606" s="160" t="s">
        <v>2</v>
      </c>
      <c r="F606" s="161" t="s">
        <v>741</v>
      </c>
      <c r="H606" s="162">
        <v>36.479999999999997</v>
      </c>
      <c r="I606" s="163"/>
      <c r="L606" s="159"/>
      <c r="M606" s="164"/>
      <c r="T606" s="165"/>
      <c r="AT606" s="160" t="s">
        <v>313</v>
      </c>
      <c r="AU606" s="160" t="s">
        <v>80</v>
      </c>
      <c r="AV606" s="13" t="s">
        <v>80</v>
      </c>
      <c r="AW606" s="13" t="s">
        <v>32</v>
      </c>
      <c r="AX606" s="13" t="s">
        <v>71</v>
      </c>
      <c r="AY606" s="160" t="s">
        <v>304</v>
      </c>
    </row>
    <row r="607" spans="2:51" s="14" customFormat="1" x14ac:dyDescent="0.2">
      <c r="B607" s="166"/>
      <c r="D607" s="153" t="s">
        <v>313</v>
      </c>
      <c r="E607" s="167" t="s">
        <v>2</v>
      </c>
      <c r="F607" s="168" t="s">
        <v>321</v>
      </c>
      <c r="H607" s="169">
        <v>105.62</v>
      </c>
      <c r="I607" s="170"/>
      <c r="L607" s="166"/>
      <c r="M607" s="171"/>
      <c r="T607" s="172"/>
      <c r="AT607" s="167" t="s">
        <v>313</v>
      </c>
      <c r="AU607" s="167" t="s">
        <v>80</v>
      </c>
      <c r="AV607" s="14" t="s">
        <v>322</v>
      </c>
      <c r="AW607" s="14" t="s">
        <v>32</v>
      </c>
      <c r="AX607" s="14" t="s">
        <v>71</v>
      </c>
      <c r="AY607" s="167" t="s">
        <v>304</v>
      </c>
    </row>
    <row r="608" spans="2:51" s="15" customFormat="1" x14ac:dyDescent="0.2">
      <c r="B608" s="173"/>
      <c r="D608" s="153" t="s">
        <v>313</v>
      </c>
      <c r="E608" s="174" t="s">
        <v>2</v>
      </c>
      <c r="F608" s="175" t="s">
        <v>323</v>
      </c>
      <c r="H608" s="176">
        <v>241.011</v>
      </c>
      <c r="I608" s="177"/>
      <c r="L608" s="173"/>
      <c r="M608" s="178"/>
      <c r="T608" s="179"/>
      <c r="AT608" s="174" t="s">
        <v>313</v>
      </c>
      <c r="AU608" s="174" t="s">
        <v>80</v>
      </c>
      <c r="AV608" s="15" t="s">
        <v>86</v>
      </c>
      <c r="AW608" s="15" t="s">
        <v>32</v>
      </c>
      <c r="AX608" s="15" t="s">
        <v>78</v>
      </c>
      <c r="AY608" s="174" t="s">
        <v>304</v>
      </c>
    </row>
    <row r="609" spans="2:65" s="1" customFormat="1" ht="62.65" customHeight="1" x14ac:dyDescent="0.2">
      <c r="B609" s="134"/>
      <c r="C609" s="135" t="s">
        <v>742</v>
      </c>
      <c r="D609" s="135" t="s">
        <v>306</v>
      </c>
      <c r="E609" s="136" t="s">
        <v>743</v>
      </c>
      <c r="F609" s="137" t="s">
        <v>744</v>
      </c>
      <c r="G609" s="138" t="s">
        <v>130</v>
      </c>
      <c r="H609" s="139">
        <v>3.2629999999999999</v>
      </c>
      <c r="I609" s="140"/>
      <c r="J609" s="141">
        <f>ROUND(I609*H609,2)</f>
        <v>0</v>
      </c>
      <c r="K609" s="137" t="s">
        <v>2</v>
      </c>
      <c r="L609" s="33"/>
      <c r="M609" s="142" t="s">
        <v>2</v>
      </c>
      <c r="N609" s="143" t="s">
        <v>42</v>
      </c>
      <c r="P609" s="144">
        <f>O609*H609</f>
        <v>0</v>
      </c>
      <c r="Q609" s="144">
        <v>0</v>
      </c>
      <c r="R609" s="144">
        <f>Q609*H609</f>
        <v>0</v>
      </c>
      <c r="S609" s="144">
        <v>0</v>
      </c>
      <c r="T609" s="145">
        <f>S609*H609</f>
        <v>0</v>
      </c>
      <c r="AR609" s="146" t="s">
        <v>86</v>
      </c>
      <c r="AT609" s="146" t="s">
        <v>306</v>
      </c>
      <c r="AU609" s="146" t="s">
        <v>80</v>
      </c>
      <c r="AY609" s="18" t="s">
        <v>304</v>
      </c>
      <c r="BE609" s="147">
        <f>IF(N609="základní",J609,0)</f>
        <v>0</v>
      </c>
      <c r="BF609" s="147">
        <f>IF(N609="snížená",J609,0)</f>
        <v>0</v>
      </c>
      <c r="BG609" s="147">
        <f>IF(N609="zákl. přenesená",J609,0)</f>
        <v>0</v>
      </c>
      <c r="BH609" s="147">
        <f>IF(N609="sníž. přenesená",J609,0)</f>
        <v>0</v>
      </c>
      <c r="BI609" s="147">
        <f>IF(N609="nulová",J609,0)</f>
        <v>0</v>
      </c>
      <c r="BJ609" s="18" t="s">
        <v>78</v>
      </c>
      <c r="BK609" s="147">
        <f>ROUND(I609*H609,2)</f>
        <v>0</v>
      </c>
      <c r="BL609" s="18" t="s">
        <v>86</v>
      </c>
      <c r="BM609" s="146" t="s">
        <v>745</v>
      </c>
    </row>
    <row r="610" spans="2:65" s="12" customFormat="1" x14ac:dyDescent="0.2">
      <c r="B610" s="152"/>
      <c r="D610" s="153" t="s">
        <v>313</v>
      </c>
      <c r="E610" s="154" t="s">
        <v>2</v>
      </c>
      <c r="F610" s="155" t="s">
        <v>613</v>
      </c>
      <c r="H610" s="154" t="s">
        <v>2</v>
      </c>
      <c r="I610" s="156"/>
      <c r="L610" s="152"/>
      <c r="M610" s="157"/>
      <c r="T610" s="158"/>
      <c r="AT610" s="154" t="s">
        <v>313</v>
      </c>
      <c r="AU610" s="154" t="s">
        <v>80</v>
      </c>
      <c r="AV610" s="12" t="s">
        <v>78</v>
      </c>
      <c r="AW610" s="12" t="s">
        <v>32</v>
      </c>
      <c r="AX610" s="12" t="s">
        <v>71</v>
      </c>
      <c r="AY610" s="154" t="s">
        <v>304</v>
      </c>
    </row>
    <row r="611" spans="2:65" s="13" customFormat="1" x14ac:dyDescent="0.2">
      <c r="B611" s="159"/>
      <c r="D611" s="153" t="s">
        <v>313</v>
      </c>
      <c r="E611" s="160" t="s">
        <v>2</v>
      </c>
      <c r="F611" s="161" t="s">
        <v>746</v>
      </c>
      <c r="H611" s="162">
        <v>3.2629999999999999</v>
      </c>
      <c r="I611" s="163"/>
      <c r="L611" s="159"/>
      <c r="M611" s="164"/>
      <c r="T611" s="165"/>
      <c r="AT611" s="160" t="s">
        <v>313</v>
      </c>
      <c r="AU611" s="160" t="s">
        <v>80</v>
      </c>
      <c r="AV611" s="13" t="s">
        <v>80</v>
      </c>
      <c r="AW611" s="13" t="s">
        <v>32</v>
      </c>
      <c r="AX611" s="13" t="s">
        <v>71</v>
      </c>
      <c r="AY611" s="160" t="s">
        <v>304</v>
      </c>
    </row>
    <row r="612" spans="2:65" s="15" customFormat="1" x14ac:dyDescent="0.2">
      <c r="B612" s="173"/>
      <c r="D612" s="153" t="s">
        <v>313</v>
      </c>
      <c r="E612" s="174" t="s">
        <v>2</v>
      </c>
      <c r="F612" s="175" t="s">
        <v>323</v>
      </c>
      <c r="H612" s="176">
        <v>3.2629999999999999</v>
      </c>
      <c r="I612" s="177"/>
      <c r="L612" s="173"/>
      <c r="M612" s="178"/>
      <c r="T612" s="179"/>
      <c r="AT612" s="174" t="s">
        <v>313</v>
      </c>
      <c r="AU612" s="174" t="s">
        <v>80</v>
      </c>
      <c r="AV612" s="15" t="s">
        <v>86</v>
      </c>
      <c r="AW612" s="15" t="s">
        <v>32</v>
      </c>
      <c r="AX612" s="15" t="s">
        <v>78</v>
      </c>
      <c r="AY612" s="174" t="s">
        <v>304</v>
      </c>
    </row>
    <row r="613" spans="2:65" s="1" customFormat="1" ht="24.2" customHeight="1" x14ac:dyDescent="0.2">
      <c r="B613" s="134"/>
      <c r="C613" s="135" t="s">
        <v>747</v>
      </c>
      <c r="D613" s="135" t="s">
        <v>306</v>
      </c>
      <c r="E613" s="136" t="s">
        <v>748</v>
      </c>
      <c r="F613" s="137" t="s">
        <v>749</v>
      </c>
      <c r="G613" s="138" t="s">
        <v>179</v>
      </c>
      <c r="H613" s="139">
        <v>16.899999999999999</v>
      </c>
      <c r="I613" s="140"/>
      <c r="J613" s="141">
        <f>ROUND(I613*H613,2)</f>
        <v>0</v>
      </c>
      <c r="K613" s="137" t="s">
        <v>309</v>
      </c>
      <c r="L613" s="33"/>
      <c r="M613" s="142" t="s">
        <v>2</v>
      </c>
      <c r="N613" s="143" t="s">
        <v>42</v>
      </c>
      <c r="P613" s="144">
        <f>O613*H613</f>
        <v>0</v>
      </c>
      <c r="Q613" s="144">
        <v>2.725E-2</v>
      </c>
      <c r="R613" s="144">
        <f>Q613*H613</f>
        <v>0.46052499999999996</v>
      </c>
      <c r="S613" s="144">
        <v>0</v>
      </c>
      <c r="T613" s="145">
        <f>S613*H613</f>
        <v>0</v>
      </c>
      <c r="AR613" s="146" t="s">
        <v>86</v>
      </c>
      <c r="AT613" s="146" t="s">
        <v>306</v>
      </c>
      <c r="AU613" s="146" t="s">
        <v>80</v>
      </c>
      <c r="AY613" s="18" t="s">
        <v>304</v>
      </c>
      <c r="BE613" s="147">
        <f>IF(N613="základní",J613,0)</f>
        <v>0</v>
      </c>
      <c r="BF613" s="147">
        <f>IF(N613="snížená",J613,0)</f>
        <v>0</v>
      </c>
      <c r="BG613" s="147">
        <f>IF(N613="zákl. přenesená",J613,0)</f>
        <v>0</v>
      </c>
      <c r="BH613" s="147">
        <f>IF(N613="sníž. přenesená",J613,0)</f>
        <v>0</v>
      </c>
      <c r="BI613" s="147">
        <f>IF(N613="nulová",J613,0)</f>
        <v>0</v>
      </c>
      <c r="BJ613" s="18" t="s">
        <v>78</v>
      </c>
      <c r="BK613" s="147">
        <f>ROUND(I613*H613,2)</f>
        <v>0</v>
      </c>
      <c r="BL613" s="18" t="s">
        <v>86</v>
      </c>
      <c r="BM613" s="146" t="s">
        <v>750</v>
      </c>
    </row>
    <row r="614" spans="2:65" s="1" customFormat="1" x14ac:dyDescent="0.2">
      <c r="B614" s="33"/>
      <c r="D614" s="148" t="s">
        <v>311</v>
      </c>
      <c r="F614" s="149" t="s">
        <v>751</v>
      </c>
      <c r="I614" s="150"/>
      <c r="L614" s="33"/>
      <c r="M614" s="151"/>
      <c r="T614" s="54"/>
      <c r="AT614" s="18" t="s">
        <v>311</v>
      </c>
      <c r="AU614" s="18" t="s">
        <v>80</v>
      </c>
    </row>
    <row r="615" spans="2:65" s="12" customFormat="1" x14ac:dyDescent="0.2">
      <c r="B615" s="152"/>
      <c r="D615" s="153" t="s">
        <v>313</v>
      </c>
      <c r="E615" s="154" t="s">
        <v>2</v>
      </c>
      <c r="F615" s="155" t="s">
        <v>613</v>
      </c>
      <c r="H615" s="154" t="s">
        <v>2</v>
      </c>
      <c r="I615" s="156"/>
      <c r="L615" s="152"/>
      <c r="M615" s="157"/>
      <c r="T615" s="158"/>
      <c r="AT615" s="154" t="s">
        <v>313</v>
      </c>
      <c r="AU615" s="154" t="s">
        <v>80</v>
      </c>
      <c r="AV615" s="12" t="s">
        <v>78</v>
      </c>
      <c r="AW615" s="12" t="s">
        <v>32</v>
      </c>
      <c r="AX615" s="12" t="s">
        <v>71</v>
      </c>
      <c r="AY615" s="154" t="s">
        <v>304</v>
      </c>
    </row>
    <row r="616" spans="2:65" s="12" customFormat="1" x14ac:dyDescent="0.2">
      <c r="B616" s="152"/>
      <c r="D616" s="153" t="s">
        <v>313</v>
      </c>
      <c r="E616" s="154" t="s">
        <v>2</v>
      </c>
      <c r="F616" s="155" t="s">
        <v>752</v>
      </c>
      <c r="H616" s="154" t="s">
        <v>2</v>
      </c>
      <c r="I616" s="156"/>
      <c r="L616" s="152"/>
      <c r="M616" s="157"/>
      <c r="T616" s="158"/>
      <c r="AT616" s="154" t="s">
        <v>313</v>
      </c>
      <c r="AU616" s="154" t="s">
        <v>80</v>
      </c>
      <c r="AV616" s="12" t="s">
        <v>78</v>
      </c>
      <c r="AW616" s="12" t="s">
        <v>32</v>
      </c>
      <c r="AX616" s="12" t="s">
        <v>71</v>
      </c>
      <c r="AY616" s="154" t="s">
        <v>304</v>
      </c>
    </row>
    <row r="617" spans="2:65" s="13" customFormat="1" x14ac:dyDescent="0.2">
      <c r="B617" s="159"/>
      <c r="D617" s="153" t="s">
        <v>313</v>
      </c>
      <c r="E617" s="160" t="s">
        <v>2</v>
      </c>
      <c r="F617" s="161" t="s">
        <v>753</v>
      </c>
      <c r="H617" s="162">
        <v>2.6</v>
      </c>
      <c r="I617" s="163"/>
      <c r="L617" s="159"/>
      <c r="M617" s="164"/>
      <c r="T617" s="165"/>
      <c r="AT617" s="160" t="s">
        <v>313</v>
      </c>
      <c r="AU617" s="160" t="s">
        <v>80</v>
      </c>
      <c r="AV617" s="13" t="s">
        <v>80</v>
      </c>
      <c r="AW617" s="13" t="s">
        <v>32</v>
      </c>
      <c r="AX617" s="13" t="s">
        <v>71</v>
      </c>
      <c r="AY617" s="160" t="s">
        <v>304</v>
      </c>
    </row>
    <row r="618" spans="2:65" s="13" customFormat="1" ht="22.5" x14ac:dyDescent="0.2">
      <c r="B618" s="159"/>
      <c r="D618" s="153" t="s">
        <v>313</v>
      </c>
      <c r="E618" s="160" t="s">
        <v>2</v>
      </c>
      <c r="F618" s="161" t="s">
        <v>754</v>
      </c>
      <c r="H618" s="162">
        <v>7</v>
      </c>
      <c r="I618" s="163"/>
      <c r="L618" s="159"/>
      <c r="M618" s="164"/>
      <c r="T618" s="165"/>
      <c r="AT618" s="160" t="s">
        <v>313</v>
      </c>
      <c r="AU618" s="160" t="s">
        <v>80</v>
      </c>
      <c r="AV618" s="13" t="s">
        <v>80</v>
      </c>
      <c r="AW618" s="13" t="s">
        <v>32</v>
      </c>
      <c r="AX618" s="13" t="s">
        <v>71</v>
      </c>
      <c r="AY618" s="160" t="s">
        <v>304</v>
      </c>
    </row>
    <row r="619" spans="2:65" s="14" customFormat="1" x14ac:dyDescent="0.2">
      <c r="B619" s="166"/>
      <c r="D619" s="153" t="s">
        <v>313</v>
      </c>
      <c r="E619" s="167" t="s">
        <v>2</v>
      </c>
      <c r="F619" s="168" t="s">
        <v>321</v>
      </c>
      <c r="H619" s="169">
        <v>9.6</v>
      </c>
      <c r="I619" s="170"/>
      <c r="L619" s="166"/>
      <c r="M619" s="171"/>
      <c r="T619" s="172"/>
      <c r="AT619" s="167" t="s">
        <v>313</v>
      </c>
      <c r="AU619" s="167" t="s">
        <v>80</v>
      </c>
      <c r="AV619" s="14" t="s">
        <v>322</v>
      </c>
      <c r="AW619" s="14" t="s">
        <v>32</v>
      </c>
      <c r="AX619" s="14" t="s">
        <v>71</v>
      </c>
      <c r="AY619" s="167" t="s">
        <v>304</v>
      </c>
    </row>
    <row r="620" spans="2:65" s="12" customFormat="1" x14ac:dyDescent="0.2">
      <c r="B620" s="152"/>
      <c r="D620" s="153" t="s">
        <v>313</v>
      </c>
      <c r="E620" s="154" t="s">
        <v>2</v>
      </c>
      <c r="F620" s="155" t="s">
        <v>755</v>
      </c>
      <c r="H620" s="154" t="s">
        <v>2</v>
      </c>
      <c r="I620" s="156"/>
      <c r="L620" s="152"/>
      <c r="M620" s="157"/>
      <c r="T620" s="158"/>
      <c r="AT620" s="154" t="s">
        <v>313</v>
      </c>
      <c r="AU620" s="154" t="s">
        <v>80</v>
      </c>
      <c r="AV620" s="12" t="s">
        <v>78</v>
      </c>
      <c r="AW620" s="12" t="s">
        <v>32</v>
      </c>
      <c r="AX620" s="12" t="s">
        <v>71</v>
      </c>
      <c r="AY620" s="154" t="s">
        <v>304</v>
      </c>
    </row>
    <row r="621" spans="2:65" s="12" customFormat="1" x14ac:dyDescent="0.2">
      <c r="B621" s="152"/>
      <c r="D621" s="153" t="s">
        <v>313</v>
      </c>
      <c r="E621" s="154" t="s">
        <v>2</v>
      </c>
      <c r="F621" s="155" t="s">
        <v>756</v>
      </c>
      <c r="H621" s="154" t="s">
        <v>2</v>
      </c>
      <c r="I621" s="156"/>
      <c r="L621" s="152"/>
      <c r="M621" s="157"/>
      <c r="T621" s="158"/>
      <c r="AT621" s="154" t="s">
        <v>313</v>
      </c>
      <c r="AU621" s="154" t="s">
        <v>80</v>
      </c>
      <c r="AV621" s="12" t="s">
        <v>78</v>
      </c>
      <c r="AW621" s="12" t="s">
        <v>32</v>
      </c>
      <c r="AX621" s="12" t="s">
        <v>71</v>
      </c>
      <c r="AY621" s="154" t="s">
        <v>304</v>
      </c>
    </row>
    <row r="622" spans="2:65" s="13" customFormat="1" x14ac:dyDescent="0.2">
      <c r="B622" s="159"/>
      <c r="D622" s="153" t="s">
        <v>313</v>
      </c>
      <c r="E622" s="160" t="s">
        <v>2</v>
      </c>
      <c r="F622" s="161" t="s">
        <v>757</v>
      </c>
      <c r="H622" s="162">
        <v>7.3</v>
      </c>
      <c r="I622" s="163"/>
      <c r="L622" s="159"/>
      <c r="M622" s="164"/>
      <c r="T622" s="165"/>
      <c r="AT622" s="160" t="s">
        <v>313</v>
      </c>
      <c r="AU622" s="160" t="s">
        <v>80</v>
      </c>
      <c r="AV622" s="13" t="s">
        <v>80</v>
      </c>
      <c r="AW622" s="13" t="s">
        <v>32</v>
      </c>
      <c r="AX622" s="13" t="s">
        <v>71</v>
      </c>
      <c r="AY622" s="160" t="s">
        <v>304</v>
      </c>
    </row>
    <row r="623" spans="2:65" s="14" customFormat="1" x14ac:dyDescent="0.2">
      <c r="B623" s="166"/>
      <c r="D623" s="153" t="s">
        <v>313</v>
      </c>
      <c r="E623" s="167" t="s">
        <v>2</v>
      </c>
      <c r="F623" s="168" t="s">
        <v>321</v>
      </c>
      <c r="H623" s="169">
        <v>7.3</v>
      </c>
      <c r="I623" s="170"/>
      <c r="L623" s="166"/>
      <c r="M623" s="171"/>
      <c r="T623" s="172"/>
      <c r="AT623" s="167" t="s">
        <v>313</v>
      </c>
      <c r="AU623" s="167" t="s">
        <v>80</v>
      </c>
      <c r="AV623" s="14" t="s">
        <v>322</v>
      </c>
      <c r="AW623" s="14" t="s">
        <v>32</v>
      </c>
      <c r="AX623" s="14" t="s">
        <v>71</v>
      </c>
      <c r="AY623" s="167" t="s">
        <v>304</v>
      </c>
    </row>
    <row r="624" spans="2:65" s="15" customFormat="1" x14ac:dyDescent="0.2">
      <c r="B624" s="173"/>
      <c r="D624" s="153" t="s">
        <v>313</v>
      </c>
      <c r="E624" s="174" t="s">
        <v>2</v>
      </c>
      <c r="F624" s="175" t="s">
        <v>323</v>
      </c>
      <c r="H624" s="176">
        <v>16.899999999999999</v>
      </c>
      <c r="I624" s="177"/>
      <c r="L624" s="173"/>
      <c r="M624" s="178"/>
      <c r="T624" s="179"/>
      <c r="AT624" s="174" t="s">
        <v>313</v>
      </c>
      <c r="AU624" s="174" t="s">
        <v>80</v>
      </c>
      <c r="AV624" s="15" t="s">
        <v>86</v>
      </c>
      <c r="AW624" s="15" t="s">
        <v>32</v>
      </c>
      <c r="AX624" s="15" t="s">
        <v>78</v>
      </c>
      <c r="AY624" s="174" t="s">
        <v>304</v>
      </c>
    </row>
    <row r="625" spans="2:65" s="1" customFormat="1" ht="24.2" customHeight="1" x14ac:dyDescent="0.2">
      <c r="B625" s="134"/>
      <c r="C625" s="135" t="s">
        <v>758</v>
      </c>
      <c r="D625" s="135" t="s">
        <v>306</v>
      </c>
      <c r="E625" s="136" t="s">
        <v>748</v>
      </c>
      <c r="F625" s="137" t="s">
        <v>749</v>
      </c>
      <c r="G625" s="138" t="s">
        <v>179</v>
      </c>
      <c r="H625" s="139">
        <v>91.69</v>
      </c>
      <c r="I625" s="140"/>
      <c r="J625" s="141">
        <f>ROUND(I625*H625,2)</f>
        <v>0</v>
      </c>
      <c r="K625" s="137" t="s">
        <v>309</v>
      </c>
      <c r="L625" s="33"/>
      <c r="M625" s="142" t="s">
        <v>2</v>
      </c>
      <c r="N625" s="143" t="s">
        <v>42</v>
      </c>
      <c r="P625" s="144">
        <f>O625*H625</f>
        <v>0</v>
      </c>
      <c r="Q625" s="144">
        <v>2.725E-2</v>
      </c>
      <c r="R625" s="144">
        <f>Q625*H625</f>
        <v>2.4985524999999997</v>
      </c>
      <c r="S625" s="144">
        <v>0</v>
      </c>
      <c r="T625" s="145">
        <f>S625*H625</f>
        <v>0</v>
      </c>
      <c r="AR625" s="146" t="s">
        <v>86</v>
      </c>
      <c r="AT625" s="146" t="s">
        <v>306</v>
      </c>
      <c r="AU625" s="146" t="s">
        <v>80</v>
      </c>
      <c r="AY625" s="18" t="s">
        <v>304</v>
      </c>
      <c r="BE625" s="147">
        <f>IF(N625="základní",J625,0)</f>
        <v>0</v>
      </c>
      <c r="BF625" s="147">
        <f>IF(N625="snížená",J625,0)</f>
        <v>0</v>
      </c>
      <c r="BG625" s="147">
        <f>IF(N625="zákl. přenesená",J625,0)</f>
        <v>0</v>
      </c>
      <c r="BH625" s="147">
        <f>IF(N625="sníž. přenesená",J625,0)</f>
        <v>0</v>
      </c>
      <c r="BI625" s="147">
        <f>IF(N625="nulová",J625,0)</f>
        <v>0</v>
      </c>
      <c r="BJ625" s="18" t="s">
        <v>78</v>
      </c>
      <c r="BK625" s="147">
        <f>ROUND(I625*H625,2)</f>
        <v>0</v>
      </c>
      <c r="BL625" s="18" t="s">
        <v>86</v>
      </c>
      <c r="BM625" s="146" t="s">
        <v>759</v>
      </c>
    </row>
    <row r="626" spans="2:65" s="1" customFormat="1" x14ac:dyDescent="0.2">
      <c r="B626" s="33"/>
      <c r="D626" s="148" t="s">
        <v>311</v>
      </c>
      <c r="F626" s="149" t="s">
        <v>751</v>
      </c>
      <c r="I626" s="150"/>
      <c r="L626" s="33"/>
      <c r="M626" s="151"/>
      <c r="T626" s="54"/>
      <c r="AT626" s="18" t="s">
        <v>311</v>
      </c>
      <c r="AU626" s="18" t="s">
        <v>80</v>
      </c>
    </row>
    <row r="627" spans="2:65" s="12" customFormat="1" ht="33.75" x14ac:dyDescent="0.2">
      <c r="B627" s="152"/>
      <c r="D627" s="153" t="s">
        <v>313</v>
      </c>
      <c r="E627" s="154" t="s">
        <v>2</v>
      </c>
      <c r="F627" s="155" t="s">
        <v>632</v>
      </c>
      <c r="H627" s="154" t="s">
        <v>2</v>
      </c>
      <c r="I627" s="156"/>
      <c r="L627" s="152"/>
      <c r="M627" s="157"/>
      <c r="T627" s="158"/>
      <c r="AT627" s="154" t="s">
        <v>313</v>
      </c>
      <c r="AU627" s="154" t="s">
        <v>80</v>
      </c>
      <c r="AV627" s="12" t="s">
        <v>78</v>
      </c>
      <c r="AW627" s="12" t="s">
        <v>32</v>
      </c>
      <c r="AX627" s="12" t="s">
        <v>71</v>
      </c>
      <c r="AY627" s="154" t="s">
        <v>304</v>
      </c>
    </row>
    <row r="628" spans="2:65" s="12" customFormat="1" ht="33.75" x14ac:dyDescent="0.2">
      <c r="B628" s="152"/>
      <c r="D628" s="153" t="s">
        <v>313</v>
      </c>
      <c r="E628" s="154" t="s">
        <v>2</v>
      </c>
      <c r="F628" s="155" t="s">
        <v>633</v>
      </c>
      <c r="H628" s="154" t="s">
        <v>2</v>
      </c>
      <c r="I628" s="156"/>
      <c r="L628" s="152"/>
      <c r="M628" s="157"/>
      <c r="T628" s="158"/>
      <c r="AT628" s="154" t="s">
        <v>313</v>
      </c>
      <c r="AU628" s="154" t="s">
        <v>80</v>
      </c>
      <c r="AV628" s="12" t="s">
        <v>78</v>
      </c>
      <c r="AW628" s="12" t="s">
        <v>32</v>
      </c>
      <c r="AX628" s="12" t="s">
        <v>71</v>
      </c>
      <c r="AY628" s="154" t="s">
        <v>304</v>
      </c>
    </row>
    <row r="629" spans="2:65" s="12" customFormat="1" x14ac:dyDescent="0.2">
      <c r="B629" s="152"/>
      <c r="D629" s="153" t="s">
        <v>313</v>
      </c>
      <c r="E629" s="154" t="s">
        <v>2</v>
      </c>
      <c r="F629" s="155" t="s">
        <v>634</v>
      </c>
      <c r="H629" s="154" t="s">
        <v>2</v>
      </c>
      <c r="I629" s="156"/>
      <c r="L629" s="152"/>
      <c r="M629" s="157"/>
      <c r="T629" s="158"/>
      <c r="AT629" s="154" t="s">
        <v>313</v>
      </c>
      <c r="AU629" s="154" t="s">
        <v>80</v>
      </c>
      <c r="AV629" s="12" t="s">
        <v>78</v>
      </c>
      <c r="AW629" s="12" t="s">
        <v>32</v>
      </c>
      <c r="AX629" s="12" t="s">
        <v>71</v>
      </c>
      <c r="AY629" s="154" t="s">
        <v>304</v>
      </c>
    </row>
    <row r="630" spans="2:65" s="12" customFormat="1" x14ac:dyDescent="0.2">
      <c r="B630" s="152"/>
      <c r="D630" s="153" t="s">
        <v>313</v>
      </c>
      <c r="E630" s="154" t="s">
        <v>2</v>
      </c>
      <c r="F630" s="155" t="s">
        <v>755</v>
      </c>
      <c r="H630" s="154" t="s">
        <v>2</v>
      </c>
      <c r="I630" s="156"/>
      <c r="L630" s="152"/>
      <c r="M630" s="157"/>
      <c r="T630" s="158"/>
      <c r="AT630" s="154" t="s">
        <v>313</v>
      </c>
      <c r="AU630" s="154" t="s">
        <v>80</v>
      </c>
      <c r="AV630" s="12" t="s">
        <v>78</v>
      </c>
      <c r="AW630" s="12" t="s">
        <v>32</v>
      </c>
      <c r="AX630" s="12" t="s">
        <v>71</v>
      </c>
      <c r="AY630" s="154" t="s">
        <v>304</v>
      </c>
    </row>
    <row r="631" spans="2:65" s="12" customFormat="1" x14ac:dyDescent="0.2">
      <c r="B631" s="152"/>
      <c r="D631" s="153" t="s">
        <v>313</v>
      </c>
      <c r="E631" s="154" t="s">
        <v>2</v>
      </c>
      <c r="F631" s="155" t="s">
        <v>760</v>
      </c>
      <c r="H631" s="154" t="s">
        <v>2</v>
      </c>
      <c r="I631" s="156"/>
      <c r="L631" s="152"/>
      <c r="M631" s="157"/>
      <c r="T631" s="158"/>
      <c r="AT631" s="154" t="s">
        <v>313</v>
      </c>
      <c r="AU631" s="154" t="s">
        <v>80</v>
      </c>
      <c r="AV631" s="12" t="s">
        <v>78</v>
      </c>
      <c r="AW631" s="12" t="s">
        <v>32</v>
      </c>
      <c r="AX631" s="12" t="s">
        <v>71</v>
      </c>
      <c r="AY631" s="154" t="s">
        <v>304</v>
      </c>
    </row>
    <row r="632" spans="2:65" s="13" customFormat="1" x14ac:dyDescent="0.2">
      <c r="B632" s="159"/>
      <c r="D632" s="153" t="s">
        <v>313</v>
      </c>
      <c r="E632" s="160" t="s">
        <v>2</v>
      </c>
      <c r="F632" s="161" t="s">
        <v>761</v>
      </c>
      <c r="H632" s="162">
        <v>2.2000000000000002</v>
      </c>
      <c r="I632" s="163"/>
      <c r="L632" s="159"/>
      <c r="M632" s="164"/>
      <c r="T632" s="165"/>
      <c r="AT632" s="160" t="s">
        <v>313</v>
      </c>
      <c r="AU632" s="160" t="s">
        <v>80</v>
      </c>
      <c r="AV632" s="13" t="s">
        <v>80</v>
      </c>
      <c r="AW632" s="13" t="s">
        <v>32</v>
      </c>
      <c r="AX632" s="13" t="s">
        <v>71</v>
      </c>
      <c r="AY632" s="160" t="s">
        <v>304</v>
      </c>
    </row>
    <row r="633" spans="2:65" s="12" customFormat="1" x14ac:dyDescent="0.2">
      <c r="B633" s="152"/>
      <c r="D633" s="153" t="s">
        <v>313</v>
      </c>
      <c r="E633" s="154" t="s">
        <v>2</v>
      </c>
      <c r="F633" s="155" t="s">
        <v>762</v>
      </c>
      <c r="H633" s="154" t="s">
        <v>2</v>
      </c>
      <c r="I633" s="156"/>
      <c r="L633" s="152"/>
      <c r="M633" s="157"/>
      <c r="T633" s="158"/>
      <c r="AT633" s="154" t="s">
        <v>313</v>
      </c>
      <c r="AU633" s="154" t="s">
        <v>80</v>
      </c>
      <c r="AV633" s="12" t="s">
        <v>78</v>
      </c>
      <c r="AW633" s="12" t="s">
        <v>32</v>
      </c>
      <c r="AX633" s="12" t="s">
        <v>71</v>
      </c>
      <c r="AY633" s="154" t="s">
        <v>304</v>
      </c>
    </row>
    <row r="634" spans="2:65" s="13" customFormat="1" x14ac:dyDescent="0.2">
      <c r="B634" s="159"/>
      <c r="D634" s="153" t="s">
        <v>313</v>
      </c>
      <c r="E634" s="160" t="s">
        <v>2</v>
      </c>
      <c r="F634" s="161" t="s">
        <v>763</v>
      </c>
      <c r="H634" s="162">
        <v>6.1</v>
      </c>
      <c r="I634" s="163"/>
      <c r="L634" s="159"/>
      <c r="M634" s="164"/>
      <c r="T634" s="165"/>
      <c r="AT634" s="160" t="s">
        <v>313</v>
      </c>
      <c r="AU634" s="160" t="s">
        <v>80</v>
      </c>
      <c r="AV634" s="13" t="s">
        <v>80</v>
      </c>
      <c r="AW634" s="13" t="s">
        <v>32</v>
      </c>
      <c r="AX634" s="13" t="s">
        <v>71</v>
      </c>
      <c r="AY634" s="160" t="s">
        <v>304</v>
      </c>
    </row>
    <row r="635" spans="2:65" s="14" customFormat="1" x14ac:dyDescent="0.2">
      <c r="B635" s="166"/>
      <c r="D635" s="153" t="s">
        <v>313</v>
      </c>
      <c r="E635" s="167" t="s">
        <v>2</v>
      </c>
      <c r="F635" s="168" t="s">
        <v>321</v>
      </c>
      <c r="H635" s="169">
        <v>8.3000000000000007</v>
      </c>
      <c r="I635" s="170"/>
      <c r="L635" s="166"/>
      <c r="M635" s="171"/>
      <c r="T635" s="172"/>
      <c r="AT635" s="167" t="s">
        <v>313</v>
      </c>
      <c r="AU635" s="167" t="s">
        <v>80</v>
      </c>
      <c r="AV635" s="14" t="s">
        <v>322</v>
      </c>
      <c r="AW635" s="14" t="s">
        <v>32</v>
      </c>
      <c r="AX635" s="14" t="s">
        <v>71</v>
      </c>
      <c r="AY635" s="167" t="s">
        <v>304</v>
      </c>
    </row>
    <row r="636" spans="2:65" s="12" customFormat="1" x14ac:dyDescent="0.2">
      <c r="B636" s="152"/>
      <c r="D636" s="153" t="s">
        <v>313</v>
      </c>
      <c r="E636" s="154" t="s">
        <v>2</v>
      </c>
      <c r="F636" s="155" t="s">
        <v>639</v>
      </c>
      <c r="H636" s="154" t="s">
        <v>2</v>
      </c>
      <c r="I636" s="156"/>
      <c r="L636" s="152"/>
      <c r="M636" s="157"/>
      <c r="T636" s="158"/>
      <c r="AT636" s="154" t="s">
        <v>313</v>
      </c>
      <c r="AU636" s="154" t="s">
        <v>80</v>
      </c>
      <c r="AV636" s="12" t="s">
        <v>78</v>
      </c>
      <c r="AW636" s="12" t="s">
        <v>32</v>
      </c>
      <c r="AX636" s="12" t="s">
        <v>71</v>
      </c>
      <c r="AY636" s="154" t="s">
        <v>304</v>
      </c>
    </row>
    <row r="637" spans="2:65" s="12" customFormat="1" x14ac:dyDescent="0.2">
      <c r="B637" s="152"/>
      <c r="D637" s="153" t="s">
        <v>313</v>
      </c>
      <c r="E637" s="154" t="s">
        <v>2</v>
      </c>
      <c r="F637" s="155" t="s">
        <v>738</v>
      </c>
      <c r="H637" s="154" t="s">
        <v>2</v>
      </c>
      <c r="I637" s="156"/>
      <c r="L637" s="152"/>
      <c r="M637" s="157"/>
      <c r="T637" s="158"/>
      <c r="AT637" s="154" t="s">
        <v>313</v>
      </c>
      <c r="AU637" s="154" t="s">
        <v>80</v>
      </c>
      <c r="AV637" s="12" t="s">
        <v>78</v>
      </c>
      <c r="AW637" s="12" t="s">
        <v>32</v>
      </c>
      <c r="AX637" s="12" t="s">
        <v>71</v>
      </c>
      <c r="AY637" s="154" t="s">
        <v>304</v>
      </c>
    </row>
    <row r="638" spans="2:65" s="13" customFormat="1" x14ac:dyDescent="0.2">
      <c r="B638" s="159"/>
      <c r="D638" s="153" t="s">
        <v>313</v>
      </c>
      <c r="E638" s="160" t="s">
        <v>2</v>
      </c>
      <c r="F638" s="161" t="s">
        <v>764</v>
      </c>
      <c r="H638" s="162">
        <v>7.25</v>
      </c>
      <c r="I638" s="163"/>
      <c r="L638" s="159"/>
      <c r="M638" s="164"/>
      <c r="T638" s="165"/>
      <c r="AT638" s="160" t="s">
        <v>313</v>
      </c>
      <c r="AU638" s="160" t="s">
        <v>80</v>
      </c>
      <c r="AV638" s="13" t="s">
        <v>80</v>
      </c>
      <c r="AW638" s="13" t="s">
        <v>32</v>
      </c>
      <c r="AX638" s="13" t="s">
        <v>71</v>
      </c>
      <c r="AY638" s="160" t="s">
        <v>304</v>
      </c>
    </row>
    <row r="639" spans="2:65" s="13" customFormat="1" x14ac:dyDescent="0.2">
      <c r="B639" s="159"/>
      <c r="D639" s="153" t="s">
        <v>313</v>
      </c>
      <c r="E639" s="160" t="s">
        <v>2</v>
      </c>
      <c r="F639" s="161" t="s">
        <v>765</v>
      </c>
      <c r="H639" s="162">
        <v>24</v>
      </c>
      <c r="I639" s="163"/>
      <c r="L639" s="159"/>
      <c r="M639" s="164"/>
      <c r="T639" s="165"/>
      <c r="AT639" s="160" t="s">
        <v>313</v>
      </c>
      <c r="AU639" s="160" t="s">
        <v>80</v>
      </c>
      <c r="AV639" s="13" t="s">
        <v>80</v>
      </c>
      <c r="AW639" s="13" t="s">
        <v>32</v>
      </c>
      <c r="AX639" s="13" t="s">
        <v>71</v>
      </c>
      <c r="AY639" s="160" t="s">
        <v>304</v>
      </c>
    </row>
    <row r="640" spans="2:65" s="13" customFormat="1" x14ac:dyDescent="0.2">
      <c r="B640" s="159"/>
      <c r="D640" s="153" t="s">
        <v>313</v>
      </c>
      <c r="E640" s="160" t="s">
        <v>2</v>
      </c>
      <c r="F640" s="161" t="s">
        <v>766</v>
      </c>
      <c r="H640" s="162">
        <v>3.9</v>
      </c>
      <c r="I640" s="163"/>
      <c r="L640" s="159"/>
      <c r="M640" s="164"/>
      <c r="T640" s="165"/>
      <c r="AT640" s="160" t="s">
        <v>313</v>
      </c>
      <c r="AU640" s="160" t="s">
        <v>80</v>
      </c>
      <c r="AV640" s="13" t="s">
        <v>80</v>
      </c>
      <c r="AW640" s="13" t="s">
        <v>32</v>
      </c>
      <c r="AX640" s="13" t="s">
        <v>71</v>
      </c>
      <c r="AY640" s="160" t="s">
        <v>304</v>
      </c>
    </row>
    <row r="641" spans="2:65" s="13" customFormat="1" x14ac:dyDescent="0.2">
      <c r="B641" s="159"/>
      <c r="D641" s="153" t="s">
        <v>313</v>
      </c>
      <c r="E641" s="160" t="s">
        <v>2</v>
      </c>
      <c r="F641" s="161" t="s">
        <v>767</v>
      </c>
      <c r="H641" s="162">
        <v>16.8</v>
      </c>
      <c r="I641" s="163"/>
      <c r="L641" s="159"/>
      <c r="M641" s="164"/>
      <c r="T641" s="165"/>
      <c r="AT641" s="160" t="s">
        <v>313</v>
      </c>
      <c r="AU641" s="160" t="s">
        <v>80</v>
      </c>
      <c r="AV641" s="13" t="s">
        <v>80</v>
      </c>
      <c r="AW641" s="13" t="s">
        <v>32</v>
      </c>
      <c r="AX641" s="13" t="s">
        <v>71</v>
      </c>
      <c r="AY641" s="160" t="s">
        <v>304</v>
      </c>
    </row>
    <row r="642" spans="2:65" s="13" customFormat="1" x14ac:dyDescent="0.2">
      <c r="B642" s="159"/>
      <c r="D642" s="153" t="s">
        <v>313</v>
      </c>
      <c r="E642" s="160" t="s">
        <v>2</v>
      </c>
      <c r="F642" s="161" t="s">
        <v>768</v>
      </c>
      <c r="H642" s="162">
        <v>7.44</v>
      </c>
      <c r="I642" s="163"/>
      <c r="L642" s="159"/>
      <c r="M642" s="164"/>
      <c r="T642" s="165"/>
      <c r="AT642" s="160" t="s">
        <v>313</v>
      </c>
      <c r="AU642" s="160" t="s">
        <v>80</v>
      </c>
      <c r="AV642" s="13" t="s">
        <v>80</v>
      </c>
      <c r="AW642" s="13" t="s">
        <v>32</v>
      </c>
      <c r="AX642" s="13" t="s">
        <v>71</v>
      </c>
      <c r="AY642" s="160" t="s">
        <v>304</v>
      </c>
    </row>
    <row r="643" spans="2:65" s="13" customFormat="1" x14ac:dyDescent="0.2">
      <c r="B643" s="159"/>
      <c r="D643" s="153" t="s">
        <v>313</v>
      </c>
      <c r="E643" s="160" t="s">
        <v>2</v>
      </c>
      <c r="F643" s="161" t="s">
        <v>769</v>
      </c>
      <c r="H643" s="162">
        <v>24</v>
      </c>
      <c r="I643" s="163"/>
      <c r="L643" s="159"/>
      <c r="M643" s="164"/>
      <c r="T643" s="165"/>
      <c r="AT643" s="160" t="s">
        <v>313</v>
      </c>
      <c r="AU643" s="160" t="s">
        <v>80</v>
      </c>
      <c r="AV643" s="13" t="s">
        <v>80</v>
      </c>
      <c r="AW643" s="13" t="s">
        <v>32</v>
      </c>
      <c r="AX643" s="13" t="s">
        <v>71</v>
      </c>
      <c r="AY643" s="160" t="s">
        <v>304</v>
      </c>
    </row>
    <row r="644" spans="2:65" s="14" customFormat="1" x14ac:dyDescent="0.2">
      <c r="B644" s="166"/>
      <c r="D644" s="153" t="s">
        <v>313</v>
      </c>
      <c r="E644" s="167" t="s">
        <v>2</v>
      </c>
      <c r="F644" s="168" t="s">
        <v>321</v>
      </c>
      <c r="H644" s="169">
        <v>83.39</v>
      </c>
      <c r="I644" s="170"/>
      <c r="L644" s="166"/>
      <c r="M644" s="171"/>
      <c r="T644" s="172"/>
      <c r="AT644" s="167" t="s">
        <v>313</v>
      </c>
      <c r="AU644" s="167" t="s">
        <v>80</v>
      </c>
      <c r="AV644" s="14" t="s">
        <v>322</v>
      </c>
      <c r="AW644" s="14" t="s">
        <v>32</v>
      </c>
      <c r="AX644" s="14" t="s">
        <v>71</v>
      </c>
      <c r="AY644" s="167" t="s">
        <v>304</v>
      </c>
    </row>
    <row r="645" spans="2:65" s="15" customFormat="1" x14ac:dyDescent="0.2">
      <c r="B645" s="173"/>
      <c r="D645" s="153" t="s">
        <v>313</v>
      </c>
      <c r="E645" s="174" t="s">
        <v>2</v>
      </c>
      <c r="F645" s="175" t="s">
        <v>323</v>
      </c>
      <c r="H645" s="176">
        <v>91.69</v>
      </c>
      <c r="I645" s="177"/>
      <c r="L645" s="173"/>
      <c r="M645" s="178"/>
      <c r="T645" s="179"/>
      <c r="AT645" s="174" t="s">
        <v>313</v>
      </c>
      <c r="AU645" s="174" t="s">
        <v>80</v>
      </c>
      <c r="AV645" s="15" t="s">
        <v>86</v>
      </c>
      <c r="AW645" s="15" t="s">
        <v>32</v>
      </c>
      <c r="AX645" s="15" t="s">
        <v>78</v>
      </c>
      <c r="AY645" s="174" t="s">
        <v>304</v>
      </c>
    </row>
    <row r="646" spans="2:65" s="1" customFormat="1" ht="37.9" customHeight="1" x14ac:dyDescent="0.2">
      <c r="B646" s="134"/>
      <c r="C646" s="135" t="s">
        <v>770</v>
      </c>
      <c r="D646" s="135" t="s">
        <v>306</v>
      </c>
      <c r="E646" s="136" t="s">
        <v>771</v>
      </c>
      <c r="F646" s="137" t="s">
        <v>772</v>
      </c>
      <c r="G646" s="138" t="s">
        <v>130</v>
      </c>
      <c r="H646" s="139">
        <v>43.914999999999999</v>
      </c>
      <c r="I646" s="140"/>
      <c r="J646" s="141">
        <f>ROUND(I646*H646,2)</f>
        <v>0</v>
      </c>
      <c r="K646" s="137" t="s">
        <v>309</v>
      </c>
      <c r="L646" s="33"/>
      <c r="M646" s="142" t="s">
        <v>2</v>
      </c>
      <c r="N646" s="143" t="s">
        <v>42</v>
      </c>
      <c r="P646" s="144">
        <f>O646*H646</f>
        <v>0</v>
      </c>
      <c r="Q646" s="144">
        <v>0.34925</v>
      </c>
      <c r="R646" s="144">
        <f>Q646*H646</f>
        <v>15.33731375</v>
      </c>
      <c r="S646" s="144">
        <v>0</v>
      </c>
      <c r="T646" s="145">
        <f>S646*H646</f>
        <v>0</v>
      </c>
      <c r="AR646" s="146" t="s">
        <v>86</v>
      </c>
      <c r="AT646" s="146" t="s">
        <v>306</v>
      </c>
      <c r="AU646" s="146" t="s">
        <v>80</v>
      </c>
      <c r="AY646" s="18" t="s">
        <v>304</v>
      </c>
      <c r="BE646" s="147">
        <f>IF(N646="základní",J646,0)</f>
        <v>0</v>
      </c>
      <c r="BF646" s="147">
        <f>IF(N646="snížená",J646,0)</f>
        <v>0</v>
      </c>
      <c r="BG646" s="147">
        <f>IF(N646="zákl. přenesená",J646,0)</f>
        <v>0</v>
      </c>
      <c r="BH646" s="147">
        <f>IF(N646="sníž. přenesená",J646,0)</f>
        <v>0</v>
      </c>
      <c r="BI646" s="147">
        <f>IF(N646="nulová",J646,0)</f>
        <v>0</v>
      </c>
      <c r="BJ646" s="18" t="s">
        <v>78</v>
      </c>
      <c r="BK646" s="147">
        <f>ROUND(I646*H646,2)</f>
        <v>0</v>
      </c>
      <c r="BL646" s="18" t="s">
        <v>86</v>
      </c>
      <c r="BM646" s="146" t="s">
        <v>773</v>
      </c>
    </row>
    <row r="647" spans="2:65" s="1" customFormat="1" x14ac:dyDescent="0.2">
      <c r="B647" s="33"/>
      <c r="D647" s="148" t="s">
        <v>311</v>
      </c>
      <c r="F647" s="149" t="s">
        <v>774</v>
      </c>
      <c r="I647" s="150"/>
      <c r="L647" s="33"/>
      <c r="M647" s="151"/>
      <c r="T647" s="54"/>
      <c r="AT647" s="18" t="s">
        <v>311</v>
      </c>
      <c r="AU647" s="18" t="s">
        <v>80</v>
      </c>
    </row>
    <row r="648" spans="2:65" s="12" customFormat="1" x14ac:dyDescent="0.2">
      <c r="B648" s="152"/>
      <c r="D648" s="153" t="s">
        <v>313</v>
      </c>
      <c r="E648" s="154" t="s">
        <v>2</v>
      </c>
      <c r="F648" s="155" t="s">
        <v>613</v>
      </c>
      <c r="H648" s="154" t="s">
        <v>2</v>
      </c>
      <c r="I648" s="156"/>
      <c r="L648" s="152"/>
      <c r="M648" s="157"/>
      <c r="T648" s="158"/>
      <c r="AT648" s="154" t="s">
        <v>313</v>
      </c>
      <c r="AU648" s="154" t="s">
        <v>80</v>
      </c>
      <c r="AV648" s="12" t="s">
        <v>78</v>
      </c>
      <c r="AW648" s="12" t="s">
        <v>32</v>
      </c>
      <c r="AX648" s="12" t="s">
        <v>71</v>
      </c>
      <c r="AY648" s="154" t="s">
        <v>304</v>
      </c>
    </row>
    <row r="649" spans="2:65" s="12" customFormat="1" x14ac:dyDescent="0.2">
      <c r="B649" s="152"/>
      <c r="D649" s="153" t="s">
        <v>313</v>
      </c>
      <c r="E649" s="154" t="s">
        <v>2</v>
      </c>
      <c r="F649" s="155" t="s">
        <v>752</v>
      </c>
      <c r="H649" s="154" t="s">
        <v>2</v>
      </c>
      <c r="I649" s="156"/>
      <c r="L649" s="152"/>
      <c r="M649" s="157"/>
      <c r="T649" s="158"/>
      <c r="AT649" s="154" t="s">
        <v>313</v>
      </c>
      <c r="AU649" s="154" t="s">
        <v>80</v>
      </c>
      <c r="AV649" s="12" t="s">
        <v>78</v>
      </c>
      <c r="AW649" s="12" t="s">
        <v>32</v>
      </c>
      <c r="AX649" s="12" t="s">
        <v>71</v>
      </c>
      <c r="AY649" s="154" t="s">
        <v>304</v>
      </c>
    </row>
    <row r="650" spans="2:65" s="13" customFormat="1" x14ac:dyDescent="0.2">
      <c r="B650" s="159"/>
      <c r="D650" s="153" t="s">
        <v>313</v>
      </c>
      <c r="E650" s="160" t="s">
        <v>2</v>
      </c>
      <c r="F650" s="161" t="s">
        <v>775</v>
      </c>
      <c r="H650" s="162">
        <v>10.14</v>
      </c>
      <c r="I650" s="163"/>
      <c r="L650" s="159"/>
      <c r="M650" s="164"/>
      <c r="T650" s="165"/>
      <c r="AT650" s="160" t="s">
        <v>313</v>
      </c>
      <c r="AU650" s="160" t="s">
        <v>80</v>
      </c>
      <c r="AV650" s="13" t="s">
        <v>80</v>
      </c>
      <c r="AW650" s="13" t="s">
        <v>32</v>
      </c>
      <c r="AX650" s="13" t="s">
        <v>71</v>
      </c>
      <c r="AY650" s="160" t="s">
        <v>304</v>
      </c>
    </row>
    <row r="651" spans="2:65" s="14" customFormat="1" x14ac:dyDescent="0.2">
      <c r="B651" s="166"/>
      <c r="D651" s="153" t="s">
        <v>313</v>
      </c>
      <c r="E651" s="167" t="s">
        <v>2</v>
      </c>
      <c r="F651" s="168" t="s">
        <v>321</v>
      </c>
      <c r="H651" s="169">
        <v>10.14</v>
      </c>
      <c r="I651" s="170"/>
      <c r="L651" s="166"/>
      <c r="M651" s="171"/>
      <c r="T651" s="172"/>
      <c r="AT651" s="167" t="s">
        <v>313</v>
      </c>
      <c r="AU651" s="167" t="s">
        <v>80</v>
      </c>
      <c r="AV651" s="14" t="s">
        <v>322</v>
      </c>
      <c r="AW651" s="14" t="s">
        <v>32</v>
      </c>
      <c r="AX651" s="14" t="s">
        <v>71</v>
      </c>
      <c r="AY651" s="167" t="s">
        <v>304</v>
      </c>
    </row>
    <row r="652" spans="2:65" s="12" customFormat="1" x14ac:dyDescent="0.2">
      <c r="B652" s="152"/>
      <c r="D652" s="153" t="s">
        <v>313</v>
      </c>
      <c r="E652" s="154" t="s">
        <v>2</v>
      </c>
      <c r="F652" s="155" t="s">
        <v>755</v>
      </c>
      <c r="H652" s="154" t="s">
        <v>2</v>
      </c>
      <c r="I652" s="156"/>
      <c r="L652" s="152"/>
      <c r="M652" s="157"/>
      <c r="T652" s="158"/>
      <c r="AT652" s="154" t="s">
        <v>313</v>
      </c>
      <c r="AU652" s="154" t="s">
        <v>80</v>
      </c>
      <c r="AV652" s="12" t="s">
        <v>78</v>
      </c>
      <c r="AW652" s="12" t="s">
        <v>32</v>
      </c>
      <c r="AX652" s="12" t="s">
        <v>71</v>
      </c>
      <c r="AY652" s="154" t="s">
        <v>304</v>
      </c>
    </row>
    <row r="653" spans="2:65" s="12" customFormat="1" x14ac:dyDescent="0.2">
      <c r="B653" s="152"/>
      <c r="D653" s="153" t="s">
        <v>313</v>
      </c>
      <c r="E653" s="154" t="s">
        <v>2</v>
      </c>
      <c r="F653" s="155" t="s">
        <v>756</v>
      </c>
      <c r="H653" s="154" t="s">
        <v>2</v>
      </c>
      <c r="I653" s="156"/>
      <c r="L653" s="152"/>
      <c r="M653" s="157"/>
      <c r="T653" s="158"/>
      <c r="AT653" s="154" t="s">
        <v>313</v>
      </c>
      <c r="AU653" s="154" t="s">
        <v>80</v>
      </c>
      <c r="AV653" s="12" t="s">
        <v>78</v>
      </c>
      <c r="AW653" s="12" t="s">
        <v>32</v>
      </c>
      <c r="AX653" s="12" t="s">
        <v>71</v>
      </c>
      <c r="AY653" s="154" t="s">
        <v>304</v>
      </c>
    </row>
    <row r="654" spans="2:65" s="13" customFormat="1" x14ac:dyDescent="0.2">
      <c r="B654" s="159"/>
      <c r="D654" s="153" t="s">
        <v>313</v>
      </c>
      <c r="E654" s="160" t="s">
        <v>2</v>
      </c>
      <c r="F654" s="161" t="s">
        <v>776</v>
      </c>
      <c r="H654" s="162">
        <v>17.675000000000001</v>
      </c>
      <c r="I654" s="163"/>
      <c r="L654" s="159"/>
      <c r="M654" s="164"/>
      <c r="T654" s="165"/>
      <c r="AT654" s="160" t="s">
        <v>313</v>
      </c>
      <c r="AU654" s="160" t="s">
        <v>80</v>
      </c>
      <c r="AV654" s="13" t="s">
        <v>80</v>
      </c>
      <c r="AW654" s="13" t="s">
        <v>32</v>
      </c>
      <c r="AX654" s="13" t="s">
        <v>71</v>
      </c>
      <c r="AY654" s="160" t="s">
        <v>304</v>
      </c>
    </row>
    <row r="655" spans="2:65" s="12" customFormat="1" x14ac:dyDescent="0.2">
      <c r="B655" s="152"/>
      <c r="D655" s="153" t="s">
        <v>313</v>
      </c>
      <c r="E655" s="154" t="s">
        <v>2</v>
      </c>
      <c r="F655" s="155" t="s">
        <v>760</v>
      </c>
      <c r="H655" s="154" t="s">
        <v>2</v>
      </c>
      <c r="I655" s="156"/>
      <c r="L655" s="152"/>
      <c r="M655" s="157"/>
      <c r="T655" s="158"/>
      <c r="AT655" s="154" t="s">
        <v>313</v>
      </c>
      <c r="AU655" s="154" t="s">
        <v>80</v>
      </c>
      <c r="AV655" s="12" t="s">
        <v>78</v>
      </c>
      <c r="AW655" s="12" t="s">
        <v>32</v>
      </c>
      <c r="AX655" s="12" t="s">
        <v>71</v>
      </c>
      <c r="AY655" s="154" t="s">
        <v>304</v>
      </c>
    </row>
    <row r="656" spans="2:65" s="13" customFormat="1" x14ac:dyDescent="0.2">
      <c r="B656" s="159"/>
      <c r="D656" s="153" t="s">
        <v>313</v>
      </c>
      <c r="E656" s="160" t="s">
        <v>2</v>
      </c>
      <c r="F656" s="161" t="s">
        <v>777</v>
      </c>
      <c r="H656" s="162">
        <v>3.5249999999999999</v>
      </c>
      <c r="I656" s="163"/>
      <c r="L656" s="159"/>
      <c r="M656" s="164"/>
      <c r="T656" s="165"/>
      <c r="AT656" s="160" t="s">
        <v>313</v>
      </c>
      <c r="AU656" s="160" t="s">
        <v>80</v>
      </c>
      <c r="AV656" s="13" t="s">
        <v>80</v>
      </c>
      <c r="AW656" s="13" t="s">
        <v>32</v>
      </c>
      <c r="AX656" s="13" t="s">
        <v>71</v>
      </c>
      <c r="AY656" s="160" t="s">
        <v>304</v>
      </c>
    </row>
    <row r="657" spans="2:65" s="12" customFormat="1" x14ac:dyDescent="0.2">
      <c r="B657" s="152"/>
      <c r="D657" s="153" t="s">
        <v>313</v>
      </c>
      <c r="E657" s="154" t="s">
        <v>2</v>
      </c>
      <c r="F657" s="155" t="s">
        <v>762</v>
      </c>
      <c r="H657" s="154" t="s">
        <v>2</v>
      </c>
      <c r="I657" s="156"/>
      <c r="L657" s="152"/>
      <c r="M657" s="157"/>
      <c r="T657" s="158"/>
      <c r="AT657" s="154" t="s">
        <v>313</v>
      </c>
      <c r="AU657" s="154" t="s">
        <v>80</v>
      </c>
      <c r="AV657" s="12" t="s">
        <v>78</v>
      </c>
      <c r="AW657" s="12" t="s">
        <v>32</v>
      </c>
      <c r="AX657" s="12" t="s">
        <v>71</v>
      </c>
      <c r="AY657" s="154" t="s">
        <v>304</v>
      </c>
    </row>
    <row r="658" spans="2:65" s="13" customFormat="1" x14ac:dyDescent="0.2">
      <c r="B658" s="159"/>
      <c r="D658" s="153" t="s">
        <v>313</v>
      </c>
      <c r="E658" s="160" t="s">
        <v>2</v>
      </c>
      <c r="F658" s="161" t="s">
        <v>778</v>
      </c>
      <c r="H658" s="162">
        <v>12.574999999999999</v>
      </c>
      <c r="I658" s="163"/>
      <c r="L658" s="159"/>
      <c r="M658" s="164"/>
      <c r="T658" s="165"/>
      <c r="AT658" s="160" t="s">
        <v>313</v>
      </c>
      <c r="AU658" s="160" t="s">
        <v>80</v>
      </c>
      <c r="AV658" s="13" t="s">
        <v>80</v>
      </c>
      <c r="AW658" s="13" t="s">
        <v>32</v>
      </c>
      <c r="AX658" s="13" t="s">
        <v>71</v>
      </c>
      <c r="AY658" s="160" t="s">
        <v>304</v>
      </c>
    </row>
    <row r="659" spans="2:65" s="14" customFormat="1" x14ac:dyDescent="0.2">
      <c r="B659" s="166"/>
      <c r="D659" s="153" t="s">
        <v>313</v>
      </c>
      <c r="E659" s="167" t="s">
        <v>2</v>
      </c>
      <c r="F659" s="168" t="s">
        <v>321</v>
      </c>
      <c r="H659" s="169">
        <v>33.774999999999999</v>
      </c>
      <c r="I659" s="170"/>
      <c r="L659" s="166"/>
      <c r="M659" s="171"/>
      <c r="T659" s="172"/>
      <c r="AT659" s="167" t="s">
        <v>313</v>
      </c>
      <c r="AU659" s="167" t="s">
        <v>80</v>
      </c>
      <c r="AV659" s="14" t="s">
        <v>322</v>
      </c>
      <c r="AW659" s="14" t="s">
        <v>32</v>
      </c>
      <c r="AX659" s="14" t="s">
        <v>71</v>
      </c>
      <c r="AY659" s="167" t="s">
        <v>304</v>
      </c>
    </row>
    <row r="660" spans="2:65" s="15" customFormat="1" x14ac:dyDescent="0.2">
      <c r="B660" s="173"/>
      <c r="D660" s="153" t="s">
        <v>313</v>
      </c>
      <c r="E660" s="174" t="s">
        <v>2</v>
      </c>
      <c r="F660" s="175" t="s">
        <v>323</v>
      </c>
      <c r="H660" s="176">
        <v>43.914999999999999</v>
      </c>
      <c r="I660" s="177"/>
      <c r="L660" s="173"/>
      <c r="M660" s="178"/>
      <c r="T660" s="179"/>
      <c r="AT660" s="174" t="s">
        <v>313</v>
      </c>
      <c r="AU660" s="174" t="s">
        <v>80</v>
      </c>
      <c r="AV660" s="15" t="s">
        <v>86</v>
      </c>
      <c r="AW660" s="15" t="s">
        <v>32</v>
      </c>
      <c r="AX660" s="15" t="s">
        <v>78</v>
      </c>
      <c r="AY660" s="174" t="s">
        <v>304</v>
      </c>
    </row>
    <row r="661" spans="2:65" s="1" customFormat="1" ht="37.9" customHeight="1" x14ac:dyDescent="0.2">
      <c r="B661" s="134"/>
      <c r="C661" s="135" t="s">
        <v>779</v>
      </c>
      <c r="D661" s="135" t="s">
        <v>306</v>
      </c>
      <c r="E661" s="136" t="s">
        <v>780</v>
      </c>
      <c r="F661" s="137" t="s">
        <v>781</v>
      </c>
      <c r="G661" s="138" t="s">
        <v>179</v>
      </c>
      <c r="H661" s="139">
        <v>18.25</v>
      </c>
      <c r="I661" s="140"/>
      <c r="J661" s="141">
        <f>ROUND(I661*H661,2)</f>
        <v>0</v>
      </c>
      <c r="K661" s="137" t="s">
        <v>2</v>
      </c>
      <c r="L661" s="33"/>
      <c r="M661" s="142" t="s">
        <v>2</v>
      </c>
      <c r="N661" s="143" t="s">
        <v>42</v>
      </c>
      <c r="P661" s="144">
        <f>O661*H661</f>
        <v>0</v>
      </c>
      <c r="Q661" s="144">
        <v>0</v>
      </c>
      <c r="R661" s="144">
        <f>Q661*H661</f>
        <v>0</v>
      </c>
      <c r="S661" s="144">
        <v>0</v>
      </c>
      <c r="T661" s="145">
        <f>S661*H661</f>
        <v>0</v>
      </c>
      <c r="AR661" s="146" t="s">
        <v>86</v>
      </c>
      <c r="AT661" s="146" t="s">
        <v>306</v>
      </c>
      <c r="AU661" s="146" t="s">
        <v>80</v>
      </c>
      <c r="AY661" s="18" t="s">
        <v>304</v>
      </c>
      <c r="BE661" s="147">
        <f>IF(N661="základní",J661,0)</f>
        <v>0</v>
      </c>
      <c r="BF661" s="147">
        <f>IF(N661="snížená",J661,0)</f>
        <v>0</v>
      </c>
      <c r="BG661" s="147">
        <f>IF(N661="zákl. přenesená",J661,0)</f>
        <v>0</v>
      </c>
      <c r="BH661" s="147">
        <f>IF(N661="sníž. přenesená",J661,0)</f>
        <v>0</v>
      </c>
      <c r="BI661" s="147">
        <f>IF(N661="nulová",J661,0)</f>
        <v>0</v>
      </c>
      <c r="BJ661" s="18" t="s">
        <v>78</v>
      </c>
      <c r="BK661" s="147">
        <f>ROUND(I661*H661,2)</f>
        <v>0</v>
      </c>
      <c r="BL661" s="18" t="s">
        <v>86</v>
      </c>
      <c r="BM661" s="146" t="s">
        <v>782</v>
      </c>
    </row>
    <row r="662" spans="2:65" s="12" customFormat="1" x14ac:dyDescent="0.2">
      <c r="B662" s="152"/>
      <c r="D662" s="153" t="s">
        <v>313</v>
      </c>
      <c r="E662" s="154" t="s">
        <v>2</v>
      </c>
      <c r="F662" s="155" t="s">
        <v>783</v>
      </c>
      <c r="H662" s="154" t="s">
        <v>2</v>
      </c>
      <c r="I662" s="156"/>
      <c r="L662" s="152"/>
      <c r="M662" s="157"/>
      <c r="T662" s="158"/>
      <c r="AT662" s="154" t="s">
        <v>313</v>
      </c>
      <c r="AU662" s="154" t="s">
        <v>80</v>
      </c>
      <c r="AV662" s="12" t="s">
        <v>78</v>
      </c>
      <c r="AW662" s="12" t="s">
        <v>32</v>
      </c>
      <c r="AX662" s="12" t="s">
        <v>71</v>
      </c>
      <c r="AY662" s="154" t="s">
        <v>304</v>
      </c>
    </row>
    <row r="663" spans="2:65" s="12" customFormat="1" x14ac:dyDescent="0.2">
      <c r="B663" s="152"/>
      <c r="D663" s="153" t="s">
        <v>313</v>
      </c>
      <c r="E663" s="154" t="s">
        <v>2</v>
      </c>
      <c r="F663" s="155" t="s">
        <v>784</v>
      </c>
      <c r="H663" s="154" t="s">
        <v>2</v>
      </c>
      <c r="I663" s="156"/>
      <c r="L663" s="152"/>
      <c r="M663" s="157"/>
      <c r="T663" s="158"/>
      <c r="AT663" s="154" t="s">
        <v>313</v>
      </c>
      <c r="AU663" s="154" t="s">
        <v>80</v>
      </c>
      <c r="AV663" s="12" t="s">
        <v>78</v>
      </c>
      <c r="AW663" s="12" t="s">
        <v>32</v>
      </c>
      <c r="AX663" s="12" t="s">
        <v>71</v>
      </c>
      <c r="AY663" s="154" t="s">
        <v>304</v>
      </c>
    </row>
    <row r="664" spans="2:65" s="13" customFormat="1" x14ac:dyDescent="0.2">
      <c r="B664" s="159"/>
      <c r="D664" s="153" t="s">
        <v>313</v>
      </c>
      <c r="E664" s="160" t="s">
        <v>2</v>
      </c>
      <c r="F664" s="161" t="s">
        <v>785</v>
      </c>
      <c r="H664" s="162">
        <v>10</v>
      </c>
      <c r="I664" s="163"/>
      <c r="L664" s="159"/>
      <c r="M664" s="164"/>
      <c r="T664" s="165"/>
      <c r="AT664" s="160" t="s">
        <v>313</v>
      </c>
      <c r="AU664" s="160" t="s">
        <v>80</v>
      </c>
      <c r="AV664" s="13" t="s">
        <v>80</v>
      </c>
      <c r="AW664" s="13" t="s">
        <v>32</v>
      </c>
      <c r="AX664" s="13" t="s">
        <v>71</v>
      </c>
      <c r="AY664" s="160" t="s">
        <v>304</v>
      </c>
    </row>
    <row r="665" spans="2:65" s="13" customFormat="1" x14ac:dyDescent="0.2">
      <c r="B665" s="159"/>
      <c r="D665" s="153" t="s">
        <v>313</v>
      </c>
      <c r="E665" s="160" t="s">
        <v>2</v>
      </c>
      <c r="F665" s="161" t="s">
        <v>786</v>
      </c>
      <c r="H665" s="162">
        <v>2.25</v>
      </c>
      <c r="I665" s="163"/>
      <c r="L665" s="159"/>
      <c r="M665" s="164"/>
      <c r="T665" s="165"/>
      <c r="AT665" s="160" t="s">
        <v>313</v>
      </c>
      <c r="AU665" s="160" t="s">
        <v>80</v>
      </c>
      <c r="AV665" s="13" t="s">
        <v>80</v>
      </c>
      <c r="AW665" s="13" t="s">
        <v>32</v>
      </c>
      <c r="AX665" s="13" t="s">
        <v>71</v>
      </c>
      <c r="AY665" s="160" t="s">
        <v>304</v>
      </c>
    </row>
    <row r="666" spans="2:65" s="13" customFormat="1" x14ac:dyDescent="0.2">
      <c r="B666" s="159"/>
      <c r="D666" s="153" t="s">
        <v>313</v>
      </c>
      <c r="E666" s="160" t="s">
        <v>2</v>
      </c>
      <c r="F666" s="161" t="s">
        <v>787</v>
      </c>
      <c r="H666" s="162">
        <v>6</v>
      </c>
      <c r="I666" s="163"/>
      <c r="L666" s="159"/>
      <c r="M666" s="164"/>
      <c r="T666" s="165"/>
      <c r="AT666" s="160" t="s">
        <v>313</v>
      </c>
      <c r="AU666" s="160" t="s">
        <v>80</v>
      </c>
      <c r="AV666" s="13" t="s">
        <v>80</v>
      </c>
      <c r="AW666" s="13" t="s">
        <v>32</v>
      </c>
      <c r="AX666" s="13" t="s">
        <v>71</v>
      </c>
      <c r="AY666" s="160" t="s">
        <v>304</v>
      </c>
    </row>
    <row r="667" spans="2:65" s="15" customFormat="1" x14ac:dyDescent="0.2">
      <c r="B667" s="173"/>
      <c r="D667" s="153" t="s">
        <v>313</v>
      </c>
      <c r="E667" s="174" t="s">
        <v>2</v>
      </c>
      <c r="F667" s="175" t="s">
        <v>323</v>
      </c>
      <c r="H667" s="176">
        <v>18.25</v>
      </c>
      <c r="I667" s="177"/>
      <c r="L667" s="173"/>
      <c r="M667" s="178"/>
      <c r="T667" s="179"/>
      <c r="AT667" s="174" t="s">
        <v>313</v>
      </c>
      <c r="AU667" s="174" t="s">
        <v>80</v>
      </c>
      <c r="AV667" s="15" t="s">
        <v>86</v>
      </c>
      <c r="AW667" s="15" t="s">
        <v>32</v>
      </c>
      <c r="AX667" s="15" t="s">
        <v>78</v>
      </c>
      <c r="AY667" s="174" t="s">
        <v>304</v>
      </c>
    </row>
    <row r="668" spans="2:65" s="1" customFormat="1" ht="62.65" customHeight="1" x14ac:dyDescent="0.2">
      <c r="B668" s="134"/>
      <c r="C668" s="135" t="s">
        <v>788</v>
      </c>
      <c r="D668" s="135" t="s">
        <v>306</v>
      </c>
      <c r="E668" s="136" t="s">
        <v>789</v>
      </c>
      <c r="F668" s="137" t="s">
        <v>790</v>
      </c>
      <c r="G668" s="138" t="s">
        <v>130</v>
      </c>
      <c r="H668" s="139">
        <v>368.78800000000001</v>
      </c>
      <c r="I668" s="140"/>
      <c r="J668" s="141">
        <f>ROUND(I668*H668,2)</f>
        <v>0</v>
      </c>
      <c r="K668" s="137" t="s">
        <v>309</v>
      </c>
      <c r="L668" s="33"/>
      <c r="M668" s="142" t="s">
        <v>2</v>
      </c>
      <c r="N668" s="143" t="s">
        <v>42</v>
      </c>
      <c r="P668" s="144">
        <f>O668*H668</f>
        <v>0</v>
      </c>
      <c r="Q668" s="144">
        <v>0.32007000000000002</v>
      </c>
      <c r="R668" s="144">
        <f>Q668*H668</f>
        <v>118.03797516000002</v>
      </c>
      <c r="S668" s="144">
        <v>0</v>
      </c>
      <c r="T668" s="145">
        <f>S668*H668</f>
        <v>0</v>
      </c>
      <c r="AR668" s="146" t="s">
        <v>86</v>
      </c>
      <c r="AT668" s="146" t="s">
        <v>306</v>
      </c>
      <c r="AU668" s="146" t="s">
        <v>80</v>
      </c>
      <c r="AY668" s="18" t="s">
        <v>304</v>
      </c>
      <c r="BE668" s="147">
        <f>IF(N668="základní",J668,0)</f>
        <v>0</v>
      </c>
      <c r="BF668" s="147">
        <f>IF(N668="snížená",J668,0)</f>
        <v>0</v>
      </c>
      <c r="BG668" s="147">
        <f>IF(N668="zákl. přenesená",J668,0)</f>
        <v>0</v>
      </c>
      <c r="BH668" s="147">
        <f>IF(N668="sníž. přenesená",J668,0)</f>
        <v>0</v>
      </c>
      <c r="BI668" s="147">
        <f>IF(N668="nulová",J668,0)</f>
        <v>0</v>
      </c>
      <c r="BJ668" s="18" t="s">
        <v>78</v>
      </c>
      <c r="BK668" s="147">
        <f>ROUND(I668*H668,2)</f>
        <v>0</v>
      </c>
      <c r="BL668" s="18" t="s">
        <v>86</v>
      </c>
      <c r="BM668" s="146" t="s">
        <v>791</v>
      </c>
    </row>
    <row r="669" spans="2:65" s="1" customFormat="1" x14ac:dyDescent="0.2">
      <c r="B669" s="33"/>
      <c r="D669" s="148" t="s">
        <v>311</v>
      </c>
      <c r="F669" s="149" t="s">
        <v>792</v>
      </c>
      <c r="I669" s="150"/>
      <c r="L669" s="33"/>
      <c r="M669" s="151"/>
      <c r="T669" s="54"/>
      <c r="AT669" s="18" t="s">
        <v>311</v>
      </c>
      <c r="AU669" s="18" t="s">
        <v>80</v>
      </c>
    </row>
    <row r="670" spans="2:65" s="12" customFormat="1" x14ac:dyDescent="0.2">
      <c r="B670" s="152"/>
      <c r="D670" s="153" t="s">
        <v>313</v>
      </c>
      <c r="E670" s="154" t="s">
        <v>2</v>
      </c>
      <c r="F670" s="155" t="s">
        <v>613</v>
      </c>
      <c r="H670" s="154" t="s">
        <v>2</v>
      </c>
      <c r="I670" s="156"/>
      <c r="L670" s="152"/>
      <c r="M670" s="157"/>
      <c r="T670" s="158"/>
      <c r="AT670" s="154" t="s">
        <v>313</v>
      </c>
      <c r="AU670" s="154" t="s">
        <v>80</v>
      </c>
      <c r="AV670" s="12" t="s">
        <v>78</v>
      </c>
      <c r="AW670" s="12" t="s">
        <v>32</v>
      </c>
      <c r="AX670" s="12" t="s">
        <v>71</v>
      </c>
      <c r="AY670" s="154" t="s">
        <v>304</v>
      </c>
    </row>
    <row r="671" spans="2:65" s="12" customFormat="1" x14ac:dyDescent="0.2">
      <c r="B671" s="152"/>
      <c r="D671" s="153" t="s">
        <v>313</v>
      </c>
      <c r="E671" s="154" t="s">
        <v>2</v>
      </c>
      <c r="F671" s="155" t="s">
        <v>733</v>
      </c>
      <c r="H671" s="154" t="s">
        <v>2</v>
      </c>
      <c r="I671" s="156"/>
      <c r="L671" s="152"/>
      <c r="M671" s="157"/>
      <c r="T671" s="158"/>
      <c r="AT671" s="154" t="s">
        <v>313</v>
      </c>
      <c r="AU671" s="154" t="s">
        <v>80</v>
      </c>
      <c r="AV671" s="12" t="s">
        <v>78</v>
      </c>
      <c r="AW671" s="12" t="s">
        <v>32</v>
      </c>
      <c r="AX671" s="12" t="s">
        <v>71</v>
      </c>
      <c r="AY671" s="154" t="s">
        <v>304</v>
      </c>
    </row>
    <row r="672" spans="2:65" s="13" customFormat="1" x14ac:dyDescent="0.2">
      <c r="B672" s="159"/>
      <c r="D672" s="153" t="s">
        <v>313</v>
      </c>
      <c r="E672" s="160" t="s">
        <v>2</v>
      </c>
      <c r="F672" s="161" t="s">
        <v>793</v>
      </c>
      <c r="H672" s="162">
        <v>28.858000000000001</v>
      </c>
      <c r="I672" s="163"/>
      <c r="L672" s="159"/>
      <c r="M672" s="164"/>
      <c r="T672" s="165"/>
      <c r="AT672" s="160" t="s">
        <v>313</v>
      </c>
      <c r="AU672" s="160" t="s">
        <v>80</v>
      </c>
      <c r="AV672" s="13" t="s">
        <v>80</v>
      </c>
      <c r="AW672" s="13" t="s">
        <v>32</v>
      </c>
      <c r="AX672" s="13" t="s">
        <v>71</v>
      </c>
      <c r="AY672" s="160" t="s">
        <v>304</v>
      </c>
    </row>
    <row r="673" spans="2:51" s="13" customFormat="1" x14ac:dyDescent="0.2">
      <c r="B673" s="159"/>
      <c r="D673" s="153" t="s">
        <v>313</v>
      </c>
      <c r="E673" s="160" t="s">
        <v>2</v>
      </c>
      <c r="F673" s="161" t="s">
        <v>794</v>
      </c>
      <c r="H673" s="162">
        <v>-4.4080000000000004</v>
      </c>
      <c r="I673" s="163"/>
      <c r="L673" s="159"/>
      <c r="M673" s="164"/>
      <c r="T673" s="165"/>
      <c r="AT673" s="160" t="s">
        <v>313</v>
      </c>
      <c r="AU673" s="160" t="s">
        <v>80</v>
      </c>
      <c r="AV673" s="13" t="s">
        <v>80</v>
      </c>
      <c r="AW673" s="13" t="s">
        <v>32</v>
      </c>
      <c r="AX673" s="13" t="s">
        <v>71</v>
      </c>
      <c r="AY673" s="160" t="s">
        <v>304</v>
      </c>
    </row>
    <row r="674" spans="2:51" s="13" customFormat="1" ht="22.5" x14ac:dyDescent="0.2">
      <c r="B674" s="159"/>
      <c r="D674" s="153" t="s">
        <v>313</v>
      </c>
      <c r="E674" s="160" t="s">
        <v>2</v>
      </c>
      <c r="F674" s="161" t="s">
        <v>795</v>
      </c>
      <c r="H674" s="162">
        <v>-0.25</v>
      </c>
      <c r="I674" s="163"/>
      <c r="L674" s="159"/>
      <c r="M674" s="164"/>
      <c r="T674" s="165"/>
      <c r="AT674" s="160" t="s">
        <v>313</v>
      </c>
      <c r="AU674" s="160" t="s">
        <v>80</v>
      </c>
      <c r="AV674" s="13" t="s">
        <v>80</v>
      </c>
      <c r="AW674" s="13" t="s">
        <v>32</v>
      </c>
      <c r="AX674" s="13" t="s">
        <v>71</v>
      </c>
      <c r="AY674" s="160" t="s">
        <v>304</v>
      </c>
    </row>
    <row r="675" spans="2:51" s="13" customFormat="1" x14ac:dyDescent="0.2">
      <c r="B675" s="159"/>
      <c r="D675" s="153" t="s">
        <v>313</v>
      </c>
      <c r="E675" s="160" t="s">
        <v>2</v>
      </c>
      <c r="F675" s="161" t="s">
        <v>796</v>
      </c>
      <c r="H675" s="162">
        <v>35.063000000000002</v>
      </c>
      <c r="I675" s="163"/>
      <c r="L675" s="159"/>
      <c r="M675" s="164"/>
      <c r="T675" s="165"/>
      <c r="AT675" s="160" t="s">
        <v>313</v>
      </c>
      <c r="AU675" s="160" t="s">
        <v>80</v>
      </c>
      <c r="AV675" s="13" t="s">
        <v>80</v>
      </c>
      <c r="AW675" s="13" t="s">
        <v>32</v>
      </c>
      <c r="AX675" s="13" t="s">
        <v>71</v>
      </c>
      <c r="AY675" s="160" t="s">
        <v>304</v>
      </c>
    </row>
    <row r="676" spans="2:51" s="13" customFormat="1" x14ac:dyDescent="0.2">
      <c r="B676" s="159"/>
      <c r="D676" s="153" t="s">
        <v>313</v>
      </c>
      <c r="E676" s="160" t="s">
        <v>2</v>
      </c>
      <c r="F676" s="161" t="s">
        <v>797</v>
      </c>
      <c r="H676" s="162">
        <v>39</v>
      </c>
      <c r="I676" s="163"/>
      <c r="L676" s="159"/>
      <c r="M676" s="164"/>
      <c r="T676" s="165"/>
      <c r="AT676" s="160" t="s">
        <v>313</v>
      </c>
      <c r="AU676" s="160" t="s">
        <v>80</v>
      </c>
      <c r="AV676" s="13" t="s">
        <v>80</v>
      </c>
      <c r="AW676" s="13" t="s">
        <v>32</v>
      </c>
      <c r="AX676" s="13" t="s">
        <v>71</v>
      </c>
      <c r="AY676" s="160" t="s">
        <v>304</v>
      </c>
    </row>
    <row r="677" spans="2:51" s="13" customFormat="1" ht="22.5" x14ac:dyDescent="0.2">
      <c r="B677" s="159"/>
      <c r="D677" s="153" t="s">
        <v>313</v>
      </c>
      <c r="E677" s="160" t="s">
        <v>2</v>
      </c>
      <c r="F677" s="161" t="s">
        <v>798</v>
      </c>
      <c r="H677" s="162">
        <v>-0.75</v>
      </c>
      <c r="I677" s="163"/>
      <c r="L677" s="159"/>
      <c r="M677" s="164"/>
      <c r="T677" s="165"/>
      <c r="AT677" s="160" t="s">
        <v>313</v>
      </c>
      <c r="AU677" s="160" t="s">
        <v>80</v>
      </c>
      <c r="AV677" s="13" t="s">
        <v>80</v>
      </c>
      <c r="AW677" s="13" t="s">
        <v>32</v>
      </c>
      <c r="AX677" s="13" t="s">
        <v>71</v>
      </c>
      <c r="AY677" s="160" t="s">
        <v>304</v>
      </c>
    </row>
    <row r="678" spans="2:51" s="13" customFormat="1" x14ac:dyDescent="0.2">
      <c r="B678" s="159"/>
      <c r="D678" s="153" t="s">
        <v>313</v>
      </c>
      <c r="E678" s="160" t="s">
        <v>2</v>
      </c>
      <c r="F678" s="161" t="s">
        <v>799</v>
      </c>
      <c r="H678" s="162">
        <v>27.335000000000001</v>
      </c>
      <c r="I678" s="163"/>
      <c r="L678" s="159"/>
      <c r="M678" s="164"/>
      <c r="T678" s="165"/>
      <c r="AT678" s="160" t="s">
        <v>313</v>
      </c>
      <c r="AU678" s="160" t="s">
        <v>80</v>
      </c>
      <c r="AV678" s="13" t="s">
        <v>80</v>
      </c>
      <c r="AW678" s="13" t="s">
        <v>32</v>
      </c>
      <c r="AX678" s="13" t="s">
        <v>71</v>
      </c>
      <c r="AY678" s="160" t="s">
        <v>304</v>
      </c>
    </row>
    <row r="679" spans="2:51" s="13" customFormat="1" ht="22.5" x14ac:dyDescent="0.2">
      <c r="B679" s="159"/>
      <c r="D679" s="153" t="s">
        <v>313</v>
      </c>
      <c r="E679" s="160" t="s">
        <v>2</v>
      </c>
      <c r="F679" s="161" t="s">
        <v>800</v>
      </c>
      <c r="H679" s="162">
        <v>128.46299999999999</v>
      </c>
      <c r="I679" s="163"/>
      <c r="L679" s="159"/>
      <c r="M679" s="164"/>
      <c r="T679" s="165"/>
      <c r="AT679" s="160" t="s">
        <v>313</v>
      </c>
      <c r="AU679" s="160" t="s">
        <v>80</v>
      </c>
      <c r="AV679" s="13" t="s">
        <v>80</v>
      </c>
      <c r="AW679" s="13" t="s">
        <v>32</v>
      </c>
      <c r="AX679" s="13" t="s">
        <v>71</v>
      </c>
      <c r="AY679" s="160" t="s">
        <v>304</v>
      </c>
    </row>
    <row r="680" spans="2:51" s="13" customFormat="1" ht="22.5" x14ac:dyDescent="0.2">
      <c r="B680" s="159"/>
      <c r="D680" s="153" t="s">
        <v>313</v>
      </c>
      <c r="E680" s="160" t="s">
        <v>2</v>
      </c>
      <c r="F680" s="161" t="s">
        <v>801</v>
      </c>
      <c r="H680" s="162">
        <v>1.75</v>
      </c>
      <c r="I680" s="163"/>
      <c r="L680" s="159"/>
      <c r="M680" s="164"/>
      <c r="T680" s="165"/>
      <c r="AT680" s="160" t="s">
        <v>313</v>
      </c>
      <c r="AU680" s="160" t="s">
        <v>80</v>
      </c>
      <c r="AV680" s="13" t="s">
        <v>80</v>
      </c>
      <c r="AW680" s="13" t="s">
        <v>32</v>
      </c>
      <c r="AX680" s="13" t="s">
        <v>71</v>
      </c>
      <c r="AY680" s="160" t="s">
        <v>304</v>
      </c>
    </row>
    <row r="681" spans="2:51" s="14" customFormat="1" x14ac:dyDescent="0.2">
      <c r="B681" s="166"/>
      <c r="D681" s="153" t="s">
        <v>313</v>
      </c>
      <c r="E681" s="167" t="s">
        <v>2</v>
      </c>
      <c r="F681" s="168" t="s">
        <v>321</v>
      </c>
      <c r="H681" s="169">
        <v>255.06100000000001</v>
      </c>
      <c r="I681" s="170"/>
      <c r="L681" s="166"/>
      <c r="M681" s="171"/>
      <c r="T681" s="172"/>
      <c r="AT681" s="167" t="s">
        <v>313</v>
      </c>
      <c r="AU681" s="167" t="s">
        <v>80</v>
      </c>
      <c r="AV681" s="14" t="s">
        <v>322</v>
      </c>
      <c r="AW681" s="14" t="s">
        <v>32</v>
      </c>
      <c r="AX681" s="14" t="s">
        <v>71</v>
      </c>
      <c r="AY681" s="167" t="s">
        <v>304</v>
      </c>
    </row>
    <row r="682" spans="2:51" s="12" customFormat="1" x14ac:dyDescent="0.2">
      <c r="B682" s="152"/>
      <c r="D682" s="153" t="s">
        <v>313</v>
      </c>
      <c r="E682" s="154" t="s">
        <v>2</v>
      </c>
      <c r="F682" s="155" t="s">
        <v>639</v>
      </c>
      <c r="H682" s="154" t="s">
        <v>2</v>
      </c>
      <c r="I682" s="156"/>
      <c r="L682" s="152"/>
      <c r="M682" s="157"/>
      <c r="T682" s="158"/>
      <c r="AT682" s="154" t="s">
        <v>313</v>
      </c>
      <c r="AU682" s="154" t="s">
        <v>80</v>
      </c>
      <c r="AV682" s="12" t="s">
        <v>78</v>
      </c>
      <c r="AW682" s="12" t="s">
        <v>32</v>
      </c>
      <c r="AX682" s="12" t="s">
        <v>71</v>
      </c>
      <c r="AY682" s="154" t="s">
        <v>304</v>
      </c>
    </row>
    <row r="683" spans="2:51" s="12" customFormat="1" x14ac:dyDescent="0.2">
      <c r="B683" s="152"/>
      <c r="D683" s="153" t="s">
        <v>313</v>
      </c>
      <c r="E683" s="154" t="s">
        <v>2</v>
      </c>
      <c r="F683" s="155" t="s">
        <v>738</v>
      </c>
      <c r="H683" s="154" t="s">
        <v>2</v>
      </c>
      <c r="I683" s="156"/>
      <c r="L683" s="152"/>
      <c r="M683" s="157"/>
      <c r="T683" s="158"/>
      <c r="AT683" s="154" t="s">
        <v>313</v>
      </c>
      <c r="AU683" s="154" t="s">
        <v>80</v>
      </c>
      <c r="AV683" s="12" t="s">
        <v>78</v>
      </c>
      <c r="AW683" s="12" t="s">
        <v>32</v>
      </c>
      <c r="AX683" s="12" t="s">
        <v>71</v>
      </c>
      <c r="AY683" s="154" t="s">
        <v>304</v>
      </c>
    </row>
    <row r="684" spans="2:51" s="13" customFormat="1" x14ac:dyDescent="0.2">
      <c r="B684" s="159"/>
      <c r="D684" s="153" t="s">
        <v>313</v>
      </c>
      <c r="E684" s="160" t="s">
        <v>2</v>
      </c>
      <c r="F684" s="161" t="s">
        <v>802</v>
      </c>
      <c r="H684" s="162">
        <v>22.411999999999999</v>
      </c>
      <c r="I684" s="163"/>
      <c r="L684" s="159"/>
      <c r="M684" s="164"/>
      <c r="T684" s="165"/>
      <c r="AT684" s="160" t="s">
        <v>313</v>
      </c>
      <c r="AU684" s="160" t="s">
        <v>80</v>
      </c>
      <c r="AV684" s="13" t="s">
        <v>80</v>
      </c>
      <c r="AW684" s="13" t="s">
        <v>32</v>
      </c>
      <c r="AX684" s="13" t="s">
        <v>71</v>
      </c>
      <c r="AY684" s="160" t="s">
        <v>304</v>
      </c>
    </row>
    <row r="685" spans="2:51" s="13" customFormat="1" x14ac:dyDescent="0.2">
      <c r="B685" s="159"/>
      <c r="D685" s="153" t="s">
        <v>313</v>
      </c>
      <c r="E685" s="160" t="s">
        <v>2</v>
      </c>
      <c r="F685" s="161" t="s">
        <v>803</v>
      </c>
      <c r="H685" s="162">
        <v>18</v>
      </c>
      <c r="I685" s="163"/>
      <c r="L685" s="159"/>
      <c r="M685" s="164"/>
      <c r="T685" s="165"/>
      <c r="AT685" s="160" t="s">
        <v>313</v>
      </c>
      <c r="AU685" s="160" t="s">
        <v>80</v>
      </c>
      <c r="AV685" s="13" t="s">
        <v>80</v>
      </c>
      <c r="AW685" s="13" t="s">
        <v>32</v>
      </c>
      <c r="AX685" s="13" t="s">
        <v>71</v>
      </c>
      <c r="AY685" s="160" t="s">
        <v>304</v>
      </c>
    </row>
    <row r="686" spans="2:51" s="13" customFormat="1" x14ac:dyDescent="0.2">
      <c r="B686" s="159"/>
      <c r="D686" s="153" t="s">
        <v>313</v>
      </c>
      <c r="E686" s="160" t="s">
        <v>2</v>
      </c>
      <c r="F686" s="161" t="s">
        <v>804</v>
      </c>
      <c r="H686" s="162">
        <v>11.7</v>
      </c>
      <c r="I686" s="163"/>
      <c r="L686" s="159"/>
      <c r="M686" s="164"/>
      <c r="T686" s="165"/>
      <c r="AT686" s="160" t="s">
        <v>313</v>
      </c>
      <c r="AU686" s="160" t="s">
        <v>80</v>
      </c>
      <c r="AV686" s="13" t="s">
        <v>80</v>
      </c>
      <c r="AW686" s="13" t="s">
        <v>32</v>
      </c>
      <c r="AX686" s="13" t="s">
        <v>71</v>
      </c>
      <c r="AY686" s="160" t="s">
        <v>304</v>
      </c>
    </row>
    <row r="687" spans="2:51" s="13" customFormat="1" x14ac:dyDescent="0.2">
      <c r="B687" s="159"/>
      <c r="D687" s="153" t="s">
        <v>313</v>
      </c>
      <c r="E687" s="160" t="s">
        <v>2</v>
      </c>
      <c r="F687" s="161" t="s">
        <v>805</v>
      </c>
      <c r="H687" s="162">
        <v>35.28</v>
      </c>
      <c r="I687" s="163"/>
      <c r="L687" s="159"/>
      <c r="M687" s="164"/>
      <c r="T687" s="165"/>
      <c r="AT687" s="160" t="s">
        <v>313</v>
      </c>
      <c r="AU687" s="160" t="s">
        <v>80</v>
      </c>
      <c r="AV687" s="13" t="s">
        <v>80</v>
      </c>
      <c r="AW687" s="13" t="s">
        <v>32</v>
      </c>
      <c r="AX687" s="13" t="s">
        <v>71</v>
      </c>
      <c r="AY687" s="160" t="s">
        <v>304</v>
      </c>
    </row>
    <row r="688" spans="2:51" s="13" customFormat="1" ht="22.5" x14ac:dyDescent="0.2">
      <c r="B688" s="159"/>
      <c r="D688" s="153" t="s">
        <v>313</v>
      </c>
      <c r="E688" s="160" t="s">
        <v>2</v>
      </c>
      <c r="F688" s="161" t="s">
        <v>806</v>
      </c>
      <c r="H688" s="162">
        <v>-0.5</v>
      </c>
      <c r="I688" s="163"/>
      <c r="L688" s="159"/>
      <c r="M688" s="164"/>
      <c r="T688" s="165"/>
      <c r="AT688" s="160" t="s">
        <v>313</v>
      </c>
      <c r="AU688" s="160" t="s">
        <v>80</v>
      </c>
      <c r="AV688" s="13" t="s">
        <v>80</v>
      </c>
      <c r="AW688" s="13" t="s">
        <v>32</v>
      </c>
      <c r="AX688" s="13" t="s">
        <v>71</v>
      </c>
      <c r="AY688" s="160" t="s">
        <v>304</v>
      </c>
    </row>
    <row r="689" spans="2:65" s="13" customFormat="1" x14ac:dyDescent="0.2">
      <c r="B689" s="159"/>
      <c r="D689" s="153" t="s">
        <v>313</v>
      </c>
      <c r="E689" s="160" t="s">
        <v>2</v>
      </c>
      <c r="F689" s="161" t="s">
        <v>807</v>
      </c>
      <c r="H689" s="162">
        <v>20.835000000000001</v>
      </c>
      <c r="I689" s="163"/>
      <c r="L689" s="159"/>
      <c r="M689" s="164"/>
      <c r="T689" s="165"/>
      <c r="AT689" s="160" t="s">
        <v>313</v>
      </c>
      <c r="AU689" s="160" t="s">
        <v>80</v>
      </c>
      <c r="AV689" s="13" t="s">
        <v>80</v>
      </c>
      <c r="AW689" s="13" t="s">
        <v>32</v>
      </c>
      <c r="AX689" s="13" t="s">
        <v>71</v>
      </c>
      <c r="AY689" s="160" t="s">
        <v>304</v>
      </c>
    </row>
    <row r="690" spans="2:65" s="13" customFormat="1" x14ac:dyDescent="0.2">
      <c r="B690" s="159"/>
      <c r="D690" s="153" t="s">
        <v>313</v>
      </c>
      <c r="E690" s="160" t="s">
        <v>2</v>
      </c>
      <c r="F690" s="161" t="s">
        <v>808</v>
      </c>
      <c r="H690" s="162">
        <v>6</v>
      </c>
      <c r="I690" s="163"/>
      <c r="L690" s="159"/>
      <c r="M690" s="164"/>
      <c r="T690" s="165"/>
      <c r="AT690" s="160" t="s">
        <v>313</v>
      </c>
      <c r="AU690" s="160" t="s">
        <v>80</v>
      </c>
      <c r="AV690" s="13" t="s">
        <v>80</v>
      </c>
      <c r="AW690" s="13" t="s">
        <v>32</v>
      </c>
      <c r="AX690" s="13" t="s">
        <v>71</v>
      </c>
      <c r="AY690" s="160" t="s">
        <v>304</v>
      </c>
    </row>
    <row r="691" spans="2:65" s="14" customFormat="1" x14ac:dyDescent="0.2">
      <c r="B691" s="166"/>
      <c r="D691" s="153" t="s">
        <v>313</v>
      </c>
      <c r="E691" s="167" t="s">
        <v>2</v>
      </c>
      <c r="F691" s="168" t="s">
        <v>321</v>
      </c>
      <c r="H691" s="169">
        <v>113.727</v>
      </c>
      <c r="I691" s="170"/>
      <c r="L691" s="166"/>
      <c r="M691" s="171"/>
      <c r="T691" s="172"/>
      <c r="AT691" s="167" t="s">
        <v>313</v>
      </c>
      <c r="AU691" s="167" t="s">
        <v>80</v>
      </c>
      <c r="AV691" s="14" t="s">
        <v>322</v>
      </c>
      <c r="AW691" s="14" t="s">
        <v>32</v>
      </c>
      <c r="AX691" s="14" t="s">
        <v>71</v>
      </c>
      <c r="AY691" s="167" t="s">
        <v>304</v>
      </c>
    </row>
    <row r="692" spans="2:65" s="15" customFormat="1" x14ac:dyDescent="0.2">
      <c r="B692" s="173"/>
      <c r="D692" s="153" t="s">
        <v>313</v>
      </c>
      <c r="E692" s="174" t="s">
        <v>2</v>
      </c>
      <c r="F692" s="175" t="s">
        <v>323</v>
      </c>
      <c r="H692" s="176">
        <v>368.78800000000001</v>
      </c>
      <c r="I692" s="177"/>
      <c r="L692" s="173"/>
      <c r="M692" s="178"/>
      <c r="T692" s="179"/>
      <c r="AT692" s="174" t="s">
        <v>313</v>
      </c>
      <c r="AU692" s="174" t="s">
        <v>80</v>
      </c>
      <c r="AV692" s="15" t="s">
        <v>86</v>
      </c>
      <c r="AW692" s="15" t="s">
        <v>32</v>
      </c>
      <c r="AX692" s="15" t="s">
        <v>78</v>
      </c>
      <c r="AY692" s="174" t="s">
        <v>304</v>
      </c>
    </row>
    <row r="693" spans="2:65" s="1" customFormat="1" ht="62.65" customHeight="1" x14ac:dyDescent="0.2">
      <c r="B693" s="134"/>
      <c r="C693" s="135" t="s">
        <v>809</v>
      </c>
      <c r="D693" s="135" t="s">
        <v>306</v>
      </c>
      <c r="E693" s="136" t="s">
        <v>810</v>
      </c>
      <c r="F693" s="137" t="s">
        <v>811</v>
      </c>
      <c r="G693" s="138" t="s">
        <v>130</v>
      </c>
      <c r="H693" s="139">
        <v>4.9630000000000001</v>
      </c>
      <c r="I693" s="140"/>
      <c r="J693" s="141">
        <f>ROUND(I693*H693,2)</f>
        <v>0</v>
      </c>
      <c r="K693" s="137" t="s">
        <v>2</v>
      </c>
      <c r="L693" s="33"/>
      <c r="M693" s="142" t="s">
        <v>2</v>
      </c>
      <c r="N693" s="143" t="s">
        <v>42</v>
      </c>
      <c r="P693" s="144">
        <f>O693*H693</f>
        <v>0</v>
      </c>
      <c r="Q693" s="144">
        <v>0</v>
      </c>
      <c r="R693" s="144">
        <f>Q693*H693</f>
        <v>0</v>
      </c>
      <c r="S693" s="144">
        <v>0</v>
      </c>
      <c r="T693" s="145">
        <f>S693*H693</f>
        <v>0</v>
      </c>
      <c r="AR693" s="146" t="s">
        <v>86</v>
      </c>
      <c r="AT693" s="146" t="s">
        <v>306</v>
      </c>
      <c r="AU693" s="146" t="s">
        <v>80</v>
      </c>
      <c r="AY693" s="18" t="s">
        <v>304</v>
      </c>
      <c r="BE693" s="147">
        <f>IF(N693="základní",J693,0)</f>
        <v>0</v>
      </c>
      <c r="BF693" s="147">
        <f>IF(N693="snížená",J693,0)</f>
        <v>0</v>
      </c>
      <c r="BG693" s="147">
        <f>IF(N693="zákl. přenesená",J693,0)</f>
        <v>0</v>
      </c>
      <c r="BH693" s="147">
        <f>IF(N693="sníž. přenesená",J693,0)</f>
        <v>0</v>
      </c>
      <c r="BI693" s="147">
        <f>IF(N693="nulová",J693,0)</f>
        <v>0</v>
      </c>
      <c r="BJ693" s="18" t="s">
        <v>78</v>
      </c>
      <c r="BK693" s="147">
        <f>ROUND(I693*H693,2)</f>
        <v>0</v>
      </c>
      <c r="BL693" s="18" t="s">
        <v>86</v>
      </c>
      <c r="BM693" s="146" t="s">
        <v>812</v>
      </c>
    </row>
    <row r="694" spans="2:65" s="12" customFormat="1" x14ac:dyDescent="0.2">
      <c r="B694" s="152"/>
      <c r="D694" s="153" t="s">
        <v>313</v>
      </c>
      <c r="E694" s="154" t="s">
        <v>2</v>
      </c>
      <c r="F694" s="155" t="s">
        <v>613</v>
      </c>
      <c r="H694" s="154" t="s">
        <v>2</v>
      </c>
      <c r="I694" s="156"/>
      <c r="L694" s="152"/>
      <c r="M694" s="157"/>
      <c r="T694" s="158"/>
      <c r="AT694" s="154" t="s">
        <v>313</v>
      </c>
      <c r="AU694" s="154" t="s">
        <v>80</v>
      </c>
      <c r="AV694" s="12" t="s">
        <v>78</v>
      </c>
      <c r="AW694" s="12" t="s">
        <v>32</v>
      </c>
      <c r="AX694" s="12" t="s">
        <v>71</v>
      </c>
      <c r="AY694" s="154" t="s">
        <v>304</v>
      </c>
    </row>
    <row r="695" spans="2:65" s="13" customFormat="1" x14ac:dyDescent="0.2">
      <c r="B695" s="159"/>
      <c r="D695" s="153" t="s">
        <v>313</v>
      </c>
      <c r="E695" s="160" t="s">
        <v>2</v>
      </c>
      <c r="F695" s="161" t="s">
        <v>813</v>
      </c>
      <c r="H695" s="162">
        <v>4.9630000000000001</v>
      </c>
      <c r="I695" s="163"/>
      <c r="L695" s="159"/>
      <c r="M695" s="164"/>
      <c r="T695" s="165"/>
      <c r="AT695" s="160" t="s">
        <v>313</v>
      </c>
      <c r="AU695" s="160" t="s">
        <v>80</v>
      </c>
      <c r="AV695" s="13" t="s">
        <v>80</v>
      </c>
      <c r="AW695" s="13" t="s">
        <v>32</v>
      </c>
      <c r="AX695" s="13" t="s">
        <v>71</v>
      </c>
      <c r="AY695" s="160" t="s">
        <v>304</v>
      </c>
    </row>
    <row r="696" spans="2:65" s="15" customFormat="1" x14ac:dyDescent="0.2">
      <c r="B696" s="173"/>
      <c r="D696" s="153" t="s">
        <v>313</v>
      </c>
      <c r="E696" s="174" t="s">
        <v>2</v>
      </c>
      <c r="F696" s="175" t="s">
        <v>323</v>
      </c>
      <c r="H696" s="176">
        <v>4.9630000000000001</v>
      </c>
      <c r="I696" s="177"/>
      <c r="L696" s="173"/>
      <c r="M696" s="178"/>
      <c r="T696" s="179"/>
      <c r="AT696" s="174" t="s">
        <v>313</v>
      </c>
      <c r="AU696" s="174" t="s">
        <v>80</v>
      </c>
      <c r="AV696" s="15" t="s">
        <v>86</v>
      </c>
      <c r="AW696" s="15" t="s">
        <v>32</v>
      </c>
      <c r="AX696" s="15" t="s">
        <v>78</v>
      </c>
      <c r="AY696" s="174" t="s">
        <v>304</v>
      </c>
    </row>
    <row r="697" spans="2:65" s="1" customFormat="1" ht="21.75" customHeight="1" x14ac:dyDescent="0.2">
      <c r="B697" s="134"/>
      <c r="C697" s="135" t="s">
        <v>814</v>
      </c>
      <c r="D697" s="135" t="s">
        <v>306</v>
      </c>
      <c r="E697" s="136" t="s">
        <v>815</v>
      </c>
      <c r="F697" s="137" t="s">
        <v>816</v>
      </c>
      <c r="G697" s="138" t="s">
        <v>134</v>
      </c>
      <c r="H697" s="139">
        <v>12.099</v>
      </c>
      <c r="I697" s="140"/>
      <c r="J697" s="141">
        <f>ROUND(I697*H697,2)</f>
        <v>0</v>
      </c>
      <c r="K697" s="137" t="s">
        <v>309</v>
      </c>
      <c r="L697" s="33"/>
      <c r="M697" s="142" t="s">
        <v>2</v>
      </c>
      <c r="N697" s="143" t="s">
        <v>42</v>
      </c>
      <c r="P697" s="144">
        <f>O697*H697</f>
        <v>0</v>
      </c>
      <c r="Q697" s="144">
        <v>2.5018799999999999</v>
      </c>
      <c r="R697" s="144">
        <f>Q697*H697</f>
        <v>30.270246119999999</v>
      </c>
      <c r="S697" s="144">
        <v>0</v>
      </c>
      <c r="T697" s="145">
        <f>S697*H697</f>
        <v>0</v>
      </c>
      <c r="AR697" s="146" t="s">
        <v>86</v>
      </c>
      <c r="AT697" s="146" t="s">
        <v>306</v>
      </c>
      <c r="AU697" s="146" t="s">
        <v>80</v>
      </c>
      <c r="AY697" s="18" t="s">
        <v>304</v>
      </c>
      <c r="BE697" s="147">
        <f>IF(N697="základní",J697,0)</f>
        <v>0</v>
      </c>
      <c r="BF697" s="147">
        <f>IF(N697="snížená",J697,0)</f>
        <v>0</v>
      </c>
      <c r="BG697" s="147">
        <f>IF(N697="zákl. přenesená",J697,0)</f>
        <v>0</v>
      </c>
      <c r="BH697" s="147">
        <f>IF(N697="sníž. přenesená",J697,0)</f>
        <v>0</v>
      </c>
      <c r="BI697" s="147">
        <f>IF(N697="nulová",J697,0)</f>
        <v>0</v>
      </c>
      <c r="BJ697" s="18" t="s">
        <v>78</v>
      </c>
      <c r="BK697" s="147">
        <f>ROUND(I697*H697,2)</f>
        <v>0</v>
      </c>
      <c r="BL697" s="18" t="s">
        <v>86</v>
      </c>
      <c r="BM697" s="146" t="s">
        <v>817</v>
      </c>
    </row>
    <row r="698" spans="2:65" s="1" customFormat="1" x14ac:dyDescent="0.2">
      <c r="B698" s="33"/>
      <c r="D698" s="148" t="s">
        <v>311</v>
      </c>
      <c r="F698" s="149" t="s">
        <v>818</v>
      </c>
      <c r="I698" s="150"/>
      <c r="L698" s="33"/>
      <c r="M698" s="151"/>
      <c r="T698" s="54"/>
      <c r="AT698" s="18" t="s">
        <v>311</v>
      </c>
      <c r="AU698" s="18" t="s">
        <v>80</v>
      </c>
    </row>
    <row r="699" spans="2:65" s="12" customFormat="1" x14ac:dyDescent="0.2">
      <c r="B699" s="152"/>
      <c r="D699" s="153" t="s">
        <v>313</v>
      </c>
      <c r="E699" s="154" t="s">
        <v>2</v>
      </c>
      <c r="F699" s="155" t="s">
        <v>613</v>
      </c>
      <c r="H699" s="154" t="s">
        <v>2</v>
      </c>
      <c r="I699" s="156"/>
      <c r="L699" s="152"/>
      <c r="M699" s="157"/>
      <c r="T699" s="158"/>
      <c r="AT699" s="154" t="s">
        <v>313</v>
      </c>
      <c r="AU699" s="154" t="s">
        <v>80</v>
      </c>
      <c r="AV699" s="12" t="s">
        <v>78</v>
      </c>
      <c r="AW699" s="12" t="s">
        <v>32</v>
      </c>
      <c r="AX699" s="12" t="s">
        <v>71</v>
      </c>
      <c r="AY699" s="154" t="s">
        <v>304</v>
      </c>
    </row>
    <row r="700" spans="2:65" s="12" customFormat="1" ht="22.5" x14ac:dyDescent="0.2">
      <c r="B700" s="152"/>
      <c r="D700" s="153" t="s">
        <v>313</v>
      </c>
      <c r="E700" s="154" t="s">
        <v>2</v>
      </c>
      <c r="F700" s="155" t="s">
        <v>819</v>
      </c>
      <c r="H700" s="154" t="s">
        <v>2</v>
      </c>
      <c r="I700" s="156"/>
      <c r="L700" s="152"/>
      <c r="M700" s="157"/>
      <c r="T700" s="158"/>
      <c r="AT700" s="154" t="s">
        <v>313</v>
      </c>
      <c r="AU700" s="154" t="s">
        <v>80</v>
      </c>
      <c r="AV700" s="12" t="s">
        <v>78</v>
      </c>
      <c r="AW700" s="12" t="s">
        <v>32</v>
      </c>
      <c r="AX700" s="12" t="s">
        <v>71</v>
      </c>
      <c r="AY700" s="154" t="s">
        <v>304</v>
      </c>
    </row>
    <row r="701" spans="2:65" s="13" customFormat="1" x14ac:dyDescent="0.2">
      <c r="B701" s="159"/>
      <c r="D701" s="153" t="s">
        <v>313</v>
      </c>
      <c r="E701" s="160" t="s">
        <v>2</v>
      </c>
      <c r="F701" s="161" t="s">
        <v>820</v>
      </c>
      <c r="H701" s="162">
        <v>2.0670000000000002</v>
      </c>
      <c r="I701" s="163"/>
      <c r="L701" s="159"/>
      <c r="M701" s="164"/>
      <c r="T701" s="165"/>
      <c r="AT701" s="160" t="s">
        <v>313</v>
      </c>
      <c r="AU701" s="160" t="s">
        <v>80</v>
      </c>
      <c r="AV701" s="13" t="s">
        <v>80</v>
      </c>
      <c r="AW701" s="13" t="s">
        <v>32</v>
      </c>
      <c r="AX701" s="13" t="s">
        <v>71</v>
      </c>
      <c r="AY701" s="160" t="s">
        <v>304</v>
      </c>
    </row>
    <row r="702" spans="2:65" s="13" customFormat="1" x14ac:dyDescent="0.2">
      <c r="B702" s="159"/>
      <c r="D702" s="153" t="s">
        <v>313</v>
      </c>
      <c r="E702" s="160" t="s">
        <v>2</v>
      </c>
      <c r="F702" s="161" t="s">
        <v>821</v>
      </c>
      <c r="H702" s="162">
        <v>0.63200000000000001</v>
      </c>
      <c r="I702" s="163"/>
      <c r="L702" s="159"/>
      <c r="M702" s="164"/>
      <c r="T702" s="165"/>
      <c r="AT702" s="160" t="s">
        <v>313</v>
      </c>
      <c r="AU702" s="160" t="s">
        <v>80</v>
      </c>
      <c r="AV702" s="13" t="s">
        <v>80</v>
      </c>
      <c r="AW702" s="13" t="s">
        <v>32</v>
      </c>
      <c r="AX702" s="13" t="s">
        <v>71</v>
      </c>
      <c r="AY702" s="160" t="s">
        <v>304</v>
      </c>
    </row>
    <row r="703" spans="2:65" s="13" customFormat="1" x14ac:dyDescent="0.2">
      <c r="B703" s="159"/>
      <c r="D703" s="153" t="s">
        <v>313</v>
      </c>
      <c r="E703" s="160" t="s">
        <v>2</v>
      </c>
      <c r="F703" s="161" t="s">
        <v>822</v>
      </c>
      <c r="H703" s="162">
        <v>1.107</v>
      </c>
      <c r="I703" s="163"/>
      <c r="L703" s="159"/>
      <c r="M703" s="164"/>
      <c r="T703" s="165"/>
      <c r="AT703" s="160" t="s">
        <v>313</v>
      </c>
      <c r="AU703" s="160" t="s">
        <v>80</v>
      </c>
      <c r="AV703" s="13" t="s">
        <v>80</v>
      </c>
      <c r="AW703" s="13" t="s">
        <v>32</v>
      </c>
      <c r="AX703" s="13" t="s">
        <v>71</v>
      </c>
      <c r="AY703" s="160" t="s">
        <v>304</v>
      </c>
    </row>
    <row r="704" spans="2:65" s="13" customFormat="1" x14ac:dyDescent="0.2">
      <c r="B704" s="159"/>
      <c r="D704" s="153" t="s">
        <v>313</v>
      </c>
      <c r="E704" s="160" t="s">
        <v>2</v>
      </c>
      <c r="F704" s="161" t="s">
        <v>823</v>
      </c>
      <c r="H704" s="162">
        <v>0.56299999999999994</v>
      </c>
      <c r="I704" s="163"/>
      <c r="L704" s="159"/>
      <c r="M704" s="164"/>
      <c r="T704" s="165"/>
      <c r="AT704" s="160" t="s">
        <v>313</v>
      </c>
      <c r="AU704" s="160" t="s">
        <v>80</v>
      </c>
      <c r="AV704" s="13" t="s">
        <v>80</v>
      </c>
      <c r="AW704" s="13" t="s">
        <v>32</v>
      </c>
      <c r="AX704" s="13" t="s">
        <v>71</v>
      </c>
      <c r="AY704" s="160" t="s">
        <v>304</v>
      </c>
    </row>
    <row r="705" spans="2:65" s="13" customFormat="1" ht="22.5" x14ac:dyDescent="0.2">
      <c r="B705" s="159"/>
      <c r="D705" s="153" t="s">
        <v>313</v>
      </c>
      <c r="E705" s="160" t="s">
        <v>2</v>
      </c>
      <c r="F705" s="161" t="s">
        <v>824</v>
      </c>
      <c r="H705" s="162">
        <v>0.41</v>
      </c>
      <c r="I705" s="163"/>
      <c r="L705" s="159"/>
      <c r="M705" s="164"/>
      <c r="T705" s="165"/>
      <c r="AT705" s="160" t="s">
        <v>313</v>
      </c>
      <c r="AU705" s="160" t="s">
        <v>80</v>
      </c>
      <c r="AV705" s="13" t="s">
        <v>80</v>
      </c>
      <c r="AW705" s="13" t="s">
        <v>32</v>
      </c>
      <c r="AX705" s="13" t="s">
        <v>71</v>
      </c>
      <c r="AY705" s="160" t="s">
        <v>304</v>
      </c>
    </row>
    <row r="706" spans="2:65" s="13" customFormat="1" x14ac:dyDescent="0.2">
      <c r="B706" s="159"/>
      <c r="D706" s="153" t="s">
        <v>313</v>
      </c>
      <c r="E706" s="160" t="s">
        <v>2</v>
      </c>
      <c r="F706" s="161" t="s">
        <v>825</v>
      </c>
      <c r="H706" s="162">
        <v>1.6859999999999999</v>
      </c>
      <c r="I706" s="163"/>
      <c r="L706" s="159"/>
      <c r="M706" s="164"/>
      <c r="T706" s="165"/>
      <c r="AT706" s="160" t="s">
        <v>313</v>
      </c>
      <c r="AU706" s="160" t="s">
        <v>80</v>
      </c>
      <c r="AV706" s="13" t="s">
        <v>80</v>
      </c>
      <c r="AW706" s="13" t="s">
        <v>32</v>
      </c>
      <c r="AX706" s="13" t="s">
        <v>71</v>
      </c>
      <c r="AY706" s="160" t="s">
        <v>304</v>
      </c>
    </row>
    <row r="707" spans="2:65" s="13" customFormat="1" x14ac:dyDescent="0.2">
      <c r="B707" s="159"/>
      <c r="D707" s="153" t="s">
        <v>313</v>
      </c>
      <c r="E707" s="160" t="s">
        <v>2</v>
      </c>
      <c r="F707" s="161" t="s">
        <v>826</v>
      </c>
      <c r="H707" s="162">
        <v>0.65400000000000003</v>
      </c>
      <c r="I707" s="163"/>
      <c r="L707" s="159"/>
      <c r="M707" s="164"/>
      <c r="T707" s="165"/>
      <c r="AT707" s="160" t="s">
        <v>313</v>
      </c>
      <c r="AU707" s="160" t="s">
        <v>80</v>
      </c>
      <c r="AV707" s="13" t="s">
        <v>80</v>
      </c>
      <c r="AW707" s="13" t="s">
        <v>32</v>
      </c>
      <c r="AX707" s="13" t="s">
        <v>71</v>
      </c>
      <c r="AY707" s="160" t="s">
        <v>304</v>
      </c>
    </row>
    <row r="708" spans="2:65" s="13" customFormat="1" ht="22.5" x14ac:dyDescent="0.2">
      <c r="B708" s="159"/>
      <c r="D708" s="153" t="s">
        <v>313</v>
      </c>
      <c r="E708" s="160" t="s">
        <v>2</v>
      </c>
      <c r="F708" s="161" t="s">
        <v>827</v>
      </c>
      <c r="H708" s="162">
        <v>0.31900000000000001</v>
      </c>
      <c r="I708" s="163"/>
      <c r="L708" s="159"/>
      <c r="M708" s="164"/>
      <c r="T708" s="165"/>
      <c r="AT708" s="160" t="s">
        <v>313</v>
      </c>
      <c r="AU708" s="160" t="s">
        <v>80</v>
      </c>
      <c r="AV708" s="13" t="s">
        <v>80</v>
      </c>
      <c r="AW708" s="13" t="s">
        <v>32</v>
      </c>
      <c r="AX708" s="13" t="s">
        <v>71</v>
      </c>
      <c r="AY708" s="160" t="s">
        <v>304</v>
      </c>
    </row>
    <row r="709" spans="2:65" s="14" customFormat="1" x14ac:dyDescent="0.2">
      <c r="B709" s="166"/>
      <c r="D709" s="153" t="s">
        <v>313</v>
      </c>
      <c r="E709" s="167" t="s">
        <v>2</v>
      </c>
      <c r="F709" s="168" t="s">
        <v>321</v>
      </c>
      <c r="H709" s="169">
        <v>7.4379999999999997</v>
      </c>
      <c r="I709" s="170"/>
      <c r="L709" s="166"/>
      <c r="M709" s="171"/>
      <c r="T709" s="172"/>
      <c r="AT709" s="167" t="s">
        <v>313</v>
      </c>
      <c r="AU709" s="167" t="s">
        <v>80</v>
      </c>
      <c r="AV709" s="14" t="s">
        <v>322</v>
      </c>
      <c r="AW709" s="14" t="s">
        <v>32</v>
      </c>
      <c r="AX709" s="14" t="s">
        <v>71</v>
      </c>
      <c r="AY709" s="167" t="s">
        <v>304</v>
      </c>
    </row>
    <row r="710" spans="2:65" s="12" customFormat="1" x14ac:dyDescent="0.2">
      <c r="B710" s="152"/>
      <c r="D710" s="153" t="s">
        <v>313</v>
      </c>
      <c r="E710" s="154" t="s">
        <v>2</v>
      </c>
      <c r="F710" s="155" t="s">
        <v>639</v>
      </c>
      <c r="H710" s="154" t="s">
        <v>2</v>
      </c>
      <c r="I710" s="156"/>
      <c r="L710" s="152"/>
      <c r="M710" s="157"/>
      <c r="T710" s="158"/>
      <c r="AT710" s="154" t="s">
        <v>313</v>
      </c>
      <c r="AU710" s="154" t="s">
        <v>80</v>
      </c>
      <c r="AV710" s="12" t="s">
        <v>78</v>
      </c>
      <c r="AW710" s="12" t="s">
        <v>32</v>
      </c>
      <c r="AX710" s="12" t="s">
        <v>71</v>
      </c>
      <c r="AY710" s="154" t="s">
        <v>304</v>
      </c>
    </row>
    <row r="711" spans="2:65" s="13" customFormat="1" x14ac:dyDescent="0.2">
      <c r="B711" s="159"/>
      <c r="D711" s="153" t="s">
        <v>313</v>
      </c>
      <c r="E711" s="160" t="s">
        <v>2</v>
      </c>
      <c r="F711" s="161" t="s">
        <v>828</v>
      </c>
      <c r="H711" s="162">
        <v>2.927</v>
      </c>
      <c r="I711" s="163"/>
      <c r="L711" s="159"/>
      <c r="M711" s="164"/>
      <c r="T711" s="165"/>
      <c r="AT711" s="160" t="s">
        <v>313</v>
      </c>
      <c r="AU711" s="160" t="s">
        <v>80</v>
      </c>
      <c r="AV711" s="13" t="s">
        <v>80</v>
      </c>
      <c r="AW711" s="13" t="s">
        <v>32</v>
      </c>
      <c r="AX711" s="13" t="s">
        <v>71</v>
      </c>
      <c r="AY711" s="160" t="s">
        <v>304</v>
      </c>
    </row>
    <row r="712" spans="2:65" s="13" customFormat="1" x14ac:dyDescent="0.2">
      <c r="B712" s="159"/>
      <c r="D712" s="153" t="s">
        <v>313</v>
      </c>
      <c r="E712" s="160" t="s">
        <v>2</v>
      </c>
      <c r="F712" s="161" t="s">
        <v>829</v>
      </c>
      <c r="H712" s="162">
        <v>1.734</v>
      </c>
      <c r="I712" s="163"/>
      <c r="L712" s="159"/>
      <c r="M712" s="164"/>
      <c r="T712" s="165"/>
      <c r="AT712" s="160" t="s">
        <v>313</v>
      </c>
      <c r="AU712" s="160" t="s">
        <v>80</v>
      </c>
      <c r="AV712" s="13" t="s">
        <v>80</v>
      </c>
      <c r="AW712" s="13" t="s">
        <v>32</v>
      </c>
      <c r="AX712" s="13" t="s">
        <v>71</v>
      </c>
      <c r="AY712" s="160" t="s">
        <v>304</v>
      </c>
    </row>
    <row r="713" spans="2:65" s="14" customFormat="1" x14ac:dyDescent="0.2">
      <c r="B713" s="166"/>
      <c r="D713" s="153" t="s">
        <v>313</v>
      </c>
      <c r="E713" s="167" t="s">
        <v>2</v>
      </c>
      <c r="F713" s="168" t="s">
        <v>321</v>
      </c>
      <c r="H713" s="169">
        <v>4.6609999999999996</v>
      </c>
      <c r="I713" s="170"/>
      <c r="L713" s="166"/>
      <c r="M713" s="171"/>
      <c r="T713" s="172"/>
      <c r="AT713" s="167" t="s">
        <v>313</v>
      </c>
      <c r="AU713" s="167" t="s">
        <v>80</v>
      </c>
      <c r="AV713" s="14" t="s">
        <v>322</v>
      </c>
      <c r="AW713" s="14" t="s">
        <v>32</v>
      </c>
      <c r="AX713" s="14" t="s">
        <v>71</v>
      </c>
      <c r="AY713" s="167" t="s">
        <v>304</v>
      </c>
    </row>
    <row r="714" spans="2:65" s="15" customFormat="1" x14ac:dyDescent="0.2">
      <c r="B714" s="173"/>
      <c r="D714" s="153" t="s">
        <v>313</v>
      </c>
      <c r="E714" s="174" t="s">
        <v>2</v>
      </c>
      <c r="F714" s="175" t="s">
        <v>323</v>
      </c>
      <c r="H714" s="176">
        <v>12.099</v>
      </c>
      <c r="I714" s="177"/>
      <c r="L714" s="173"/>
      <c r="M714" s="178"/>
      <c r="T714" s="179"/>
      <c r="AT714" s="174" t="s">
        <v>313</v>
      </c>
      <c r="AU714" s="174" t="s">
        <v>80</v>
      </c>
      <c r="AV714" s="15" t="s">
        <v>86</v>
      </c>
      <c r="AW714" s="15" t="s">
        <v>32</v>
      </c>
      <c r="AX714" s="15" t="s">
        <v>78</v>
      </c>
      <c r="AY714" s="174" t="s">
        <v>304</v>
      </c>
    </row>
    <row r="715" spans="2:65" s="1" customFormat="1" ht="55.5" customHeight="1" x14ac:dyDescent="0.2">
      <c r="B715" s="134"/>
      <c r="C715" s="135" t="s">
        <v>830</v>
      </c>
      <c r="D715" s="135" t="s">
        <v>306</v>
      </c>
      <c r="E715" s="136" t="s">
        <v>831</v>
      </c>
      <c r="F715" s="137" t="s">
        <v>832</v>
      </c>
      <c r="G715" s="138" t="s">
        <v>130</v>
      </c>
      <c r="H715" s="139">
        <v>123.76</v>
      </c>
      <c r="I715" s="140"/>
      <c r="J715" s="141">
        <f>ROUND(I715*H715,2)</f>
        <v>0</v>
      </c>
      <c r="K715" s="137" t="s">
        <v>309</v>
      </c>
      <c r="L715" s="33"/>
      <c r="M715" s="142" t="s">
        <v>2</v>
      </c>
      <c r="N715" s="143" t="s">
        <v>42</v>
      </c>
      <c r="P715" s="144">
        <f>O715*H715</f>
        <v>0</v>
      </c>
      <c r="Q715" s="144">
        <v>1.052E-2</v>
      </c>
      <c r="R715" s="144">
        <f>Q715*H715</f>
        <v>1.3019552000000001</v>
      </c>
      <c r="S715" s="144">
        <v>0</v>
      </c>
      <c r="T715" s="145">
        <f>S715*H715</f>
        <v>0</v>
      </c>
      <c r="AR715" s="146" t="s">
        <v>86</v>
      </c>
      <c r="AT715" s="146" t="s">
        <v>306</v>
      </c>
      <c r="AU715" s="146" t="s">
        <v>80</v>
      </c>
      <c r="AY715" s="18" t="s">
        <v>304</v>
      </c>
      <c r="BE715" s="147">
        <f>IF(N715="základní",J715,0)</f>
        <v>0</v>
      </c>
      <c r="BF715" s="147">
        <f>IF(N715="snížená",J715,0)</f>
        <v>0</v>
      </c>
      <c r="BG715" s="147">
        <f>IF(N715="zákl. přenesená",J715,0)</f>
        <v>0</v>
      </c>
      <c r="BH715" s="147">
        <f>IF(N715="sníž. přenesená",J715,0)</f>
        <v>0</v>
      </c>
      <c r="BI715" s="147">
        <f>IF(N715="nulová",J715,0)</f>
        <v>0</v>
      </c>
      <c r="BJ715" s="18" t="s">
        <v>78</v>
      </c>
      <c r="BK715" s="147">
        <f>ROUND(I715*H715,2)</f>
        <v>0</v>
      </c>
      <c r="BL715" s="18" t="s">
        <v>86</v>
      </c>
      <c r="BM715" s="146" t="s">
        <v>833</v>
      </c>
    </row>
    <row r="716" spans="2:65" s="1" customFormat="1" x14ac:dyDescent="0.2">
      <c r="B716" s="33"/>
      <c r="D716" s="148" t="s">
        <v>311</v>
      </c>
      <c r="F716" s="149" t="s">
        <v>834</v>
      </c>
      <c r="I716" s="150"/>
      <c r="L716" s="33"/>
      <c r="M716" s="151"/>
      <c r="T716" s="54"/>
      <c r="AT716" s="18" t="s">
        <v>311</v>
      </c>
      <c r="AU716" s="18" t="s">
        <v>80</v>
      </c>
    </row>
    <row r="717" spans="2:65" s="12" customFormat="1" x14ac:dyDescent="0.2">
      <c r="B717" s="152"/>
      <c r="D717" s="153" t="s">
        <v>313</v>
      </c>
      <c r="E717" s="154" t="s">
        <v>2</v>
      </c>
      <c r="F717" s="155" t="s">
        <v>613</v>
      </c>
      <c r="H717" s="154" t="s">
        <v>2</v>
      </c>
      <c r="I717" s="156"/>
      <c r="L717" s="152"/>
      <c r="M717" s="157"/>
      <c r="T717" s="158"/>
      <c r="AT717" s="154" t="s">
        <v>313</v>
      </c>
      <c r="AU717" s="154" t="s">
        <v>80</v>
      </c>
      <c r="AV717" s="12" t="s">
        <v>78</v>
      </c>
      <c r="AW717" s="12" t="s">
        <v>32</v>
      </c>
      <c r="AX717" s="12" t="s">
        <v>71</v>
      </c>
      <c r="AY717" s="154" t="s">
        <v>304</v>
      </c>
    </row>
    <row r="718" spans="2:65" s="12" customFormat="1" x14ac:dyDescent="0.2">
      <c r="B718" s="152"/>
      <c r="D718" s="153" t="s">
        <v>313</v>
      </c>
      <c r="E718" s="154" t="s">
        <v>2</v>
      </c>
      <c r="F718" s="155" t="s">
        <v>835</v>
      </c>
      <c r="H718" s="154" t="s">
        <v>2</v>
      </c>
      <c r="I718" s="156"/>
      <c r="L718" s="152"/>
      <c r="M718" s="157"/>
      <c r="T718" s="158"/>
      <c r="AT718" s="154" t="s">
        <v>313</v>
      </c>
      <c r="AU718" s="154" t="s">
        <v>80</v>
      </c>
      <c r="AV718" s="12" t="s">
        <v>78</v>
      </c>
      <c r="AW718" s="12" t="s">
        <v>32</v>
      </c>
      <c r="AX718" s="12" t="s">
        <v>71</v>
      </c>
      <c r="AY718" s="154" t="s">
        <v>304</v>
      </c>
    </row>
    <row r="719" spans="2:65" s="13" customFormat="1" x14ac:dyDescent="0.2">
      <c r="B719" s="159"/>
      <c r="D719" s="153" t="s">
        <v>313</v>
      </c>
      <c r="E719" s="160" t="s">
        <v>2</v>
      </c>
      <c r="F719" s="161" t="s">
        <v>836</v>
      </c>
      <c r="H719" s="162">
        <v>18.584</v>
      </c>
      <c r="I719" s="163"/>
      <c r="L719" s="159"/>
      <c r="M719" s="164"/>
      <c r="T719" s="165"/>
      <c r="AT719" s="160" t="s">
        <v>313</v>
      </c>
      <c r="AU719" s="160" t="s">
        <v>80</v>
      </c>
      <c r="AV719" s="13" t="s">
        <v>80</v>
      </c>
      <c r="AW719" s="13" t="s">
        <v>32</v>
      </c>
      <c r="AX719" s="13" t="s">
        <v>71</v>
      </c>
      <c r="AY719" s="160" t="s">
        <v>304</v>
      </c>
    </row>
    <row r="720" spans="2:65" s="13" customFormat="1" x14ac:dyDescent="0.2">
      <c r="B720" s="159"/>
      <c r="D720" s="153" t="s">
        <v>313</v>
      </c>
      <c r="E720" s="160" t="s">
        <v>2</v>
      </c>
      <c r="F720" s="161" t="s">
        <v>837</v>
      </c>
      <c r="H720" s="162">
        <v>5.5019999999999998</v>
      </c>
      <c r="I720" s="163"/>
      <c r="L720" s="159"/>
      <c r="M720" s="164"/>
      <c r="T720" s="165"/>
      <c r="AT720" s="160" t="s">
        <v>313</v>
      </c>
      <c r="AU720" s="160" t="s">
        <v>80</v>
      </c>
      <c r="AV720" s="13" t="s">
        <v>80</v>
      </c>
      <c r="AW720" s="13" t="s">
        <v>32</v>
      </c>
      <c r="AX720" s="13" t="s">
        <v>71</v>
      </c>
      <c r="AY720" s="160" t="s">
        <v>304</v>
      </c>
    </row>
    <row r="721" spans="2:65" s="13" customFormat="1" x14ac:dyDescent="0.2">
      <c r="B721" s="159"/>
      <c r="D721" s="153" t="s">
        <v>313</v>
      </c>
      <c r="E721" s="160" t="s">
        <v>2</v>
      </c>
      <c r="F721" s="161" t="s">
        <v>838</v>
      </c>
      <c r="H721" s="162">
        <v>9.9789999999999992</v>
      </c>
      <c r="I721" s="163"/>
      <c r="L721" s="159"/>
      <c r="M721" s="164"/>
      <c r="T721" s="165"/>
      <c r="AT721" s="160" t="s">
        <v>313</v>
      </c>
      <c r="AU721" s="160" t="s">
        <v>80</v>
      </c>
      <c r="AV721" s="13" t="s">
        <v>80</v>
      </c>
      <c r="AW721" s="13" t="s">
        <v>32</v>
      </c>
      <c r="AX721" s="13" t="s">
        <v>71</v>
      </c>
      <c r="AY721" s="160" t="s">
        <v>304</v>
      </c>
    </row>
    <row r="722" spans="2:65" s="13" customFormat="1" x14ac:dyDescent="0.2">
      <c r="B722" s="159"/>
      <c r="D722" s="153" t="s">
        <v>313</v>
      </c>
      <c r="E722" s="160" t="s">
        <v>2</v>
      </c>
      <c r="F722" s="161" t="s">
        <v>839</v>
      </c>
      <c r="H722" s="162">
        <v>4.9640000000000004</v>
      </c>
      <c r="I722" s="163"/>
      <c r="L722" s="159"/>
      <c r="M722" s="164"/>
      <c r="T722" s="165"/>
      <c r="AT722" s="160" t="s">
        <v>313</v>
      </c>
      <c r="AU722" s="160" t="s">
        <v>80</v>
      </c>
      <c r="AV722" s="13" t="s">
        <v>80</v>
      </c>
      <c r="AW722" s="13" t="s">
        <v>32</v>
      </c>
      <c r="AX722" s="13" t="s">
        <v>71</v>
      </c>
      <c r="AY722" s="160" t="s">
        <v>304</v>
      </c>
    </row>
    <row r="723" spans="2:65" s="13" customFormat="1" ht="22.5" x14ac:dyDescent="0.2">
      <c r="B723" s="159"/>
      <c r="D723" s="153" t="s">
        <v>313</v>
      </c>
      <c r="E723" s="160" t="s">
        <v>2</v>
      </c>
      <c r="F723" s="161" t="s">
        <v>840</v>
      </c>
      <c r="H723" s="162">
        <v>3.3</v>
      </c>
      <c r="I723" s="163"/>
      <c r="L723" s="159"/>
      <c r="M723" s="164"/>
      <c r="T723" s="165"/>
      <c r="AT723" s="160" t="s">
        <v>313</v>
      </c>
      <c r="AU723" s="160" t="s">
        <v>80</v>
      </c>
      <c r="AV723" s="13" t="s">
        <v>80</v>
      </c>
      <c r="AW723" s="13" t="s">
        <v>32</v>
      </c>
      <c r="AX723" s="13" t="s">
        <v>71</v>
      </c>
      <c r="AY723" s="160" t="s">
        <v>304</v>
      </c>
    </row>
    <row r="724" spans="2:65" s="13" customFormat="1" x14ac:dyDescent="0.2">
      <c r="B724" s="159"/>
      <c r="D724" s="153" t="s">
        <v>313</v>
      </c>
      <c r="E724" s="160" t="s">
        <v>2</v>
      </c>
      <c r="F724" s="161" t="s">
        <v>841</v>
      </c>
      <c r="H724" s="162">
        <v>20.847000000000001</v>
      </c>
      <c r="I724" s="163"/>
      <c r="L724" s="159"/>
      <c r="M724" s="164"/>
      <c r="T724" s="165"/>
      <c r="AT724" s="160" t="s">
        <v>313</v>
      </c>
      <c r="AU724" s="160" t="s">
        <v>80</v>
      </c>
      <c r="AV724" s="13" t="s">
        <v>80</v>
      </c>
      <c r="AW724" s="13" t="s">
        <v>32</v>
      </c>
      <c r="AX724" s="13" t="s">
        <v>71</v>
      </c>
      <c r="AY724" s="160" t="s">
        <v>304</v>
      </c>
    </row>
    <row r="725" spans="2:65" s="13" customFormat="1" x14ac:dyDescent="0.2">
      <c r="B725" s="159"/>
      <c r="D725" s="153" t="s">
        <v>313</v>
      </c>
      <c r="E725" s="160" t="s">
        <v>2</v>
      </c>
      <c r="F725" s="161" t="s">
        <v>842</v>
      </c>
      <c r="H725" s="162">
        <v>8.48</v>
      </c>
      <c r="I725" s="163"/>
      <c r="L725" s="159"/>
      <c r="M725" s="164"/>
      <c r="T725" s="165"/>
      <c r="AT725" s="160" t="s">
        <v>313</v>
      </c>
      <c r="AU725" s="160" t="s">
        <v>80</v>
      </c>
      <c r="AV725" s="13" t="s">
        <v>80</v>
      </c>
      <c r="AW725" s="13" t="s">
        <v>32</v>
      </c>
      <c r="AX725" s="13" t="s">
        <v>71</v>
      </c>
      <c r="AY725" s="160" t="s">
        <v>304</v>
      </c>
    </row>
    <row r="726" spans="2:65" s="13" customFormat="1" ht="22.5" x14ac:dyDescent="0.2">
      <c r="B726" s="159"/>
      <c r="D726" s="153" t="s">
        <v>313</v>
      </c>
      <c r="E726" s="160" t="s">
        <v>2</v>
      </c>
      <c r="F726" s="161" t="s">
        <v>843</v>
      </c>
      <c r="H726" s="162">
        <v>2.7679999999999998</v>
      </c>
      <c r="I726" s="163"/>
      <c r="L726" s="159"/>
      <c r="M726" s="164"/>
      <c r="T726" s="165"/>
      <c r="AT726" s="160" t="s">
        <v>313</v>
      </c>
      <c r="AU726" s="160" t="s">
        <v>80</v>
      </c>
      <c r="AV726" s="13" t="s">
        <v>80</v>
      </c>
      <c r="AW726" s="13" t="s">
        <v>32</v>
      </c>
      <c r="AX726" s="13" t="s">
        <v>71</v>
      </c>
      <c r="AY726" s="160" t="s">
        <v>304</v>
      </c>
    </row>
    <row r="727" spans="2:65" s="14" customFormat="1" x14ac:dyDescent="0.2">
      <c r="B727" s="166"/>
      <c r="D727" s="153" t="s">
        <v>313</v>
      </c>
      <c r="E727" s="167" t="s">
        <v>2</v>
      </c>
      <c r="F727" s="168" t="s">
        <v>321</v>
      </c>
      <c r="H727" s="169">
        <v>74.424000000000007</v>
      </c>
      <c r="I727" s="170"/>
      <c r="L727" s="166"/>
      <c r="M727" s="171"/>
      <c r="T727" s="172"/>
      <c r="AT727" s="167" t="s">
        <v>313</v>
      </c>
      <c r="AU727" s="167" t="s">
        <v>80</v>
      </c>
      <c r="AV727" s="14" t="s">
        <v>322</v>
      </c>
      <c r="AW727" s="14" t="s">
        <v>32</v>
      </c>
      <c r="AX727" s="14" t="s">
        <v>71</v>
      </c>
      <c r="AY727" s="167" t="s">
        <v>304</v>
      </c>
    </row>
    <row r="728" spans="2:65" s="12" customFormat="1" x14ac:dyDescent="0.2">
      <c r="B728" s="152"/>
      <c r="D728" s="153" t="s">
        <v>313</v>
      </c>
      <c r="E728" s="154" t="s">
        <v>2</v>
      </c>
      <c r="F728" s="155" t="s">
        <v>639</v>
      </c>
      <c r="H728" s="154" t="s">
        <v>2</v>
      </c>
      <c r="I728" s="156"/>
      <c r="L728" s="152"/>
      <c r="M728" s="157"/>
      <c r="T728" s="158"/>
      <c r="AT728" s="154" t="s">
        <v>313</v>
      </c>
      <c r="AU728" s="154" t="s">
        <v>80</v>
      </c>
      <c r="AV728" s="12" t="s">
        <v>78</v>
      </c>
      <c r="AW728" s="12" t="s">
        <v>32</v>
      </c>
      <c r="AX728" s="12" t="s">
        <v>71</v>
      </c>
      <c r="AY728" s="154" t="s">
        <v>304</v>
      </c>
    </row>
    <row r="729" spans="2:65" s="13" customFormat="1" ht="22.5" x14ac:dyDescent="0.2">
      <c r="B729" s="159"/>
      <c r="D729" s="153" t="s">
        <v>313</v>
      </c>
      <c r="E729" s="160" t="s">
        <v>2</v>
      </c>
      <c r="F729" s="161" t="s">
        <v>844</v>
      </c>
      <c r="H729" s="162">
        <v>27.78</v>
      </c>
      <c r="I729" s="163"/>
      <c r="L729" s="159"/>
      <c r="M729" s="164"/>
      <c r="T729" s="165"/>
      <c r="AT729" s="160" t="s">
        <v>313</v>
      </c>
      <c r="AU729" s="160" t="s">
        <v>80</v>
      </c>
      <c r="AV729" s="13" t="s">
        <v>80</v>
      </c>
      <c r="AW729" s="13" t="s">
        <v>32</v>
      </c>
      <c r="AX729" s="13" t="s">
        <v>71</v>
      </c>
      <c r="AY729" s="160" t="s">
        <v>304</v>
      </c>
    </row>
    <row r="730" spans="2:65" s="13" customFormat="1" ht="22.5" x14ac:dyDescent="0.2">
      <c r="B730" s="159"/>
      <c r="D730" s="153" t="s">
        <v>313</v>
      </c>
      <c r="E730" s="160" t="s">
        <v>2</v>
      </c>
      <c r="F730" s="161" t="s">
        <v>845</v>
      </c>
      <c r="H730" s="162">
        <v>21.556000000000001</v>
      </c>
      <c r="I730" s="163"/>
      <c r="L730" s="159"/>
      <c r="M730" s="164"/>
      <c r="T730" s="165"/>
      <c r="AT730" s="160" t="s">
        <v>313</v>
      </c>
      <c r="AU730" s="160" t="s">
        <v>80</v>
      </c>
      <c r="AV730" s="13" t="s">
        <v>80</v>
      </c>
      <c r="AW730" s="13" t="s">
        <v>32</v>
      </c>
      <c r="AX730" s="13" t="s">
        <v>71</v>
      </c>
      <c r="AY730" s="160" t="s">
        <v>304</v>
      </c>
    </row>
    <row r="731" spans="2:65" s="14" customFormat="1" x14ac:dyDescent="0.2">
      <c r="B731" s="166"/>
      <c r="D731" s="153" t="s">
        <v>313</v>
      </c>
      <c r="E731" s="167" t="s">
        <v>2</v>
      </c>
      <c r="F731" s="168" t="s">
        <v>321</v>
      </c>
      <c r="H731" s="169">
        <v>49.335999999999999</v>
      </c>
      <c r="I731" s="170"/>
      <c r="L731" s="166"/>
      <c r="M731" s="171"/>
      <c r="T731" s="172"/>
      <c r="AT731" s="167" t="s">
        <v>313</v>
      </c>
      <c r="AU731" s="167" t="s">
        <v>80</v>
      </c>
      <c r="AV731" s="14" t="s">
        <v>322</v>
      </c>
      <c r="AW731" s="14" t="s">
        <v>32</v>
      </c>
      <c r="AX731" s="14" t="s">
        <v>71</v>
      </c>
      <c r="AY731" s="167" t="s">
        <v>304</v>
      </c>
    </row>
    <row r="732" spans="2:65" s="15" customFormat="1" x14ac:dyDescent="0.2">
      <c r="B732" s="173"/>
      <c r="D732" s="153" t="s">
        <v>313</v>
      </c>
      <c r="E732" s="174" t="s">
        <v>2</v>
      </c>
      <c r="F732" s="175" t="s">
        <v>323</v>
      </c>
      <c r="H732" s="176">
        <v>123.76</v>
      </c>
      <c r="I732" s="177"/>
      <c r="L732" s="173"/>
      <c r="M732" s="178"/>
      <c r="T732" s="179"/>
      <c r="AT732" s="174" t="s">
        <v>313</v>
      </c>
      <c r="AU732" s="174" t="s">
        <v>80</v>
      </c>
      <c r="AV732" s="15" t="s">
        <v>86</v>
      </c>
      <c r="AW732" s="15" t="s">
        <v>32</v>
      </c>
      <c r="AX732" s="15" t="s">
        <v>78</v>
      </c>
      <c r="AY732" s="174" t="s">
        <v>304</v>
      </c>
    </row>
    <row r="733" spans="2:65" s="1" customFormat="1" ht="55.5" customHeight="1" x14ac:dyDescent="0.2">
      <c r="B733" s="134"/>
      <c r="C733" s="135" t="s">
        <v>152</v>
      </c>
      <c r="D733" s="135" t="s">
        <v>306</v>
      </c>
      <c r="E733" s="136" t="s">
        <v>846</v>
      </c>
      <c r="F733" s="137" t="s">
        <v>847</v>
      </c>
      <c r="G733" s="138" t="s">
        <v>130</v>
      </c>
      <c r="H733" s="139">
        <v>123.76</v>
      </c>
      <c r="I733" s="140"/>
      <c r="J733" s="141">
        <f>ROUND(I733*H733,2)</f>
        <v>0</v>
      </c>
      <c r="K733" s="137" t="s">
        <v>309</v>
      </c>
      <c r="L733" s="33"/>
      <c r="M733" s="142" t="s">
        <v>2</v>
      </c>
      <c r="N733" s="143" t="s">
        <v>42</v>
      </c>
      <c r="P733" s="144">
        <f>O733*H733</f>
        <v>0</v>
      </c>
      <c r="Q733" s="144">
        <v>0</v>
      </c>
      <c r="R733" s="144">
        <f>Q733*H733</f>
        <v>0</v>
      </c>
      <c r="S733" s="144">
        <v>0</v>
      </c>
      <c r="T733" s="145">
        <f>S733*H733</f>
        <v>0</v>
      </c>
      <c r="AR733" s="146" t="s">
        <v>86</v>
      </c>
      <c r="AT733" s="146" t="s">
        <v>306</v>
      </c>
      <c r="AU733" s="146" t="s">
        <v>80</v>
      </c>
      <c r="AY733" s="18" t="s">
        <v>304</v>
      </c>
      <c r="BE733" s="147">
        <f>IF(N733="základní",J733,0)</f>
        <v>0</v>
      </c>
      <c r="BF733" s="147">
        <f>IF(N733="snížená",J733,0)</f>
        <v>0</v>
      </c>
      <c r="BG733" s="147">
        <f>IF(N733="zákl. přenesená",J733,0)</f>
        <v>0</v>
      </c>
      <c r="BH733" s="147">
        <f>IF(N733="sníž. přenesená",J733,0)</f>
        <v>0</v>
      </c>
      <c r="BI733" s="147">
        <f>IF(N733="nulová",J733,0)</f>
        <v>0</v>
      </c>
      <c r="BJ733" s="18" t="s">
        <v>78</v>
      </c>
      <c r="BK733" s="147">
        <f>ROUND(I733*H733,2)</f>
        <v>0</v>
      </c>
      <c r="BL733" s="18" t="s">
        <v>86</v>
      </c>
      <c r="BM733" s="146" t="s">
        <v>848</v>
      </c>
    </row>
    <row r="734" spans="2:65" s="1" customFormat="1" x14ac:dyDescent="0.2">
      <c r="B734" s="33"/>
      <c r="D734" s="148" t="s">
        <v>311</v>
      </c>
      <c r="F734" s="149" t="s">
        <v>849</v>
      </c>
      <c r="I734" s="150"/>
      <c r="L734" s="33"/>
      <c r="M734" s="151"/>
      <c r="T734" s="54"/>
      <c r="AT734" s="18" t="s">
        <v>311</v>
      </c>
      <c r="AU734" s="18" t="s">
        <v>80</v>
      </c>
    </row>
    <row r="735" spans="2:65" s="1" customFormat="1" ht="33" customHeight="1" x14ac:dyDescent="0.2">
      <c r="B735" s="134"/>
      <c r="C735" s="135" t="s">
        <v>850</v>
      </c>
      <c r="D735" s="135" t="s">
        <v>306</v>
      </c>
      <c r="E735" s="136" t="s">
        <v>851</v>
      </c>
      <c r="F735" s="137" t="s">
        <v>852</v>
      </c>
      <c r="G735" s="138" t="s">
        <v>130</v>
      </c>
      <c r="H735" s="139">
        <v>5.22</v>
      </c>
      <c r="I735" s="140"/>
      <c r="J735" s="141">
        <f>ROUND(I735*H735,2)</f>
        <v>0</v>
      </c>
      <c r="K735" s="137" t="s">
        <v>309</v>
      </c>
      <c r="L735" s="33"/>
      <c r="M735" s="142" t="s">
        <v>2</v>
      </c>
      <c r="N735" s="143" t="s">
        <v>42</v>
      </c>
      <c r="P735" s="144">
        <f>O735*H735</f>
        <v>0</v>
      </c>
      <c r="Q735" s="144">
        <v>1.1000000000000001E-3</v>
      </c>
      <c r="R735" s="144">
        <f>Q735*H735</f>
        <v>5.7419999999999997E-3</v>
      </c>
      <c r="S735" s="144">
        <v>0</v>
      </c>
      <c r="T735" s="145">
        <f>S735*H735</f>
        <v>0</v>
      </c>
      <c r="AR735" s="146" t="s">
        <v>86</v>
      </c>
      <c r="AT735" s="146" t="s">
        <v>306</v>
      </c>
      <c r="AU735" s="146" t="s">
        <v>80</v>
      </c>
      <c r="AY735" s="18" t="s">
        <v>304</v>
      </c>
      <c r="BE735" s="147">
        <f>IF(N735="základní",J735,0)</f>
        <v>0</v>
      </c>
      <c r="BF735" s="147">
        <f>IF(N735="snížená",J735,0)</f>
        <v>0</v>
      </c>
      <c r="BG735" s="147">
        <f>IF(N735="zákl. přenesená",J735,0)</f>
        <v>0</v>
      </c>
      <c r="BH735" s="147">
        <f>IF(N735="sníž. přenesená",J735,0)</f>
        <v>0</v>
      </c>
      <c r="BI735" s="147">
        <f>IF(N735="nulová",J735,0)</f>
        <v>0</v>
      </c>
      <c r="BJ735" s="18" t="s">
        <v>78</v>
      </c>
      <c r="BK735" s="147">
        <f>ROUND(I735*H735,2)</f>
        <v>0</v>
      </c>
      <c r="BL735" s="18" t="s">
        <v>86</v>
      </c>
      <c r="BM735" s="146" t="s">
        <v>853</v>
      </c>
    </row>
    <row r="736" spans="2:65" s="1" customFormat="1" x14ac:dyDescent="0.2">
      <c r="B736" s="33"/>
      <c r="D736" s="148" t="s">
        <v>311</v>
      </c>
      <c r="F736" s="149" t="s">
        <v>854</v>
      </c>
      <c r="I736" s="150"/>
      <c r="L736" s="33"/>
      <c r="M736" s="151"/>
      <c r="T736" s="54"/>
      <c r="AT736" s="18" t="s">
        <v>311</v>
      </c>
      <c r="AU736" s="18" t="s">
        <v>80</v>
      </c>
    </row>
    <row r="737" spans="2:65" s="12" customFormat="1" ht="22.5" x14ac:dyDescent="0.2">
      <c r="B737" s="152"/>
      <c r="D737" s="153" t="s">
        <v>313</v>
      </c>
      <c r="E737" s="154" t="s">
        <v>2</v>
      </c>
      <c r="F737" s="155" t="s">
        <v>855</v>
      </c>
      <c r="H737" s="154" t="s">
        <v>2</v>
      </c>
      <c r="I737" s="156"/>
      <c r="L737" s="152"/>
      <c r="M737" s="157"/>
      <c r="T737" s="158"/>
      <c r="AT737" s="154" t="s">
        <v>313</v>
      </c>
      <c r="AU737" s="154" t="s">
        <v>80</v>
      </c>
      <c r="AV737" s="12" t="s">
        <v>78</v>
      </c>
      <c r="AW737" s="12" t="s">
        <v>32</v>
      </c>
      <c r="AX737" s="12" t="s">
        <v>71</v>
      </c>
      <c r="AY737" s="154" t="s">
        <v>304</v>
      </c>
    </row>
    <row r="738" spans="2:65" s="12" customFormat="1" x14ac:dyDescent="0.2">
      <c r="B738" s="152"/>
      <c r="D738" s="153" t="s">
        <v>313</v>
      </c>
      <c r="E738" s="154" t="s">
        <v>2</v>
      </c>
      <c r="F738" s="155" t="s">
        <v>613</v>
      </c>
      <c r="H738" s="154" t="s">
        <v>2</v>
      </c>
      <c r="I738" s="156"/>
      <c r="L738" s="152"/>
      <c r="M738" s="157"/>
      <c r="T738" s="158"/>
      <c r="AT738" s="154" t="s">
        <v>313</v>
      </c>
      <c r="AU738" s="154" t="s">
        <v>80</v>
      </c>
      <c r="AV738" s="12" t="s">
        <v>78</v>
      </c>
      <c r="AW738" s="12" t="s">
        <v>32</v>
      </c>
      <c r="AX738" s="12" t="s">
        <v>71</v>
      </c>
      <c r="AY738" s="154" t="s">
        <v>304</v>
      </c>
    </row>
    <row r="739" spans="2:65" s="12" customFormat="1" x14ac:dyDescent="0.2">
      <c r="B739" s="152"/>
      <c r="D739" s="153" t="s">
        <v>313</v>
      </c>
      <c r="E739" s="154" t="s">
        <v>2</v>
      </c>
      <c r="F739" s="155" t="s">
        <v>835</v>
      </c>
      <c r="H739" s="154" t="s">
        <v>2</v>
      </c>
      <c r="I739" s="156"/>
      <c r="L739" s="152"/>
      <c r="M739" s="157"/>
      <c r="T739" s="158"/>
      <c r="AT739" s="154" t="s">
        <v>313</v>
      </c>
      <c r="AU739" s="154" t="s">
        <v>80</v>
      </c>
      <c r="AV739" s="12" t="s">
        <v>78</v>
      </c>
      <c r="AW739" s="12" t="s">
        <v>32</v>
      </c>
      <c r="AX739" s="12" t="s">
        <v>71</v>
      </c>
      <c r="AY739" s="154" t="s">
        <v>304</v>
      </c>
    </row>
    <row r="740" spans="2:65" s="13" customFormat="1" x14ac:dyDescent="0.2">
      <c r="B740" s="159"/>
      <c r="D740" s="153" t="s">
        <v>313</v>
      </c>
      <c r="E740" s="160" t="s">
        <v>2</v>
      </c>
      <c r="F740" s="161" t="s">
        <v>856</v>
      </c>
      <c r="H740" s="162">
        <v>3.46</v>
      </c>
      <c r="I740" s="163"/>
      <c r="L740" s="159"/>
      <c r="M740" s="164"/>
      <c r="T740" s="165"/>
      <c r="AT740" s="160" t="s">
        <v>313</v>
      </c>
      <c r="AU740" s="160" t="s">
        <v>80</v>
      </c>
      <c r="AV740" s="13" t="s">
        <v>80</v>
      </c>
      <c r="AW740" s="13" t="s">
        <v>32</v>
      </c>
      <c r="AX740" s="13" t="s">
        <v>71</v>
      </c>
      <c r="AY740" s="160" t="s">
        <v>304</v>
      </c>
    </row>
    <row r="741" spans="2:65" s="13" customFormat="1" x14ac:dyDescent="0.2">
      <c r="B741" s="159"/>
      <c r="D741" s="153" t="s">
        <v>313</v>
      </c>
      <c r="E741" s="160" t="s">
        <v>2</v>
      </c>
      <c r="F741" s="161" t="s">
        <v>857</v>
      </c>
      <c r="H741" s="162">
        <v>1.76</v>
      </c>
      <c r="I741" s="163"/>
      <c r="L741" s="159"/>
      <c r="M741" s="164"/>
      <c r="T741" s="165"/>
      <c r="AT741" s="160" t="s">
        <v>313</v>
      </c>
      <c r="AU741" s="160" t="s">
        <v>80</v>
      </c>
      <c r="AV741" s="13" t="s">
        <v>80</v>
      </c>
      <c r="AW741" s="13" t="s">
        <v>32</v>
      </c>
      <c r="AX741" s="13" t="s">
        <v>71</v>
      </c>
      <c r="AY741" s="160" t="s">
        <v>304</v>
      </c>
    </row>
    <row r="742" spans="2:65" s="14" customFormat="1" x14ac:dyDescent="0.2">
      <c r="B742" s="166"/>
      <c r="D742" s="153" t="s">
        <v>313</v>
      </c>
      <c r="E742" s="167" t="s">
        <v>2</v>
      </c>
      <c r="F742" s="168" t="s">
        <v>321</v>
      </c>
      <c r="H742" s="169">
        <v>5.22</v>
      </c>
      <c r="I742" s="170"/>
      <c r="L742" s="166"/>
      <c r="M742" s="171"/>
      <c r="T742" s="172"/>
      <c r="AT742" s="167" t="s">
        <v>313</v>
      </c>
      <c r="AU742" s="167" t="s">
        <v>80</v>
      </c>
      <c r="AV742" s="14" t="s">
        <v>322</v>
      </c>
      <c r="AW742" s="14" t="s">
        <v>32</v>
      </c>
      <c r="AX742" s="14" t="s">
        <v>71</v>
      </c>
      <c r="AY742" s="167" t="s">
        <v>304</v>
      </c>
    </row>
    <row r="743" spans="2:65" s="15" customFormat="1" x14ac:dyDescent="0.2">
      <c r="B743" s="173"/>
      <c r="D743" s="153" t="s">
        <v>313</v>
      </c>
      <c r="E743" s="174" t="s">
        <v>2</v>
      </c>
      <c r="F743" s="175" t="s">
        <v>323</v>
      </c>
      <c r="H743" s="176">
        <v>5.22</v>
      </c>
      <c r="I743" s="177"/>
      <c r="L743" s="173"/>
      <c r="M743" s="178"/>
      <c r="T743" s="179"/>
      <c r="AT743" s="174" t="s">
        <v>313</v>
      </c>
      <c r="AU743" s="174" t="s">
        <v>80</v>
      </c>
      <c r="AV743" s="15" t="s">
        <v>86</v>
      </c>
      <c r="AW743" s="15" t="s">
        <v>32</v>
      </c>
      <c r="AX743" s="15" t="s">
        <v>78</v>
      </c>
      <c r="AY743" s="174" t="s">
        <v>304</v>
      </c>
    </row>
    <row r="744" spans="2:65" s="1" customFormat="1" ht="24.2" customHeight="1" x14ac:dyDescent="0.2">
      <c r="B744" s="134"/>
      <c r="C744" s="135" t="s">
        <v>858</v>
      </c>
      <c r="D744" s="135" t="s">
        <v>306</v>
      </c>
      <c r="E744" s="136" t="s">
        <v>859</v>
      </c>
      <c r="F744" s="137" t="s">
        <v>860</v>
      </c>
      <c r="G744" s="138" t="s">
        <v>130</v>
      </c>
      <c r="H744" s="139">
        <v>24.907</v>
      </c>
      <c r="I744" s="140"/>
      <c r="J744" s="141">
        <f>ROUND(I744*H744,2)</f>
        <v>0</v>
      </c>
      <c r="K744" s="137" t="s">
        <v>309</v>
      </c>
      <c r="L744" s="33"/>
      <c r="M744" s="142" t="s">
        <v>2</v>
      </c>
      <c r="N744" s="143" t="s">
        <v>42</v>
      </c>
      <c r="P744" s="144">
        <f>O744*H744</f>
        <v>0</v>
      </c>
      <c r="Q744" s="144">
        <v>1.58E-3</v>
      </c>
      <c r="R744" s="144">
        <f>Q744*H744</f>
        <v>3.9353060000000002E-2</v>
      </c>
      <c r="S744" s="144">
        <v>0</v>
      </c>
      <c r="T744" s="145">
        <f>S744*H744</f>
        <v>0</v>
      </c>
      <c r="AR744" s="146" t="s">
        <v>86</v>
      </c>
      <c r="AT744" s="146" t="s">
        <v>306</v>
      </c>
      <c r="AU744" s="146" t="s">
        <v>80</v>
      </c>
      <c r="AY744" s="18" t="s">
        <v>304</v>
      </c>
      <c r="BE744" s="147">
        <f>IF(N744="základní",J744,0)</f>
        <v>0</v>
      </c>
      <c r="BF744" s="147">
        <f>IF(N744="snížená",J744,0)</f>
        <v>0</v>
      </c>
      <c r="BG744" s="147">
        <f>IF(N744="zákl. přenesená",J744,0)</f>
        <v>0</v>
      </c>
      <c r="BH744" s="147">
        <f>IF(N744="sníž. přenesená",J744,0)</f>
        <v>0</v>
      </c>
      <c r="BI744" s="147">
        <f>IF(N744="nulová",J744,0)</f>
        <v>0</v>
      </c>
      <c r="BJ744" s="18" t="s">
        <v>78</v>
      </c>
      <c r="BK744" s="147">
        <f>ROUND(I744*H744,2)</f>
        <v>0</v>
      </c>
      <c r="BL744" s="18" t="s">
        <v>86</v>
      </c>
      <c r="BM744" s="146" t="s">
        <v>861</v>
      </c>
    </row>
    <row r="745" spans="2:65" s="1" customFormat="1" x14ac:dyDescent="0.2">
      <c r="B745" s="33"/>
      <c r="D745" s="148" t="s">
        <v>311</v>
      </c>
      <c r="F745" s="149" t="s">
        <v>862</v>
      </c>
      <c r="I745" s="150"/>
      <c r="L745" s="33"/>
      <c r="M745" s="151"/>
      <c r="T745" s="54"/>
      <c r="AT745" s="18" t="s">
        <v>311</v>
      </c>
      <c r="AU745" s="18" t="s">
        <v>80</v>
      </c>
    </row>
    <row r="746" spans="2:65" s="12" customFormat="1" ht="22.5" x14ac:dyDescent="0.2">
      <c r="B746" s="152"/>
      <c r="D746" s="153" t="s">
        <v>313</v>
      </c>
      <c r="E746" s="154" t="s">
        <v>2</v>
      </c>
      <c r="F746" s="155" t="s">
        <v>855</v>
      </c>
      <c r="H746" s="154" t="s">
        <v>2</v>
      </c>
      <c r="I746" s="156"/>
      <c r="L746" s="152"/>
      <c r="M746" s="157"/>
      <c r="T746" s="158"/>
      <c r="AT746" s="154" t="s">
        <v>313</v>
      </c>
      <c r="AU746" s="154" t="s">
        <v>80</v>
      </c>
      <c r="AV746" s="12" t="s">
        <v>78</v>
      </c>
      <c r="AW746" s="12" t="s">
        <v>32</v>
      </c>
      <c r="AX746" s="12" t="s">
        <v>71</v>
      </c>
      <c r="AY746" s="154" t="s">
        <v>304</v>
      </c>
    </row>
    <row r="747" spans="2:65" s="12" customFormat="1" x14ac:dyDescent="0.2">
      <c r="B747" s="152"/>
      <c r="D747" s="153" t="s">
        <v>313</v>
      </c>
      <c r="E747" s="154" t="s">
        <v>2</v>
      </c>
      <c r="F747" s="155" t="s">
        <v>613</v>
      </c>
      <c r="H747" s="154" t="s">
        <v>2</v>
      </c>
      <c r="I747" s="156"/>
      <c r="L747" s="152"/>
      <c r="M747" s="157"/>
      <c r="T747" s="158"/>
      <c r="AT747" s="154" t="s">
        <v>313</v>
      </c>
      <c r="AU747" s="154" t="s">
        <v>80</v>
      </c>
      <c r="AV747" s="12" t="s">
        <v>78</v>
      </c>
      <c r="AW747" s="12" t="s">
        <v>32</v>
      </c>
      <c r="AX747" s="12" t="s">
        <v>71</v>
      </c>
      <c r="AY747" s="154" t="s">
        <v>304</v>
      </c>
    </row>
    <row r="748" spans="2:65" s="12" customFormat="1" x14ac:dyDescent="0.2">
      <c r="B748" s="152"/>
      <c r="D748" s="153" t="s">
        <v>313</v>
      </c>
      <c r="E748" s="154" t="s">
        <v>2</v>
      </c>
      <c r="F748" s="155" t="s">
        <v>835</v>
      </c>
      <c r="H748" s="154" t="s">
        <v>2</v>
      </c>
      <c r="I748" s="156"/>
      <c r="L748" s="152"/>
      <c r="M748" s="157"/>
      <c r="T748" s="158"/>
      <c r="AT748" s="154" t="s">
        <v>313</v>
      </c>
      <c r="AU748" s="154" t="s">
        <v>80</v>
      </c>
      <c r="AV748" s="12" t="s">
        <v>78</v>
      </c>
      <c r="AW748" s="12" t="s">
        <v>32</v>
      </c>
      <c r="AX748" s="12" t="s">
        <v>71</v>
      </c>
      <c r="AY748" s="154" t="s">
        <v>304</v>
      </c>
    </row>
    <row r="749" spans="2:65" s="13" customFormat="1" x14ac:dyDescent="0.2">
      <c r="B749" s="159"/>
      <c r="D749" s="153" t="s">
        <v>313</v>
      </c>
      <c r="E749" s="160" t="s">
        <v>2</v>
      </c>
      <c r="F749" s="161" t="s">
        <v>863</v>
      </c>
      <c r="H749" s="162">
        <v>6.08</v>
      </c>
      <c r="I749" s="163"/>
      <c r="L749" s="159"/>
      <c r="M749" s="164"/>
      <c r="T749" s="165"/>
      <c r="AT749" s="160" t="s">
        <v>313</v>
      </c>
      <c r="AU749" s="160" t="s">
        <v>80</v>
      </c>
      <c r="AV749" s="13" t="s">
        <v>80</v>
      </c>
      <c r="AW749" s="13" t="s">
        <v>32</v>
      </c>
      <c r="AX749" s="13" t="s">
        <v>71</v>
      </c>
      <c r="AY749" s="160" t="s">
        <v>304</v>
      </c>
    </row>
    <row r="750" spans="2:65" s="13" customFormat="1" x14ac:dyDescent="0.2">
      <c r="B750" s="159"/>
      <c r="D750" s="153" t="s">
        <v>313</v>
      </c>
      <c r="E750" s="160" t="s">
        <v>2</v>
      </c>
      <c r="F750" s="161" t="s">
        <v>864</v>
      </c>
      <c r="H750" s="162">
        <v>1.86</v>
      </c>
      <c r="I750" s="163"/>
      <c r="L750" s="159"/>
      <c r="M750" s="164"/>
      <c r="T750" s="165"/>
      <c r="AT750" s="160" t="s">
        <v>313</v>
      </c>
      <c r="AU750" s="160" t="s">
        <v>80</v>
      </c>
      <c r="AV750" s="13" t="s">
        <v>80</v>
      </c>
      <c r="AW750" s="13" t="s">
        <v>32</v>
      </c>
      <c r="AX750" s="13" t="s">
        <v>71</v>
      </c>
      <c r="AY750" s="160" t="s">
        <v>304</v>
      </c>
    </row>
    <row r="751" spans="2:65" s="13" customFormat="1" x14ac:dyDescent="0.2">
      <c r="B751" s="159"/>
      <c r="D751" s="153" t="s">
        <v>313</v>
      </c>
      <c r="E751" s="160" t="s">
        <v>2</v>
      </c>
      <c r="F751" s="161" t="s">
        <v>865</v>
      </c>
      <c r="H751" s="162">
        <v>6.0209999999999999</v>
      </c>
      <c r="I751" s="163"/>
      <c r="L751" s="159"/>
      <c r="M751" s="164"/>
      <c r="T751" s="165"/>
      <c r="AT751" s="160" t="s">
        <v>313</v>
      </c>
      <c r="AU751" s="160" t="s">
        <v>80</v>
      </c>
      <c r="AV751" s="13" t="s">
        <v>80</v>
      </c>
      <c r="AW751" s="13" t="s">
        <v>32</v>
      </c>
      <c r="AX751" s="13" t="s">
        <v>71</v>
      </c>
      <c r="AY751" s="160" t="s">
        <v>304</v>
      </c>
    </row>
    <row r="752" spans="2:65" s="13" customFormat="1" x14ac:dyDescent="0.2">
      <c r="B752" s="159"/>
      <c r="D752" s="153" t="s">
        <v>313</v>
      </c>
      <c r="E752" s="160" t="s">
        <v>2</v>
      </c>
      <c r="F752" s="161" t="s">
        <v>866</v>
      </c>
      <c r="H752" s="162">
        <v>2.3359999999999999</v>
      </c>
      <c r="I752" s="163"/>
      <c r="L752" s="159"/>
      <c r="M752" s="164"/>
      <c r="T752" s="165"/>
      <c r="AT752" s="160" t="s">
        <v>313</v>
      </c>
      <c r="AU752" s="160" t="s">
        <v>80</v>
      </c>
      <c r="AV752" s="13" t="s">
        <v>80</v>
      </c>
      <c r="AW752" s="13" t="s">
        <v>32</v>
      </c>
      <c r="AX752" s="13" t="s">
        <v>71</v>
      </c>
      <c r="AY752" s="160" t="s">
        <v>304</v>
      </c>
    </row>
    <row r="753" spans="2:65" s="14" customFormat="1" x14ac:dyDescent="0.2">
      <c r="B753" s="166"/>
      <c r="D753" s="153" t="s">
        <v>313</v>
      </c>
      <c r="E753" s="167" t="s">
        <v>2</v>
      </c>
      <c r="F753" s="168" t="s">
        <v>321</v>
      </c>
      <c r="H753" s="169">
        <v>16.297000000000001</v>
      </c>
      <c r="I753" s="170"/>
      <c r="L753" s="166"/>
      <c r="M753" s="171"/>
      <c r="T753" s="172"/>
      <c r="AT753" s="167" t="s">
        <v>313</v>
      </c>
      <c r="AU753" s="167" t="s">
        <v>80</v>
      </c>
      <c r="AV753" s="14" t="s">
        <v>322</v>
      </c>
      <c r="AW753" s="14" t="s">
        <v>32</v>
      </c>
      <c r="AX753" s="14" t="s">
        <v>71</v>
      </c>
      <c r="AY753" s="167" t="s">
        <v>304</v>
      </c>
    </row>
    <row r="754" spans="2:65" s="12" customFormat="1" x14ac:dyDescent="0.2">
      <c r="B754" s="152"/>
      <c r="D754" s="153" t="s">
        <v>313</v>
      </c>
      <c r="E754" s="154" t="s">
        <v>2</v>
      </c>
      <c r="F754" s="155" t="s">
        <v>639</v>
      </c>
      <c r="H754" s="154" t="s">
        <v>2</v>
      </c>
      <c r="I754" s="156"/>
      <c r="L754" s="152"/>
      <c r="M754" s="157"/>
      <c r="T754" s="158"/>
      <c r="AT754" s="154" t="s">
        <v>313</v>
      </c>
      <c r="AU754" s="154" t="s">
        <v>80</v>
      </c>
      <c r="AV754" s="12" t="s">
        <v>78</v>
      </c>
      <c r="AW754" s="12" t="s">
        <v>32</v>
      </c>
      <c r="AX754" s="12" t="s">
        <v>71</v>
      </c>
      <c r="AY754" s="154" t="s">
        <v>304</v>
      </c>
    </row>
    <row r="755" spans="2:65" s="13" customFormat="1" x14ac:dyDescent="0.2">
      <c r="B755" s="159"/>
      <c r="D755" s="153" t="s">
        <v>313</v>
      </c>
      <c r="E755" s="160" t="s">
        <v>2</v>
      </c>
      <c r="F755" s="161" t="s">
        <v>867</v>
      </c>
      <c r="H755" s="162">
        <v>8.61</v>
      </c>
      <c r="I755" s="163"/>
      <c r="L755" s="159"/>
      <c r="M755" s="164"/>
      <c r="T755" s="165"/>
      <c r="AT755" s="160" t="s">
        <v>313</v>
      </c>
      <c r="AU755" s="160" t="s">
        <v>80</v>
      </c>
      <c r="AV755" s="13" t="s">
        <v>80</v>
      </c>
      <c r="AW755" s="13" t="s">
        <v>32</v>
      </c>
      <c r="AX755" s="13" t="s">
        <v>71</v>
      </c>
      <c r="AY755" s="160" t="s">
        <v>304</v>
      </c>
    </row>
    <row r="756" spans="2:65" s="14" customFormat="1" x14ac:dyDescent="0.2">
      <c r="B756" s="166"/>
      <c r="D756" s="153" t="s">
        <v>313</v>
      </c>
      <c r="E756" s="167" t="s">
        <v>2</v>
      </c>
      <c r="F756" s="168" t="s">
        <v>321</v>
      </c>
      <c r="H756" s="169">
        <v>8.61</v>
      </c>
      <c r="I756" s="170"/>
      <c r="L756" s="166"/>
      <c r="M756" s="171"/>
      <c r="T756" s="172"/>
      <c r="AT756" s="167" t="s">
        <v>313</v>
      </c>
      <c r="AU756" s="167" t="s">
        <v>80</v>
      </c>
      <c r="AV756" s="14" t="s">
        <v>322</v>
      </c>
      <c r="AW756" s="14" t="s">
        <v>32</v>
      </c>
      <c r="AX756" s="14" t="s">
        <v>71</v>
      </c>
      <c r="AY756" s="167" t="s">
        <v>304</v>
      </c>
    </row>
    <row r="757" spans="2:65" s="15" customFormat="1" x14ac:dyDescent="0.2">
      <c r="B757" s="173"/>
      <c r="D757" s="153" t="s">
        <v>313</v>
      </c>
      <c r="E757" s="174" t="s">
        <v>2</v>
      </c>
      <c r="F757" s="175" t="s">
        <v>323</v>
      </c>
      <c r="H757" s="176">
        <v>24.907</v>
      </c>
      <c r="I757" s="177"/>
      <c r="L757" s="173"/>
      <c r="M757" s="178"/>
      <c r="T757" s="179"/>
      <c r="AT757" s="174" t="s">
        <v>313</v>
      </c>
      <c r="AU757" s="174" t="s">
        <v>80</v>
      </c>
      <c r="AV757" s="15" t="s">
        <v>86</v>
      </c>
      <c r="AW757" s="15" t="s">
        <v>32</v>
      </c>
      <c r="AX757" s="15" t="s">
        <v>78</v>
      </c>
      <c r="AY757" s="174" t="s">
        <v>304</v>
      </c>
    </row>
    <row r="758" spans="2:65" s="1" customFormat="1" ht="37.9" customHeight="1" x14ac:dyDescent="0.2">
      <c r="B758" s="134"/>
      <c r="C758" s="135" t="s">
        <v>868</v>
      </c>
      <c r="D758" s="135" t="s">
        <v>306</v>
      </c>
      <c r="E758" s="136" t="s">
        <v>869</v>
      </c>
      <c r="F758" s="137" t="s">
        <v>870</v>
      </c>
      <c r="G758" s="138" t="s">
        <v>871</v>
      </c>
      <c r="H758" s="139">
        <v>55</v>
      </c>
      <c r="I758" s="140"/>
      <c r="J758" s="141">
        <f>ROUND(I758*H758,2)</f>
        <v>0</v>
      </c>
      <c r="K758" s="137" t="s">
        <v>309</v>
      </c>
      <c r="L758" s="33"/>
      <c r="M758" s="142" t="s">
        <v>2</v>
      </c>
      <c r="N758" s="143" t="s">
        <v>42</v>
      </c>
      <c r="P758" s="144">
        <f>O758*H758</f>
        <v>0</v>
      </c>
      <c r="Q758" s="144">
        <v>4.555E-2</v>
      </c>
      <c r="R758" s="144">
        <f>Q758*H758</f>
        <v>2.5052500000000002</v>
      </c>
      <c r="S758" s="144">
        <v>0</v>
      </c>
      <c r="T758" s="145">
        <f>S758*H758</f>
        <v>0</v>
      </c>
      <c r="AR758" s="146" t="s">
        <v>86</v>
      </c>
      <c r="AT758" s="146" t="s">
        <v>306</v>
      </c>
      <c r="AU758" s="146" t="s">
        <v>80</v>
      </c>
      <c r="AY758" s="18" t="s">
        <v>304</v>
      </c>
      <c r="BE758" s="147">
        <f>IF(N758="základní",J758,0)</f>
        <v>0</v>
      </c>
      <c r="BF758" s="147">
        <f>IF(N758="snížená",J758,0)</f>
        <v>0</v>
      </c>
      <c r="BG758" s="147">
        <f>IF(N758="zákl. přenesená",J758,0)</f>
        <v>0</v>
      </c>
      <c r="BH758" s="147">
        <f>IF(N758="sníž. přenesená",J758,0)</f>
        <v>0</v>
      </c>
      <c r="BI758" s="147">
        <f>IF(N758="nulová",J758,0)</f>
        <v>0</v>
      </c>
      <c r="BJ758" s="18" t="s">
        <v>78</v>
      </c>
      <c r="BK758" s="147">
        <f>ROUND(I758*H758,2)</f>
        <v>0</v>
      </c>
      <c r="BL758" s="18" t="s">
        <v>86</v>
      </c>
      <c r="BM758" s="146" t="s">
        <v>872</v>
      </c>
    </row>
    <row r="759" spans="2:65" s="1" customFormat="1" x14ac:dyDescent="0.2">
      <c r="B759" s="33"/>
      <c r="D759" s="148" t="s">
        <v>311</v>
      </c>
      <c r="F759" s="149" t="s">
        <v>873</v>
      </c>
      <c r="I759" s="150"/>
      <c r="L759" s="33"/>
      <c r="M759" s="151"/>
      <c r="T759" s="54"/>
      <c r="AT759" s="18" t="s">
        <v>311</v>
      </c>
      <c r="AU759" s="18" t="s">
        <v>80</v>
      </c>
    </row>
    <row r="760" spans="2:65" s="13" customFormat="1" x14ac:dyDescent="0.2">
      <c r="B760" s="159"/>
      <c r="D760" s="153" t="s">
        <v>313</v>
      </c>
      <c r="E760" s="160" t="s">
        <v>2</v>
      </c>
      <c r="F760" s="161" t="s">
        <v>874</v>
      </c>
      <c r="H760" s="162">
        <v>55</v>
      </c>
      <c r="I760" s="163"/>
      <c r="L760" s="159"/>
      <c r="M760" s="164"/>
      <c r="T760" s="165"/>
      <c r="AT760" s="160" t="s">
        <v>313</v>
      </c>
      <c r="AU760" s="160" t="s">
        <v>80</v>
      </c>
      <c r="AV760" s="13" t="s">
        <v>80</v>
      </c>
      <c r="AW760" s="13" t="s">
        <v>32</v>
      </c>
      <c r="AX760" s="13" t="s">
        <v>71</v>
      </c>
      <c r="AY760" s="160" t="s">
        <v>304</v>
      </c>
    </row>
    <row r="761" spans="2:65" s="15" customFormat="1" x14ac:dyDescent="0.2">
      <c r="B761" s="173"/>
      <c r="D761" s="153" t="s">
        <v>313</v>
      </c>
      <c r="E761" s="174" t="s">
        <v>2</v>
      </c>
      <c r="F761" s="175" t="s">
        <v>323</v>
      </c>
      <c r="H761" s="176">
        <v>55</v>
      </c>
      <c r="I761" s="177"/>
      <c r="L761" s="173"/>
      <c r="M761" s="178"/>
      <c r="T761" s="179"/>
      <c r="AT761" s="174" t="s">
        <v>313</v>
      </c>
      <c r="AU761" s="174" t="s">
        <v>80</v>
      </c>
      <c r="AV761" s="15" t="s">
        <v>86</v>
      </c>
      <c r="AW761" s="15" t="s">
        <v>32</v>
      </c>
      <c r="AX761" s="15" t="s">
        <v>78</v>
      </c>
      <c r="AY761" s="174" t="s">
        <v>304</v>
      </c>
    </row>
    <row r="762" spans="2:65" s="1" customFormat="1" ht="37.9" customHeight="1" x14ac:dyDescent="0.2">
      <c r="B762" s="134"/>
      <c r="C762" s="135" t="s">
        <v>875</v>
      </c>
      <c r="D762" s="135" t="s">
        <v>306</v>
      </c>
      <c r="E762" s="136" t="s">
        <v>876</v>
      </c>
      <c r="F762" s="137" t="s">
        <v>877</v>
      </c>
      <c r="G762" s="138" t="s">
        <v>871</v>
      </c>
      <c r="H762" s="139">
        <v>30</v>
      </c>
      <c r="I762" s="140"/>
      <c r="J762" s="141">
        <f>ROUND(I762*H762,2)</f>
        <v>0</v>
      </c>
      <c r="K762" s="137" t="s">
        <v>309</v>
      </c>
      <c r="L762" s="33"/>
      <c r="M762" s="142" t="s">
        <v>2</v>
      </c>
      <c r="N762" s="143" t="s">
        <v>42</v>
      </c>
      <c r="P762" s="144">
        <f>O762*H762</f>
        <v>0</v>
      </c>
      <c r="Q762" s="144">
        <v>5.4550000000000001E-2</v>
      </c>
      <c r="R762" s="144">
        <f>Q762*H762</f>
        <v>1.6365000000000001</v>
      </c>
      <c r="S762" s="144">
        <v>0</v>
      </c>
      <c r="T762" s="145">
        <f>S762*H762</f>
        <v>0</v>
      </c>
      <c r="AR762" s="146" t="s">
        <v>86</v>
      </c>
      <c r="AT762" s="146" t="s">
        <v>306</v>
      </c>
      <c r="AU762" s="146" t="s">
        <v>80</v>
      </c>
      <c r="AY762" s="18" t="s">
        <v>304</v>
      </c>
      <c r="BE762" s="147">
        <f>IF(N762="základní",J762,0)</f>
        <v>0</v>
      </c>
      <c r="BF762" s="147">
        <f>IF(N762="snížená",J762,0)</f>
        <v>0</v>
      </c>
      <c r="BG762" s="147">
        <f>IF(N762="zákl. přenesená",J762,0)</f>
        <v>0</v>
      </c>
      <c r="BH762" s="147">
        <f>IF(N762="sníž. přenesená",J762,0)</f>
        <v>0</v>
      </c>
      <c r="BI762" s="147">
        <f>IF(N762="nulová",J762,0)</f>
        <v>0</v>
      </c>
      <c r="BJ762" s="18" t="s">
        <v>78</v>
      </c>
      <c r="BK762" s="147">
        <f>ROUND(I762*H762,2)</f>
        <v>0</v>
      </c>
      <c r="BL762" s="18" t="s">
        <v>86</v>
      </c>
      <c r="BM762" s="146" t="s">
        <v>878</v>
      </c>
    </row>
    <row r="763" spans="2:65" s="1" customFormat="1" x14ac:dyDescent="0.2">
      <c r="B763" s="33"/>
      <c r="D763" s="148" t="s">
        <v>311</v>
      </c>
      <c r="F763" s="149" t="s">
        <v>879</v>
      </c>
      <c r="I763" s="150"/>
      <c r="L763" s="33"/>
      <c r="M763" s="151"/>
      <c r="T763" s="54"/>
      <c r="AT763" s="18" t="s">
        <v>311</v>
      </c>
      <c r="AU763" s="18" t="s">
        <v>80</v>
      </c>
    </row>
    <row r="764" spans="2:65" s="13" customFormat="1" x14ac:dyDescent="0.2">
      <c r="B764" s="159"/>
      <c r="D764" s="153" t="s">
        <v>313</v>
      </c>
      <c r="E764" s="160" t="s">
        <v>2</v>
      </c>
      <c r="F764" s="161" t="s">
        <v>880</v>
      </c>
      <c r="H764" s="162">
        <v>30</v>
      </c>
      <c r="I764" s="163"/>
      <c r="L764" s="159"/>
      <c r="M764" s="164"/>
      <c r="T764" s="165"/>
      <c r="AT764" s="160" t="s">
        <v>313</v>
      </c>
      <c r="AU764" s="160" t="s">
        <v>80</v>
      </c>
      <c r="AV764" s="13" t="s">
        <v>80</v>
      </c>
      <c r="AW764" s="13" t="s">
        <v>32</v>
      </c>
      <c r="AX764" s="13" t="s">
        <v>71</v>
      </c>
      <c r="AY764" s="160" t="s">
        <v>304</v>
      </c>
    </row>
    <row r="765" spans="2:65" s="15" customFormat="1" x14ac:dyDescent="0.2">
      <c r="B765" s="173"/>
      <c r="D765" s="153" t="s">
        <v>313</v>
      </c>
      <c r="E765" s="174" t="s">
        <v>2</v>
      </c>
      <c r="F765" s="175" t="s">
        <v>323</v>
      </c>
      <c r="H765" s="176">
        <v>30</v>
      </c>
      <c r="I765" s="177"/>
      <c r="L765" s="173"/>
      <c r="M765" s="178"/>
      <c r="T765" s="179"/>
      <c r="AT765" s="174" t="s">
        <v>313</v>
      </c>
      <c r="AU765" s="174" t="s">
        <v>80</v>
      </c>
      <c r="AV765" s="15" t="s">
        <v>86</v>
      </c>
      <c r="AW765" s="15" t="s">
        <v>32</v>
      </c>
      <c r="AX765" s="15" t="s">
        <v>78</v>
      </c>
      <c r="AY765" s="174" t="s">
        <v>304</v>
      </c>
    </row>
    <row r="766" spans="2:65" s="1" customFormat="1" ht="37.9" customHeight="1" x14ac:dyDescent="0.2">
      <c r="B766" s="134"/>
      <c r="C766" s="135" t="s">
        <v>881</v>
      </c>
      <c r="D766" s="135" t="s">
        <v>306</v>
      </c>
      <c r="E766" s="136" t="s">
        <v>882</v>
      </c>
      <c r="F766" s="137" t="s">
        <v>883</v>
      </c>
      <c r="G766" s="138" t="s">
        <v>871</v>
      </c>
      <c r="H766" s="139">
        <v>5</v>
      </c>
      <c r="I766" s="140"/>
      <c r="J766" s="141">
        <f>ROUND(I766*H766,2)</f>
        <v>0</v>
      </c>
      <c r="K766" s="137" t="s">
        <v>309</v>
      </c>
      <c r="L766" s="33"/>
      <c r="M766" s="142" t="s">
        <v>2</v>
      </c>
      <c r="N766" s="143" t="s">
        <v>42</v>
      </c>
      <c r="P766" s="144">
        <f>O766*H766</f>
        <v>0</v>
      </c>
      <c r="Q766" s="144">
        <v>7.2849999999999998E-2</v>
      </c>
      <c r="R766" s="144">
        <f>Q766*H766</f>
        <v>0.36424999999999996</v>
      </c>
      <c r="S766" s="144">
        <v>0</v>
      </c>
      <c r="T766" s="145">
        <f>S766*H766</f>
        <v>0</v>
      </c>
      <c r="AR766" s="146" t="s">
        <v>86</v>
      </c>
      <c r="AT766" s="146" t="s">
        <v>306</v>
      </c>
      <c r="AU766" s="146" t="s">
        <v>80</v>
      </c>
      <c r="AY766" s="18" t="s">
        <v>304</v>
      </c>
      <c r="BE766" s="147">
        <f>IF(N766="základní",J766,0)</f>
        <v>0</v>
      </c>
      <c r="BF766" s="147">
        <f>IF(N766="snížená",J766,0)</f>
        <v>0</v>
      </c>
      <c r="BG766" s="147">
        <f>IF(N766="zákl. přenesená",J766,0)</f>
        <v>0</v>
      </c>
      <c r="BH766" s="147">
        <f>IF(N766="sníž. přenesená",J766,0)</f>
        <v>0</v>
      </c>
      <c r="BI766" s="147">
        <f>IF(N766="nulová",J766,0)</f>
        <v>0</v>
      </c>
      <c r="BJ766" s="18" t="s">
        <v>78</v>
      </c>
      <c r="BK766" s="147">
        <f>ROUND(I766*H766,2)</f>
        <v>0</v>
      </c>
      <c r="BL766" s="18" t="s">
        <v>86</v>
      </c>
      <c r="BM766" s="146" t="s">
        <v>884</v>
      </c>
    </row>
    <row r="767" spans="2:65" s="1" customFormat="1" x14ac:dyDescent="0.2">
      <c r="B767" s="33"/>
      <c r="D767" s="148" t="s">
        <v>311</v>
      </c>
      <c r="F767" s="149" t="s">
        <v>885</v>
      </c>
      <c r="I767" s="150"/>
      <c r="L767" s="33"/>
      <c r="M767" s="151"/>
      <c r="T767" s="54"/>
      <c r="AT767" s="18" t="s">
        <v>311</v>
      </c>
      <c r="AU767" s="18" t="s">
        <v>80</v>
      </c>
    </row>
    <row r="768" spans="2:65" s="13" customFormat="1" x14ac:dyDescent="0.2">
      <c r="B768" s="159"/>
      <c r="D768" s="153" t="s">
        <v>313</v>
      </c>
      <c r="E768" s="160" t="s">
        <v>2</v>
      </c>
      <c r="F768" s="161" t="s">
        <v>886</v>
      </c>
      <c r="H768" s="162">
        <v>5</v>
      </c>
      <c r="I768" s="163"/>
      <c r="L768" s="159"/>
      <c r="M768" s="164"/>
      <c r="T768" s="165"/>
      <c r="AT768" s="160" t="s">
        <v>313</v>
      </c>
      <c r="AU768" s="160" t="s">
        <v>80</v>
      </c>
      <c r="AV768" s="13" t="s">
        <v>80</v>
      </c>
      <c r="AW768" s="13" t="s">
        <v>32</v>
      </c>
      <c r="AX768" s="13" t="s">
        <v>71</v>
      </c>
      <c r="AY768" s="160" t="s">
        <v>304</v>
      </c>
    </row>
    <row r="769" spans="2:65" s="15" customFormat="1" x14ac:dyDescent="0.2">
      <c r="B769" s="173"/>
      <c r="D769" s="153" t="s">
        <v>313</v>
      </c>
      <c r="E769" s="174" t="s">
        <v>2</v>
      </c>
      <c r="F769" s="175" t="s">
        <v>323</v>
      </c>
      <c r="H769" s="176">
        <v>5</v>
      </c>
      <c r="I769" s="177"/>
      <c r="L769" s="173"/>
      <c r="M769" s="178"/>
      <c r="T769" s="179"/>
      <c r="AT769" s="174" t="s">
        <v>313</v>
      </c>
      <c r="AU769" s="174" t="s">
        <v>80</v>
      </c>
      <c r="AV769" s="15" t="s">
        <v>86</v>
      </c>
      <c r="AW769" s="15" t="s">
        <v>32</v>
      </c>
      <c r="AX769" s="15" t="s">
        <v>78</v>
      </c>
      <c r="AY769" s="174" t="s">
        <v>304</v>
      </c>
    </row>
    <row r="770" spans="2:65" s="1" customFormat="1" ht="24.2" customHeight="1" x14ac:dyDescent="0.2">
      <c r="B770" s="134"/>
      <c r="C770" s="135" t="s">
        <v>887</v>
      </c>
      <c r="D770" s="135" t="s">
        <v>306</v>
      </c>
      <c r="E770" s="136" t="s">
        <v>888</v>
      </c>
      <c r="F770" s="137" t="s">
        <v>889</v>
      </c>
      <c r="G770" s="138" t="s">
        <v>179</v>
      </c>
      <c r="H770" s="139">
        <v>7.25</v>
      </c>
      <c r="I770" s="140"/>
      <c r="J770" s="141">
        <f>ROUND(I770*H770,2)</f>
        <v>0</v>
      </c>
      <c r="K770" s="137" t="s">
        <v>309</v>
      </c>
      <c r="L770" s="33"/>
      <c r="M770" s="142" t="s">
        <v>2</v>
      </c>
      <c r="N770" s="143" t="s">
        <v>42</v>
      </c>
      <c r="P770" s="144">
        <f>O770*H770</f>
        <v>0</v>
      </c>
      <c r="Q770" s="144">
        <v>3.8000000000000002E-4</v>
      </c>
      <c r="R770" s="144">
        <f>Q770*H770</f>
        <v>2.7550000000000001E-3</v>
      </c>
      <c r="S770" s="144">
        <v>0</v>
      </c>
      <c r="T770" s="145">
        <f>S770*H770</f>
        <v>0</v>
      </c>
      <c r="AR770" s="146" t="s">
        <v>86</v>
      </c>
      <c r="AT770" s="146" t="s">
        <v>306</v>
      </c>
      <c r="AU770" s="146" t="s">
        <v>80</v>
      </c>
      <c r="AY770" s="18" t="s">
        <v>304</v>
      </c>
      <c r="BE770" s="147">
        <f>IF(N770="základní",J770,0)</f>
        <v>0</v>
      </c>
      <c r="BF770" s="147">
        <f>IF(N770="snížená",J770,0)</f>
        <v>0</v>
      </c>
      <c r="BG770" s="147">
        <f>IF(N770="zákl. přenesená",J770,0)</f>
        <v>0</v>
      </c>
      <c r="BH770" s="147">
        <f>IF(N770="sníž. přenesená",J770,0)</f>
        <v>0</v>
      </c>
      <c r="BI770" s="147">
        <f>IF(N770="nulová",J770,0)</f>
        <v>0</v>
      </c>
      <c r="BJ770" s="18" t="s">
        <v>78</v>
      </c>
      <c r="BK770" s="147">
        <f>ROUND(I770*H770,2)</f>
        <v>0</v>
      </c>
      <c r="BL770" s="18" t="s">
        <v>86</v>
      </c>
      <c r="BM770" s="146" t="s">
        <v>890</v>
      </c>
    </row>
    <row r="771" spans="2:65" s="1" customFormat="1" x14ac:dyDescent="0.2">
      <c r="B771" s="33"/>
      <c r="D771" s="148" t="s">
        <v>311</v>
      </c>
      <c r="F771" s="149" t="s">
        <v>891</v>
      </c>
      <c r="I771" s="150"/>
      <c r="L771" s="33"/>
      <c r="M771" s="151"/>
      <c r="T771" s="54"/>
      <c r="AT771" s="18" t="s">
        <v>311</v>
      </c>
      <c r="AU771" s="18" t="s">
        <v>80</v>
      </c>
    </row>
    <row r="772" spans="2:65" s="12" customFormat="1" x14ac:dyDescent="0.2">
      <c r="B772" s="152"/>
      <c r="D772" s="153" t="s">
        <v>313</v>
      </c>
      <c r="E772" s="154" t="s">
        <v>2</v>
      </c>
      <c r="F772" s="155" t="s">
        <v>892</v>
      </c>
      <c r="H772" s="154" t="s">
        <v>2</v>
      </c>
      <c r="I772" s="156"/>
      <c r="L772" s="152"/>
      <c r="M772" s="157"/>
      <c r="T772" s="158"/>
      <c r="AT772" s="154" t="s">
        <v>313</v>
      </c>
      <c r="AU772" s="154" t="s">
        <v>80</v>
      </c>
      <c r="AV772" s="12" t="s">
        <v>78</v>
      </c>
      <c r="AW772" s="12" t="s">
        <v>32</v>
      </c>
      <c r="AX772" s="12" t="s">
        <v>71</v>
      </c>
      <c r="AY772" s="154" t="s">
        <v>304</v>
      </c>
    </row>
    <row r="773" spans="2:65" s="13" customFormat="1" x14ac:dyDescent="0.2">
      <c r="B773" s="159"/>
      <c r="D773" s="153" t="s">
        <v>313</v>
      </c>
      <c r="E773" s="160" t="s">
        <v>2</v>
      </c>
      <c r="F773" s="161" t="s">
        <v>893</v>
      </c>
      <c r="H773" s="162">
        <v>4.5</v>
      </c>
      <c r="I773" s="163"/>
      <c r="L773" s="159"/>
      <c r="M773" s="164"/>
      <c r="T773" s="165"/>
      <c r="AT773" s="160" t="s">
        <v>313</v>
      </c>
      <c r="AU773" s="160" t="s">
        <v>80</v>
      </c>
      <c r="AV773" s="13" t="s">
        <v>80</v>
      </c>
      <c r="AW773" s="13" t="s">
        <v>32</v>
      </c>
      <c r="AX773" s="13" t="s">
        <v>71</v>
      </c>
      <c r="AY773" s="160" t="s">
        <v>304</v>
      </c>
    </row>
    <row r="774" spans="2:65" s="12" customFormat="1" x14ac:dyDescent="0.2">
      <c r="B774" s="152"/>
      <c r="D774" s="153" t="s">
        <v>313</v>
      </c>
      <c r="E774" s="154" t="s">
        <v>2</v>
      </c>
      <c r="F774" s="155" t="s">
        <v>894</v>
      </c>
      <c r="H774" s="154" t="s">
        <v>2</v>
      </c>
      <c r="I774" s="156"/>
      <c r="L774" s="152"/>
      <c r="M774" s="157"/>
      <c r="T774" s="158"/>
      <c r="AT774" s="154" t="s">
        <v>313</v>
      </c>
      <c r="AU774" s="154" t="s">
        <v>80</v>
      </c>
      <c r="AV774" s="12" t="s">
        <v>78</v>
      </c>
      <c r="AW774" s="12" t="s">
        <v>32</v>
      </c>
      <c r="AX774" s="12" t="s">
        <v>71</v>
      </c>
      <c r="AY774" s="154" t="s">
        <v>304</v>
      </c>
    </row>
    <row r="775" spans="2:65" s="13" customFormat="1" x14ac:dyDescent="0.2">
      <c r="B775" s="159"/>
      <c r="D775" s="153" t="s">
        <v>313</v>
      </c>
      <c r="E775" s="160" t="s">
        <v>2</v>
      </c>
      <c r="F775" s="161" t="s">
        <v>895</v>
      </c>
      <c r="H775" s="162">
        <v>1.25</v>
      </c>
      <c r="I775" s="163"/>
      <c r="L775" s="159"/>
      <c r="M775" s="164"/>
      <c r="T775" s="165"/>
      <c r="AT775" s="160" t="s">
        <v>313</v>
      </c>
      <c r="AU775" s="160" t="s">
        <v>80</v>
      </c>
      <c r="AV775" s="13" t="s">
        <v>80</v>
      </c>
      <c r="AW775" s="13" t="s">
        <v>32</v>
      </c>
      <c r="AX775" s="13" t="s">
        <v>71</v>
      </c>
      <c r="AY775" s="160" t="s">
        <v>304</v>
      </c>
    </row>
    <row r="776" spans="2:65" s="13" customFormat="1" x14ac:dyDescent="0.2">
      <c r="B776" s="159"/>
      <c r="D776" s="153" t="s">
        <v>313</v>
      </c>
      <c r="E776" s="160" t="s">
        <v>2</v>
      </c>
      <c r="F776" s="161" t="s">
        <v>896</v>
      </c>
      <c r="H776" s="162">
        <v>1.5</v>
      </c>
      <c r="I776" s="163"/>
      <c r="L776" s="159"/>
      <c r="M776" s="164"/>
      <c r="T776" s="165"/>
      <c r="AT776" s="160" t="s">
        <v>313</v>
      </c>
      <c r="AU776" s="160" t="s">
        <v>80</v>
      </c>
      <c r="AV776" s="13" t="s">
        <v>80</v>
      </c>
      <c r="AW776" s="13" t="s">
        <v>32</v>
      </c>
      <c r="AX776" s="13" t="s">
        <v>71</v>
      </c>
      <c r="AY776" s="160" t="s">
        <v>304</v>
      </c>
    </row>
    <row r="777" spans="2:65" s="15" customFormat="1" x14ac:dyDescent="0.2">
      <c r="B777" s="173"/>
      <c r="D777" s="153" t="s">
        <v>313</v>
      </c>
      <c r="E777" s="174" t="s">
        <v>2</v>
      </c>
      <c r="F777" s="175" t="s">
        <v>323</v>
      </c>
      <c r="H777" s="176">
        <v>7.25</v>
      </c>
      <c r="I777" s="177"/>
      <c r="L777" s="173"/>
      <c r="M777" s="178"/>
      <c r="T777" s="179"/>
      <c r="AT777" s="174" t="s">
        <v>313</v>
      </c>
      <c r="AU777" s="174" t="s">
        <v>80</v>
      </c>
      <c r="AV777" s="15" t="s">
        <v>86</v>
      </c>
      <c r="AW777" s="15" t="s">
        <v>32</v>
      </c>
      <c r="AX777" s="15" t="s">
        <v>78</v>
      </c>
      <c r="AY777" s="174" t="s">
        <v>304</v>
      </c>
    </row>
    <row r="778" spans="2:65" s="11" customFormat="1" ht="22.9" customHeight="1" x14ac:dyDescent="0.2">
      <c r="B778" s="122"/>
      <c r="D778" s="123" t="s">
        <v>70</v>
      </c>
      <c r="E778" s="132" t="s">
        <v>570</v>
      </c>
      <c r="F778" s="132" t="s">
        <v>897</v>
      </c>
      <c r="I778" s="125"/>
      <c r="J778" s="133">
        <f>BK778</f>
        <v>0</v>
      </c>
      <c r="L778" s="122"/>
      <c r="M778" s="127"/>
      <c r="P778" s="128">
        <f>SUM(P779:P930)</f>
        <v>0</v>
      </c>
      <c r="R778" s="128">
        <f>SUM(R779:R930)</f>
        <v>77.035668479999984</v>
      </c>
      <c r="T778" s="129">
        <f>SUM(T779:T930)</f>
        <v>0</v>
      </c>
      <c r="AR778" s="123" t="s">
        <v>78</v>
      </c>
      <c r="AT778" s="130" t="s">
        <v>70</v>
      </c>
      <c r="AU778" s="130" t="s">
        <v>78</v>
      </c>
      <c r="AY778" s="123" t="s">
        <v>304</v>
      </c>
      <c r="BK778" s="131">
        <f>SUM(BK779:BK930)</f>
        <v>0</v>
      </c>
    </row>
    <row r="779" spans="2:65" s="1" customFormat="1" ht="37.9" customHeight="1" x14ac:dyDescent="0.2">
      <c r="B779" s="134"/>
      <c r="C779" s="135" t="s">
        <v>898</v>
      </c>
      <c r="D779" s="135" t="s">
        <v>306</v>
      </c>
      <c r="E779" s="136" t="s">
        <v>899</v>
      </c>
      <c r="F779" s="137" t="s">
        <v>900</v>
      </c>
      <c r="G779" s="138" t="s">
        <v>130</v>
      </c>
      <c r="H779" s="139">
        <v>160.37799999999999</v>
      </c>
      <c r="I779" s="140"/>
      <c r="J779" s="141">
        <f>ROUND(I779*H779,2)</f>
        <v>0</v>
      </c>
      <c r="K779" s="137" t="s">
        <v>309</v>
      </c>
      <c r="L779" s="33"/>
      <c r="M779" s="142" t="s">
        <v>2</v>
      </c>
      <c r="N779" s="143" t="s">
        <v>42</v>
      </c>
      <c r="P779" s="144">
        <f>O779*H779</f>
        <v>0</v>
      </c>
      <c r="Q779" s="144">
        <v>6.8479999999999999E-2</v>
      </c>
      <c r="R779" s="144">
        <f>Q779*H779</f>
        <v>10.982685439999999</v>
      </c>
      <c r="S779" s="144">
        <v>0</v>
      </c>
      <c r="T779" s="145">
        <f>S779*H779</f>
        <v>0</v>
      </c>
      <c r="AR779" s="146" t="s">
        <v>86</v>
      </c>
      <c r="AT779" s="146" t="s">
        <v>306</v>
      </c>
      <c r="AU779" s="146" t="s">
        <v>80</v>
      </c>
      <c r="AY779" s="18" t="s">
        <v>304</v>
      </c>
      <c r="BE779" s="147">
        <f>IF(N779="základní",J779,0)</f>
        <v>0</v>
      </c>
      <c r="BF779" s="147">
        <f>IF(N779="snížená",J779,0)</f>
        <v>0</v>
      </c>
      <c r="BG779" s="147">
        <f>IF(N779="zákl. přenesená",J779,0)</f>
        <v>0</v>
      </c>
      <c r="BH779" s="147">
        <f>IF(N779="sníž. přenesená",J779,0)</f>
        <v>0</v>
      </c>
      <c r="BI779" s="147">
        <f>IF(N779="nulová",J779,0)</f>
        <v>0</v>
      </c>
      <c r="BJ779" s="18" t="s">
        <v>78</v>
      </c>
      <c r="BK779" s="147">
        <f>ROUND(I779*H779,2)</f>
        <v>0</v>
      </c>
      <c r="BL779" s="18" t="s">
        <v>86</v>
      </c>
      <c r="BM779" s="146" t="s">
        <v>901</v>
      </c>
    </row>
    <row r="780" spans="2:65" s="1" customFormat="1" x14ac:dyDescent="0.2">
      <c r="B780" s="33"/>
      <c r="D780" s="148" t="s">
        <v>311</v>
      </c>
      <c r="F780" s="149" t="s">
        <v>902</v>
      </c>
      <c r="I780" s="150"/>
      <c r="L780" s="33"/>
      <c r="M780" s="151"/>
      <c r="T780" s="54"/>
      <c r="AT780" s="18" t="s">
        <v>311</v>
      </c>
      <c r="AU780" s="18" t="s">
        <v>80</v>
      </c>
    </row>
    <row r="781" spans="2:65" s="12" customFormat="1" x14ac:dyDescent="0.2">
      <c r="B781" s="152"/>
      <c r="D781" s="153" t="s">
        <v>313</v>
      </c>
      <c r="E781" s="154" t="s">
        <v>2</v>
      </c>
      <c r="F781" s="155" t="s">
        <v>613</v>
      </c>
      <c r="H781" s="154" t="s">
        <v>2</v>
      </c>
      <c r="I781" s="156"/>
      <c r="L781" s="152"/>
      <c r="M781" s="157"/>
      <c r="T781" s="158"/>
      <c r="AT781" s="154" t="s">
        <v>313</v>
      </c>
      <c r="AU781" s="154" t="s">
        <v>80</v>
      </c>
      <c r="AV781" s="12" t="s">
        <v>78</v>
      </c>
      <c r="AW781" s="12" t="s">
        <v>32</v>
      </c>
      <c r="AX781" s="12" t="s">
        <v>71</v>
      </c>
      <c r="AY781" s="154" t="s">
        <v>304</v>
      </c>
    </row>
    <row r="782" spans="2:65" s="12" customFormat="1" x14ac:dyDescent="0.2">
      <c r="B782" s="152"/>
      <c r="D782" s="153" t="s">
        <v>313</v>
      </c>
      <c r="E782" s="154" t="s">
        <v>2</v>
      </c>
      <c r="F782" s="155" t="s">
        <v>903</v>
      </c>
      <c r="H782" s="154" t="s">
        <v>2</v>
      </c>
      <c r="I782" s="156"/>
      <c r="L782" s="152"/>
      <c r="M782" s="157"/>
      <c r="T782" s="158"/>
      <c r="AT782" s="154" t="s">
        <v>313</v>
      </c>
      <c r="AU782" s="154" t="s">
        <v>80</v>
      </c>
      <c r="AV782" s="12" t="s">
        <v>78</v>
      </c>
      <c r="AW782" s="12" t="s">
        <v>32</v>
      </c>
      <c r="AX782" s="12" t="s">
        <v>71</v>
      </c>
      <c r="AY782" s="154" t="s">
        <v>304</v>
      </c>
    </row>
    <row r="783" spans="2:65" s="13" customFormat="1" x14ac:dyDescent="0.2">
      <c r="B783" s="159"/>
      <c r="D783" s="153" t="s">
        <v>313</v>
      </c>
      <c r="E783" s="160" t="s">
        <v>2</v>
      </c>
      <c r="F783" s="161" t="s">
        <v>904</v>
      </c>
      <c r="H783" s="162">
        <v>18.178999999999998</v>
      </c>
      <c r="I783" s="163"/>
      <c r="L783" s="159"/>
      <c r="M783" s="164"/>
      <c r="T783" s="165"/>
      <c r="AT783" s="160" t="s">
        <v>313</v>
      </c>
      <c r="AU783" s="160" t="s">
        <v>80</v>
      </c>
      <c r="AV783" s="13" t="s">
        <v>80</v>
      </c>
      <c r="AW783" s="13" t="s">
        <v>32</v>
      </c>
      <c r="AX783" s="13" t="s">
        <v>71</v>
      </c>
      <c r="AY783" s="160" t="s">
        <v>304</v>
      </c>
    </row>
    <row r="784" spans="2:65" s="13" customFormat="1" x14ac:dyDescent="0.2">
      <c r="B784" s="159"/>
      <c r="D784" s="153" t="s">
        <v>313</v>
      </c>
      <c r="E784" s="160" t="s">
        <v>2</v>
      </c>
      <c r="F784" s="161" t="s">
        <v>905</v>
      </c>
      <c r="H784" s="162">
        <v>27.827000000000002</v>
      </c>
      <c r="I784" s="163"/>
      <c r="L784" s="159"/>
      <c r="M784" s="164"/>
      <c r="T784" s="165"/>
      <c r="AT784" s="160" t="s">
        <v>313</v>
      </c>
      <c r="AU784" s="160" t="s">
        <v>80</v>
      </c>
      <c r="AV784" s="13" t="s">
        <v>80</v>
      </c>
      <c r="AW784" s="13" t="s">
        <v>32</v>
      </c>
      <c r="AX784" s="13" t="s">
        <v>71</v>
      </c>
      <c r="AY784" s="160" t="s">
        <v>304</v>
      </c>
    </row>
    <row r="785" spans="2:51" s="14" customFormat="1" x14ac:dyDescent="0.2">
      <c r="B785" s="166"/>
      <c r="D785" s="153" t="s">
        <v>313</v>
      </c>
      <c r="E785" s="167" t="s">
        <v>2</v>
      </c>
      <c r="F785" s="168" t="s">
        <v>321</v>
      </c>
      <c r="H785" s="169">
        <v>46.006</v>
      </c>
      <c r="I785" s="170"/>
      <c r="L785" s="166"/>
      <c r="M785" s="171"/>
      <c r="T785" s="172"/>
      <c r="AT785" s="167" t="s">
        <v>313</v>
      </c>
      <c r="AU785" s="167" t="s">
        <v>80</v>
      </c>
      <c r="AV785" s="14" t="s">
        <v>322</v>
      </c>
      <c r="AW785" s="14" t="s">
        <v>32</v>
      </c>
      <c r="AX785" s="14" t="s">
        <v>71</v>
      </c>
      <c r="AY785" s="167" t="s">
        <v>304</v>
      </c>
    </row>
    <row r="786" spans="2:51" s="12" customFormat="1" x14ac:dyDescent="0.2">
      <c r="B786" s="152"/>
      <c r="D786" s="153" t="s">
        <v>313</v>
      </c>
      <c r="E786" s="154" t="s">
        <v>2</v>
      </c>
      <c r="F786" s="155" t="s">
        <v>906</v>
      </c>
      <c r="H786" s="154" t="s">
        <v>2</v>
      </c>
      <c r="I786" s="156"/>
      <c r="L786" s="152"/>
      <c r="M786" s="157"/>
      <c r="T786" s="158"/>
      <c r="AT786" s="154" t="s">
        <v>313</v>
      </c>
      <c r="AU786" s="154" t="s">
        <v>80</v>
      </c>
      <c r="AV786" s="12" t="s">
        <v>78</v>
      </c>
      <c r="AW786" s="12" t="s">
        <v>32</v>
      </c>
      <c r="AX786" s="12" t="s">
        <v>71</v>
      </c>
      <c r="AY786" s="154" t="s">
        <v>304</v>
      </c>
    </row>
    <row r="787" spans="2:51" s="13" customFormat="1" x14ac:dyDescent="0.2">
      <c r="B787" s="159"/>
      <c r="D787" s="153" t="s">
        <v>313</v>
      </c>
      <c r="E787" s="160" t="s">
        <v>2</v>
      </c>
      <c r="F787" s="161" t="s">
        <v>907</v>
      </c>
      <c r="H787" s="162">
        <v>8.5850000000000009</v>
      </c>
      <c r="I787" s="163"/>
      <c r="L787" s="159"/>
      <c r="M787" s="164"/>
      <c r="T787" s="165"/>
      <c r="AT787" s="160" t="s">
        <v>313</v>
      </c>
      <c r="AU787" s="160" t="s">
        <v>80</v>
      </c>
      <c r="AV787" s="13" t="s">
        <v>80</v>
      </c>
      <c r="AW787" s="13" t="s">
        <v>32</v>
      </c>
      <c r="AX787" s="13" t="s">
        <v>71</v>
      </c>
      <c r="AY787" s="160" t="s">
        <v>304</v>
      </c>
    </row>
    <row r="788" spans="2:51" s="14" customFormat="1" x14ac:dyDescent="0.2">
      <c r="B788" s="166"/>
      <c r="D788" s="153" t="s">
        <v>313</v>
      </c>
      <c r="E788" s="167" t="s">
        <v>2</v>
      </c>
      <c r="F788" s="168" t="s">
        <v>321</v>
      </c>
      <c r="H788" s="169">
        <v>8.5850000000000009</v>
      </c>
      <c r="I788" s="170"/>
      <c r="L788" s="166"/>
      <c r="M788" s="171"/>
      <c r="T788" s="172"/>
      <c r="AT788" s="167" t="s">
        <v>313</v>
      </c>
      <c r="AU788" s="167" t="s">
        <v>80</v>
      </c>
      <c r="AV788" s="14" t="s">
        <v>322</v>
      </c>
      <c r="AW788" s="14" t="s">
        <v>32</v>
      </c>
      <c r="AX788" s="14" t="s">
        <v>71</v>
      </c>
      <c r="AY788" s="167" t="s">
        <v>304</v>
      </c>
    </row>
    <row r="789" spans="2:51" s="12" customFormat="1" x14ac:dyDescent="0.2">
      <c r="B789" s="152"/>
      <c r="D789" s="153" t="s">
        <v>313</v>
      </c>
      <c r="E789" s="154" t="s">
        <v>2</v>
      </c>
      <c r="F789" s="155" t="s">
        <v>908</v>
      </c>
      <c r="H789" s="154" t="s">
        <v>2</v>
      </c>
      <c r="I789" s="156"/>
      <c r="L789" s="152"/>
      <c r="M789" s="157"/>
      <c r="T789" s="158"/>
      <c r="AT789" s="154" t="s">
        <v>313</v>
      </c>
      <c r="AU789" s="154" t="s">
        <v>80</v>
      </c>
      <c r="AV789" s="12" t="s">
        <v>78</v>
      </c>
      <c r="AW789" s="12" t="s">
        <v>32</v>
      </c>
      <c r="AX789" s="12" t="s">
        <v>71</v>
      </c>
      <c r="AY789" s="154" t="s">
        <v>304</v>
      </c>
    </row>
    <row r="790" spans="2:51" s="13" customFormat="1" x14ac:dyDescent="0.2">
      <c r="B790" s="159"/>
      <c r="D790" s="153" t="s">
        <v>313</v>
      </c>
      <c r="E790" s="160" t="s">
        <v>2</v>
      </c>
      <c r="F790" s="161" t="s">
        <v>909</v>
      </c>
      <c r="H790" s="162">
        <v>10.734</v>
      </c>
      <c r="I790" s="163"/>
      <c r="L790" s="159"/>
      <c r="M790" s="164"/>
      <c r="T790" s="165"/>
      <c r="AT790" s="160" t="s">
        <v>313</v>
      </c>
      <c r="AU790" s="160" t="s">
        <v>80</v>
      </c>
      <c r="AV790" s="13" t="s">
        <v>80</v>
      </c>
      <c r="AW790" s="13" t="s">
        <v>32</v>
      </c>
      <c r="AX790" s="13" t="s">
        <v>71</v>
      </c>
      <c r="AY790" s="160" t="s">
        <v>304</v>
      </c>
    </row>
    <row r="791" spans="2:51" s="14" customFormat="1" x14ac:dyDescent="0.2">
      <c r="B791" s="166"/>
      <c r="D791" s="153" t="s">
        <v>313</v>
      </c>
      <c r="E791" s="167" t="s">
        <v>2</v>
      </c>
      <c r="F791" s="168" t="s">
        <v>321</v>
      </c>
      <c r="H791" s="169">
        <v>10.734</v>
      </c>
      <c r="I791" s="170"/>
      <c r="L791" s="166"/>
      <c r="M791" s="171"/>
      <c r="T791" s="172"/>
      <c r="AT791" s="167" t="s">
        <v>313</v>
      </c>
      <c r="AU791" s="167" t="s">
        <v>80</v>
      </c>
      <c r="AV791" s="14" t="s">
        <v>322</v>
      </c>
      <c r="AW791" s="14" t="s">
        <v>32</v>
      </c>
      <c r="AX791" s="14" t="s">
        <v>71</v>
      </c>
      <c r="AY791" s="167" t="s">
        <v>304</v>
      </c>
    </row>
    <row r="792" spans="2:51" s="12" customFormat="1" x14ac:dyDescent="0.2">
      <c r="B792" s="152"/>
      <c r="D792" s="153" t="s">
        <v>313</v>
      </c>
      <c r="E792" s="154" t="s">
        <v>2</v>
      </c>
      <c r="F792" s="155" t="s">
        <v>639</v>
      </c>
      <c r="H792" s="154" t="s">
        <v>2</v>
      </c>
      <c r="I792" s="156"/>
      <c r="L792" s="152"/>
      <c r="M792" s="157"/>
      <c r="T792" s="158"/>
      <c r="AT792" s="154" t="s">
        <v>313</v>
      </c>
      <c r="AU792" s="154" t="s">
        <v>80</v>
      </c>
      <c r="AV792" s="12" t="s">
        <v>78</v>
      </c>
      <c r="AW792" s="12" t="s">
        <v>32</v>
      </c>
      <c r="AX792" s="12" t="s">
        <v>71</v>
      </c>
      <c r="AY792" s="154" t="s">
        <v>304</v>
      </c>
    </row>
    <row r="793" spans="2:51" s="12" customFormat="1" x14ac:dyDescent="0.2">
      <c r="B793" s="152"/>
      <c r="D793" s="153" t="s">
        <v>313</v>
      </c>
      <c r="E793" s="154" t="s">
        <v>2</v>
      </c>
      <c r="F793" s="155" t="s">
        <v>910</v>
      </c>
      <c r="H793" s="154" t="s">
        <v>2</v>
      </c>
      <c r="I793" s="156"/>
      <c r="L793" s="152"/>
      <c r="M793" s="157"/>
      <c r="T793" s="158"/>
      <c r="AT793" s="154" t="s">
        <v>313</v>
      </c>
      <c r="AU793" s="154" t="s">
        <v>80</v>
      </c>
      <c r="AV793" s="12" t="s">
        <v>78</v>
      </c>
      <c r="AW793" s="12" t="s">
        <v>32</v>
      </c>
      <c r="AX793" s="12" t="s">
        <v>71</v>
      </c>
      <c r="AY793" s="154" t="s">
        <v>304</v>
      </c>
    </row>
    <row r="794" spans="2:51" s="13" customFormat="1" x14ac:dyDescent="0.2">
      <c r="B794" s="159"/>
      <c r="D794" s="153" t="s">
        <v>313</v>
      </c>
      <c r="E794" s="160" t="s">
        <v>2</v>
      </c>
      <c r="F794" s="161" t="s">
        <v>911</v>
      </c>
      <c r="H794" s="162">
        <v>16.114999999999998</v>
      </c>
      <c r="I794" s="163"/>
      <c r="L794" s="159"/>
      <c r="M794" s="164"/>
      <c r="T794" s="165"/>
      <c r="AT794" s="160" t="s">
        <v>313</v>
      </c>
      <c r="AU794" s="160" t="s">
        <v>80</v>
      </c>
      <c r="AV794" s="13" t="s">
        <v>80</v>
      </c>
      <c r="AW794" s="13" t="s">
        <v>32</v>
      </c>
      <c r="AX794" s="13" t="s">
        <v>71</v>
      </c>
      <c r="AY794" s="160" t="s">
        <v>304</v>
      </c>
    </row>
    <row r="795" spans="2:51" s="13" customFormat="1" x14ac:dyDescent="0.2">
      <c r="B795" s="159"/>
      <c r="D795" s="153" t="s">
        <v>313</v>
      </c>
      <c r="E795" s="160" t="s">
        <v>2</v>
      </c>
      <c r="F795" s="161" t="s">
        <v>912</v>
      </c>
      <c r="H795" s="162">
        <v>65.908000000000001</v>
      </c>
      <c r="I795" s="163"/>
      <c r="L795" s="159"/>
      <c r="M795" s="164"/>
      <c r="T795" s="165"/>
      <c r="AT795" s="160" t="s">
        <v>313</v>
      </c>
      <c r="AU795" s="160" t="s">
        <v>80</v>
      </c>
      <c r="AV795" s="13" t="s">
        <v>80</v>
      </c>
      <c r="AW795" s="13" t="s">
        <v>32</v>
      </c>
      <c r="AX795" s="13" t="s">
        <v>71</v>
      </c>
      <c r="AY795" s="160" t="s">
        <v>304</v>
      </c>
    </row>
    <row r="796" spans="2:51" s="14" customFormat="1" x14ac:dyDescent="0.2">
      <c r="B796" s="166"/>
      <c r="D796" s="153" t="s">
        <v>313</v>
      </c>
      <c r="E796" s="167" t="s">
        <v>2</v>
      </c>
      <c r="F796" s="168" t="s">
        <v>321</v>
      </c>
      <c r="H796" s="169">
        <v>82.022999999999996</v>
      </c>
      <c r="I796" s="170"/>
      <c r="L796" s="166"/>
      <c r="M796" s="171"/>
      <c r="T796" s="172"/>
      <c r="AT796" s="167" t="s">
        <v>313</v>
      </c>
      <c r="AU796" s="167" t="s">
        <v>80</v>
      </c>
      <c r="AV796" s="14" t="s">
        <v>322</v>
      </c>
      <c r="AW796" s="14" t="s">
        <v>32</v>
      </c>
      <c r="AX796" s="14" t="s">
        <v>71</v>
      </c>
      <c r="AY796" s="167" t="s">
        <v>304</v>
      </c>
    </row>
    <row r="797" spans="2:51" s="12" customFormat="1" x14ac:dyDescent="0.2">
      <c r="B797" s="152"/>
      <c r="D797" s="153" t="s">
        <v>313</v>
      </c>
      <c r="E797" s="154" t="s">
        <v>2</v>
      </c>
      <c r="F797" s="155" t="s">
        <v>913</v>
      </c>
      <c r="H797" s="154" t="s">
        <v>2</v>
      </c>
      <c r="I797" s="156"/>
      <c r="L797" s="152"/>
      <c r="M797" s="157"/>
      <c r="T797" s="158"/>
      <c r="AT797" s="154" t="s">
        <v>313</v>
      </c>
      <c r="AU797" s="154" t="s">
        <v>80</v>
      </c>
      <c r="AV797" s="12" t="s">
        <v>78</v>
      </c>
      <c r="AW797" s="12" t="s">
        <v>32</v>
      </c>
      <c r="AX797" s="12" t="s">
        <v>71</v>
      </c>
      <c r="AY797" s="154" t="s">
        <v>304</v>
      </c>
    </row>
    <row r="798" spans="2:51" s="13" customFormat="1" x14ac:dyDescent="0.2">
      <c r="B798" s="159"/>
      <c r="D798" s="153" t="s">
        <v>313</v>
      </c>
      <c r="E798" s="160" t="s">
        <v>2</v>
      </c>
      <c r="F798" s="161" t="s">
        <v>914</v>
      </c>
      <c r="H798" s="162">
        <v>10.65</v>
      </c>
      <c r="I798" s="163"/>
      <c r="L798" s="159"/>
      <c r="M798" s="164"/>
      <c r="T798" s="165"/>
      <c r="AT798" s="160" t="s">
        <v>313</v>
      </c>
      <c r="AU798" s="160" t="s">
        <v>80</v>
      </c>
      <c r="AV798" s="13" t="s">
        <v>80</v>
      </c>
      <c r="AW798" s="13" t="s">
        <v>32</v>
      </c>
      <c r="AX798" s="13" t="s">
        <v>71</v>
      </c>
      <c r="AY798" s="160" t="s">
        <v>304</v>
      </c>
    </row>
    <row r="799" spans="2:51" s="13" customFormat="1" x14ac:dyDescent="0.2">
      <c r="B799" s="159"/>
      <c r="D799" s="153" t="s">
        <v>313</v>
      </c>
      <c r="E799" s="160" t="s">
        <v>2</v>
      </c>
      <c r="F799" s="161" t="s">
        <v>915</v>
      </c>
      <c r="H799" s="162">
        <v>2.38</v>
      </c>
      <c r="I799" s="163"/>
      <c r="L799" s="159"/>
      <c r="M799" s="164"/>
      <c r="T799" s="165"/>
      <c r="AT799" s="160" t="s">
        <v>313</v>
      </c>
      <c r="AU799" s="160" t="s">
        <v>80</v>
      </c>
      <c r="AV799" s="13" t="s">
        <v>80</v>
      </c>
      <c r="AW799" s="13" t="s">
        <v>32</v>
      </c>
      <c r="AX799" s="13" t="s">
        <v>71</v>
      </c>
      <c r="AY799" s="160" t="s">
        <v>304</v>
      </c>
    </row>
    <row r="800" spans="2:51" s="14" customFormat="1" x14ac:dyDescent="0.2">
      <c r="B800" s="166"/>
      <c r="D800" s="153" t="s">
        <v>313</v>
      </c>
      <c r="E800" s="167" t="s">
        <v>2</v>
      </c>
      <c r="F800" s="168" t="s">
        <v>321</v>
      </c>
      <c r="H800" s="169">
        <v>13.03</v>
      </c>
      <c r="I800" s="170"/>
      <c r="L800" s="166"/>
      <c r="M800" s="171"/>
      <c r="T800" s="172"/>
      <c r="AT800" s="167" t="s">
        <v>313</v>
      </c>
      <c r="AU800" s="167" t="s">
        <v>80</v>
      </c>
      <c r="AV800" s="14" t="s">
        <v>322</v>
      </c>
      <c r="AW800" s="14" t="s">
        <v>32</v>
      </c>
      <c r="AX800" s="14" t="s">
        <v>71</v>
      </c>
      <c r="AY800" s="167" t="s">
        <v>304</v>
      </c>
    </row>
    <row r="801" spans="2:65" s="15" customFormat="1" x14ac:dyDescent="0.2">
      <c r="B801" s="173"/>
      <c r="D801" s="153" t="s">
        <v>313</v>
      </c>
      <c r="E801" s="174" t="s">
        <v>2</v>
      </c>
      <c r="F801" s="175" t="s">
        <v>323</v>
      </c>
      <c r="H801" s="176">
        <v>160.37799999999999</v>
      </c>
      <c r="I801" s="177"/>
      <c r="L801" s="173"/>
      <c r="M801" s="178"/>
      <c r="T801" s="179"/>
      <c r="AT801" s="174" t="s">
        <v>313</v>
      </c>
      <c r="AU801" s="174" t="s">
        <v>80</v>
      </c>
      <c r="AV801" s="15" t="s">
        <v>86</v>
      </c>
      <c r="AW801" s="15" t="s">
        <v>32</v>
      </c>
      <c r="AX801" s="15" t="s">
        <v>78</v>
      </c>
      <c r="AY801" s="174" t="s">
        <v>304</v>
      </c>
    </row>
    <row r="802" spans="2:65" s="1" customFormat="1" ht="37.9" customHeight="1" x14ac:dyDescent="0.2">
      <c r="B802" s="134"/>
      <c r="C802" s="135" t="s">
        <v>916</v>
      </c>
      <c r="D802" s="135" t="s">
        <v>306</v>
      </c>
      <c r="E802" s="136" t="s">
        <v>917</v>
      </c>
      <c r="F802" s="137" t="s">
        <v>918</v>
      </c>
      <c r="G802" s="138" t="s">
        <v>130</v>
      </c>
      <c r="H802" s="139">
        <v>571.19899999999996</v>
      </c>
      <c r="I802" s="140"/>
      <c r="J802" s="141">
        <f>ROUND(I802*H802,2)</f>
        <v>0</v>
      </c>
      <c r="K802" s="137" t="s">
        <v>309</v>
      </c>
      <c r="L802" s="33"/>
      <c r="M802" s="142" t="s">
        <v>2</v>
      </c>
      <c r="N802" s="143" t="s">
        <v>42</v>
      </c>
      <c r="P802" s="144">
        <f>O802*H802</f>
        <v>0</v>
      </c>
      <c r="Q802" s="144">
        <v>0.11396000000000001</v>
      </c>
      <c r="R802" s="144">
        <f>Q802*H802</f>
        <v>65.093838039999994</v>
      </c>
      <c r="S802" s="144">
        <v>0</v>
      </c>
      <c r="T802" s="145">
        <f>S802*H802</f>
        <v>0</v>
      </c>
      <c r="AR802" s="146" t="s">
        <v>86</v>
      </c>
      <c r="AT802" s="146" t="s">
        <v>306</v>
      </c>
      <c r="AU802" s="146" t="s">
        <v>80</v>
      </c>
      <c r="AY802" s="18" t="s">
        <v>304</v>
      </c>
      <c r="BE802" s="147">
        <f>IF(N802="základní",J802,0)</f>
        <v>0</v>
      </c>
      <c r="BF802" s="147">
        <f>IF(N802="snížená",J802,0)</f>
        <v>0</v>
      </c>
      <c r="BG802" s="147">
        <f>IF(N802="zákl. přenesená",J802,0)</f>
        <v>0</v>
      </c>
      <c r="BH802" s="147">
        <f>IF(N802="sníž. přenesená",J802,0)</f>
        <v>0</v>
      </c>
      <c r="BI802" s="147">
        <f>IF(N802="nulová",J802,0)</f>
        <v>0</v>
      </c>
      <c r="BJ802" s="18" t="s">
        <v>78</v>
      </c>
      <c r="BK802" s="147">
        <f>ROUND(I802*H802,2)</f>
        <v>0</v>
      </c>
      <c r="BL802" s="18" t="s">
        <v>86</v>
      </c>
      <c r="BM802" s="146" t="s">
        <v>919</v>
      </c>
    </row>
    <row r="803" spans="2:65" s="1" customFormat="1" x14ac:dyDescent="0.2">
      <c r="B803" s="33"/>
      <c r="D803" s="148" t="s">
        <v>311</v>
      </c>
      <c r="F803" s="149" t="s">
        <v>920</v>
      </c>
      <c r="I803" s="150"/>
      <c r="L803" s="33"/>
      <c r="M803" s="151"/>
      <c r="T803" s="54"/>
      <c r="AT803" s="18" t="s">
        <v>311</v>
      </c>
      <c r="AU803" s="18" t="s">
        <v>80</v>
      </c>
    </row>
    <row r="804" spans="2:65" s="12" customFormat="1" x14ac:dyDescent="0.2">
      <c r="B804" s="152"/>
      <c r="D804" s="153" t="s">
        <v>313</v>
      </c>
      <c r="E804" s="154" t="s">
        <v>2</v>
      </c>
      <c r="F804" s="155" t="s">
        <v>613</v>
      </c>
      <c r="H804" s="154" t="s">
        <v>2</v>
      </c>
      <c r="I804" s="156"/>
      <c r="L804" s="152"/>
      <c r="M804" s="157"/>
      <c r="T804" s="158"/>
      <c r="AT804" s="154" t="s">
        <v>313</v>
      </c>
      <c r="AU804" s="154" t="s">
        <v>80</v>
      </c>
      <c r="AV804" s="12" t="s">
        <v>78</v>
      </c>
      <c r="AW804" s="12" t="s">
        <v>32</v>
      </c>
      <c r="AX804" s="12" t="s">
        <v>71</v>
      </c>
      <c r="AY804" s="154" t="s">
        <v>304</v>
      </c>
    </row>
    <row r="805" spans="2:65" s="12" customFormat="1" x14ac:dyDescent="0.2">
      <c r="B805" s="152"/>
      <c r="D805" s="153" t="s">
        <v>313</v>
      </c>
      <c r="E805" s="154" t="s">
        <v>2</v>
      </c>
      <c r="F805" s="155" t="s">
        <v>903</v>
      </c>
      <c r="H805" s="154" t="s">
        <v>2</v>
      </c>
      <c r="I805" s="156"/>
      <c r="L805" s="152"/>
      <c r="M805" s="157"/>
      <c r="T805" s="158"/>
      <c r="AT805" s="154" t="s">
        <v>313</v>
      </c>
      <c r="AU805" s="154" t="s">
        <v>80</v>
      </c>
      <c r="AV805" s="12" t="s">
        <v>78</v>
      </c>
      <c r="AW805" s="12" t="s">
        <v>32</v>
      </c>
      <c r="AX805" s="12" t="s">
        <v>71</v>
      </c>
      <c r="AY805" s="154" t="s">
        <v>304</v>
      </c>
    </row>
    <row r="806" spans="2:65" s="13" customFormat="1" x14ac:dyDescent="0.2">
      <c r="B806" s="159"/>
      <c r="D806" s="153" t="s">
        <v>313</v>
      </c>
      <c r="E806" s="160" t="s">
        <v>2</v>
      </c>
      <c r="F806" s="161" t="s">
        <v>921</v>
      </c>
      <c r="H806" s="162">
        <v>20.206</v>
      </c>
      <c r="I806" s="163"/>
      <c r="L806" s="159"/>
      <c r="M806" s="164"/>
      <c r="T806" s="165"/>
      <c r="AT806" s="160" t="s">
        <v>313</v>
      </c>
      <c r="AU806" s="160" t="s">
        <v>80</v>
      </c>
      <c r="AV806" s="13" t="s">
        <v>80</v>
      </c>
      <c r="AW806" s="13" t="s">
        <v>32</v>
      </c>
      <c r="AX806" s="13" t="s">
        <v>71</v>
      </c>
      <c r="AY806" s="160" t="s">
        <v>304</v>
      </c>
    </row>
    <row r="807" spans="2:65" s="13" customFormat="1" x14ac:dyDescent="0.2">
      <c r="B807" s="159"/>
      <c r="D807" s="153" t="s">
        <v>313</v>
      </c>
      <c r="E807" s="160" t="s">
        <v>2</v>
      </c>
      <c r="F807" s="161" t="s">
        <v>922</v>
      </c>
      <c r="H807" s="162">
        <v>25.327999999999999</v>
      </c>
      <c r="I807" s="163"/>
      <c r="L807" s="159"/>
      <c r="M807" s="164"/>
      <c r="T807" s="165"/>
      <c r="AT807" s="160" t="s">
        <v>313</v>
      </c>
      <c r="AU807" s="160" t="s">
        <v>80</v>
      </c>
      <c r="AV807" s="13" t="s">
        <v>80</v>
      </c>
      <c r="AW807" s="13" t="s">
        <v>32</v>
      </c>
      <c r="AX807" s="13" t="s">
        <v>71</v>
      </c>
      <c r="AY807" s="160" t="s">
        <v>304</v>
      </c>
    </row>
    <row r="808" spans="2:65" s="13" customFormat="1" x14ac:dyDescent="0.2">
      <c r="B808" s="159"/>
      <c r="D808" s="153" t="s">
        <v>313</v>
      </c>
      <c r="E808" s="160" t="s">
        <v>2</v>
      </c>
      <c r="F808" s="161" t="s">
        <v>923</v>
      </c>
      <c r="H808" s="162">
        <v>75.701999999999998</v>
      </c>
      <c r="I808" s="163"/>
      <c r="L808" s="159"/>
      <c r="M808" s="164"/>
      <c r="T808" s="165"/>
      <c r="AT808" s="160" t="s">
        <v>313</v>
      </c>
      <c r="AU808" s="160" t="s">
        <v>80</v>
      </c>
      <c r="AV808" s="13" t="s">
        <v>80</v>
      </c>
      <c r="AW808" s="13" t="s">
        <v>32</v>
      </c>
      <c r="AX808" s="13" t="s">
        <v>71</v>
      </c>
      <c r="AY808" s="160" t="s">
        <v>304</v>
      </c>
    </row>
    <row r="809" spans="2:65" s="14" customFormat="1" x14ac:dyDescent="0.2">
      <c r="B809" s="166"/>
      <c r="D809" s="153" t="s">
        <v>313</v>
      </c>
      <c r="E809" s="167" t="s">
        <v>2</v>
      </c>
      <c r="F809" s="168" t="s">
        <v>321</v>
      </c>
      <c r="H809" s="169">
        <v>121.236</v>
      </c>
      <c r="I809" s="170"/>
      <c r="L809" s="166"/>
      <c r="M809" s="171"/>
      <c r="T809" s="172"/>
      <c r="AT809" s="167" t="s">
        <v>313</v>
      </c>
      <c r="AU809" s="167" t="s">
        <v>80</v>
      </c>
      <c r="AV809" s="14" t="s">
        <v>322</v>
      </c>
      <c r="AW809" s="14" t="s">
        <v>32</v>
      </c>
      <c r="AX809" s="14" t="s">
        <v>71</v>
      </c>
      <c r="AY809" s="167" t="s">
        <v>304</v>
      </c>
    </row>
    <row r="810" spans="2:65" s="12" customFormat="1" x14ac:dyDescent="0.2">
      <c r="B810" s="152"/>
      <c r="D810" s="153" t="s">
        <v>313</v>
      </c>
      <c r="E810" s="154" t="s">
        <v>2</v>
      </c>
      <c r="F810" s="155" t="s">
        <v>924</v>
      </c>
      <c r="H810" s="154" t="s">
        <v>2</v>
      </c>
      <c r="I810" s="156"/>
      <c r="L810" s="152"/>
      <c r="M810" s="157"/>
      <c r="T810" s="158"/>
      <c r="AT810" s="154" t="s">
        <v>313</v>
      </c>
      <c r="AU810" s="154" t="s">
        <v>80</v>
      </c>
      <c r="AV810" s="12" t="s">
        <v>78</v>
      </c>
      <c r="AW810" s="12" t="s">
        <v>32</v>
      </c>
      <c r="AX810" s="12" t="s">
        <v>71</v>
      </c>
      <c r="AY810" s="154" t="s">
        <v>304</v>
      </c>
    </row>
    <row r="811" spans="2:65" s="13" customFormat="1" x14ac:dyDescent="0.2">
      <c r="B811" s="159"/>
      <c r="D811" s="153" t="s">
        <v>313</v>
      </c>
      <c r="E811" s="160" t="s">
        <v>2</v>
      </c>
      <c r="F811" s="161" t="s">
        <v>925</v>
      </c>
      <c r="H811" s="162">
        <v>76.12</v>
      </c>
      <c r="I811" s="163"/>
      <c r="L811" s="159"/>
      <c r="M811" s="164"/>
      <c r="T811" s="165"/>
      <c r="AT811" s="160" t="s">
        <v>313</v>
      </c>
      <c r="AU811" s="160" t="s">
        <v>80</v>
      </c>
      <c r="AV811" s="13" t="s">
        <v>80</v>
      </c>
      <c r="AW811" s="13" t="s">
        <v>32</v>
      </c>
      <c r="AX811" s="13" t="s">
        <v>71</v>
      </c>
      <c r="AY811" s="160" t="s">
        <v>304</v>
      </c>
    </row>
    <row r="812" spans="2:65" s="12" customFormat="1" x14ac:dyDescent="0.2">
      <c r="B812" s="152"/>
      <c r="D812" s="153" t="s">
        <v>313</v>
      </c>
      <c r="E812" s="154" t="s">
        <v>2</v>
      </c>
      <c r="F812" s="155" t="s">
        <v>906</v>
      </c>
      <c r="H812" s="154" t="s">
        <v>2</v>
      </c>
      <c r="I812" s="156"/>
      <c r="L812" s="152"/>
      <c r="M812" s="157"/>
      <c r="T812" s="158"/>
      <c r="AT812" s="154" t="s">
        <v>313</v>
      </c>
      <c r="AU812" s="154" t="s">
        <v>80</v>
      </c>
      <c r="AV812" s="12" t="s">
        <v>78</v>
      </c>
      <c r="AW812" s="12" t="s">
        <v>32</v>
      </c>
      <c r="AX812" s="12" t="s">
        <v>71</v>
      </c>
      <c r="AY812" s="154" t="s">
        <v>304</v>
      </c>
    </row>
    <row r="813" spans="2:65" s="13" customFormat="1" x14ac:dyDescent="0.2">
      <c r="B813" s="159"/>
      <c r="D813" s="153" t="s">
        <v>313</v>
      </c>
      <c r="E813" s="160" t="s">
        <v>2</v>
      </c>
      <c r="F813" s="161" t="s">
        <v>907</v>
      </c>
      <c r="H813" s="162">
        <v>8.5850000000000009</v>
      </c>
      <c r="I813" s="163"/>
      <c r="L813" s="159"/>
      <c r="M813" s="164"/>
      <c r="T813" s="165"/>
      <c r="AT813" s="160" t="s">
        <v>313</v>
      </c>
      <c r="AU813" s="160" t="s">
        <v>80</v>
      </c>
      <c r="AV813" s="13" t="s">
        <v>80</v>
      </c>
      <c r="AW813" s="13" t="s">
        <v>32</v>
      </c>
      <c r="AX813" s="13" t="s">
        <v>71</v>
      </c>
      <c r="AY813" s="160" t="s">
        <v>304</v>
      </c>
    </row>
    <row r="814" spans="2:65" s="14" customFormat="1" x14ac:dyDescent="0.2">
      <c r="B814" s="166"/>
      <c r="D814" s="153" t="s">
        <v>313</v>
      </c>
      <c r="E814" s="167" t="s">
        <v>2</v>
      </c>
      <c r="F814" s="168" t="s">
        <v>321</v>
      </c>
      <c r="H814" s="169">
        <v>84.704999999999998</v>
      </c>
      <c r="I814" s="170"/>
      <c r="L814" s="166"/>
      <c r="M814" s="171"/>
      <c r="T814" s="172"/>
      <c r="AT814" s="167" t="s">
        <v>313</v>
      </c>
      <c r="AU814" s="167" t="s">
        <v>80</v>
      </c>
      <c r="AV814" s="14" t="s">
        <v>322</v>
      </c>
      <c r="AW814" s="14" t="s">
        <v>32</v>
      </c>
      <c r="AX814" s="14" t="s">
        <v>71</v>
      </c>
      <c r="AY814" s="167" t="s">
        <v>304</v>
      </c>
    </row>
    <row r="815" spans="2:65" s="12" customFormat="1" x14ac:dyDescent="0.2">
      <c r="B815" s="152"/>
      <c r="D815" s="153" t="s">
        <v>313</v>
      </c>
      <c r="E815" s="154" t="s">
        <v>2</v>
      </c>
      <c r="F815" s="155" t="s">
        <v>908</v>
      </c>
      <c r="H815" s="154" t="s">
        <v>2</v>
      </c>
      <c r="I815" s="156"/>
      <c r="L815" s="152"/>
      <c r="M815" s="157"/>
      <c r="T815" s="158"/>
      <c r="AT815" s="154" t="s">
        <v>313</v>
      </c>
      <c r="AU815" s="154" t="s">
        <v>80</v>
      </c>
      <c r="AV815" s="12" t="s">
        <v>78</v>
      </c>
      <c r="AW815" s="12" t="s">
        <v>32</v>
      </c>
      <c r="AX815" s="12" t="s">
        <v>71</v>
      </c>
      <c r="AY815" s="154" t="s">
        <v>304</v>
      </c>
    </row>
    <row r="816" spans="2:65" s="13" customFormat="1" x14ac:dyDescent="0.2">
      <c r="B816" s="159"/>
      <c r="D816" s="153" t="s">
        <v>313</v>
      </c>
      <c r="E816" s="160" t="s">
        <v>2</v>
      </c>
      <c r="F816" s="161" t="s">
        <v>926</v>
      </c>
      <c r="H816" s="162">
        <v>96.45</v>
      </c>
      <c r="I816" s="163"/>
      <c r="L816" s="159"/>
      <c r="M816" s="164"/>
      <c r="T816" s="165"/>
      <c r="AT816" s="160" t="s">
        <v>313</v>
      </c>
      <c r="AU816" s="160" t="s">
        <v>80</v>
      </c>
      <c r="AV816" s="13" t="s">
        <v>80</v>
      </c>
      <c r="AW816" s="13" t="s">
        <v>32</v>
      </c>
      <c r="AX816" s="13" t="s">
        <v>71</v>
      </c>
      <c r="AY816" s="160" t="s">
        <v>304</v>
      </c>
    </row>
    <row r="817" spans="2:65" s="14" customFormat="1" x14ac:dyDescent="0.2">
      <c r="B817" s="166"/>
      <c r="D817" s="153" t="s">
        <v>313</v>
      </c>
      <c r="E817" s="167" t="s">
        <v>2</v>
      </c>
      <c r="F817" s="168" t="s">
        <v>321</v>
      </c>
      <c r="H817" s="169">
        <v>96.45</v>
      </c>
      <c r="I817" s="170"/>
      <c r="L817" s="166"/>
      <c r="M817" s="171"/>
      <c r="T817" s="172"/>
      <c r="AT817" s="167" t="s">
        <v>313</v>
      </c>
      <c r="AU817" s="167" t="s">
        <v>80</v>
      </c>
      <c r="AV817" s="14" t="s">
        <v>322</v>
      </c>
      <c r="AW817" s="14" t="s">
        <v>32</v>
      </c>
      <c r="AX817" s="14" t="s">
        <v>71</v>
      </c>
      <c r="AY817" s="167" t="s">
        <v>304</v>
      </c>
    </row>
    <row r="818" spans="2:65" s="12" customFormat="1" x14ac:dyDescent="0.2">
      <c r="B818" s="152"/>
      <c r="D818" s="153" t="s">
        <v>313</v>
      </c>
      <c r="E818" s="154" t="s">
        <v>2</v>
      </c>
      <c r="F818" s="155" t="s">
        <v>927</v>
      </c>
      <c r="H818" s="154" t="s">
        <v>2</v>
      </c>
      <c r="I818" s="156"/>
      <c r="L818" s="152"/>
      <c r="M818" s="157"/>
      <c r="T818" s="158"/>
      <c r="AT818" s="154" t="s">
        <v>313</v>
      </c>
      <c r="AU818" s="154" t="s">
        <v>80</v>
      </c>
      <c r="AV818" s="12" t="s">
        <v>78</v>
      </c>
      <c r="AW818" s="12" t="s">
        <v>32</v>
      </c>
      <c r="AX818" s="12" t="s">
        <v>71</v>
      </c>
      <c r="AY818" s="154" t="s">
        <v>304</v>
      </c>
    </row>
    <row r="819" spans="2:65" s="13" customFormat="1" x14ac:dyDescent="0.2">
      <c r="B819" s="159"/>
      <c r="D819" s="153" t="s">
        <v>313</v>
      </c>
      <c r="E819" s="160" t="s">
        <v>2</v>
      </c>
      <c r="F819" s="161" t="s">
        <v>928</v>
      </c>
      <c r="H819" s="162">
        <v>18.751000000000001</v>
      </c>
      <c r="I819" s="163"/>
      <c r="L819" s="159"/>
      <c r="M819" s="164"/>
      <c r="T819" s="165"/>
      <c r="AT819" s="160" t="s">
        <v>313</v>
      </c>
      <c r="AU819" s="160" t="s">
        <v>80</v>
      </c>
      <c r="AV819" s="13" t="s">
        <v>80</v>
      </c>
      <c r="AW819" s="13" t="s">
        <v>32</v>
      </c>
      <c r="AX819" s="13" t="s">
        <v>71</v>
      </c>
      <c r="AY819" s="160" t="s">
        <v>304</v>
      </c>
    </row>
    <row r="820" spans="2:65" s="14" customFormat="1" x14ac:dyDescent="0.2">
      <c r="B820" s="166"/>
      <c r="D820" s="153" t="s">
        <v>313</v>
      </c>
      <c r="E820" s="167" t="s">
        <v>2</v>
      </c>
      <c r="F820" s="168" t="s">
        <v>321</v>
      </c>
      <c r="H820" s="169">
        <v>18.751000000000001</v>
      </c>
      <c r="I820" s="170"/>
      <c r="L820" s="166"/>
      <c r="M820" s="171"/>
      <c r="T820" s="172"/>
      <c r="AT820" s="167" t="s">
        <v>313</v>
      </c>
      <c r="AU820" s="167" t="s">
        <v>80</v>
      </c>
      <c r="AV820" s="14" t="s">
        <v>322</v>
      </c>
      <c r="AW820" s="14" t="s">
        <v>32</v>
      </c>
      <c r="AX820" s="14" t="s">
        <v>71</v>
      </c>
      <c r="AY820" s="167" t="s">
        <v>304</v>
      </c>
    </row>
    <row r="821" spans="2:65" s="12" customFormat="1" x14ac:dyDescent="0.2">
      <c r="B821" s="152"/>
      <c r="D821" s="153" t="s">
        <v>313</v>
      </c>
      <c r="E821" s="154" t="s">
        <v>2</v>
      </c>
      <c r="F821" s="155" t="s">
        <v>639</v>
      </c>
      <c r="H821" s="154" t="s">
        <v>2</v>
      </c>
      <c r="I821" s="156"/>
      <c r="L821" s="152"/>
      <c r="M821" s="157"/>
      <c r="T821" s="158"/>
      <c r="AT821" s="154" t="s">
        <v>313</v>
      </c>
      <c r="AU821" s="154" t="s">
        <v>80</v>
      </c>
      <c r="AV821" s="12" t="s">
        <v>78</v>
      </c>
      <c r="AW821" s="12" t="s">
        <v>32</v>
      </c>
      <c r="AX821" s="12" t="s">
        <v>71</v>
      </c>
      <c r="AY821" s="154" t="s">
        <v>304</v>
      </c>
    </row>
    <row r="822" spans="2:65" s="12" customFormat="1" x14ac:dyDescent="0.2">
      <c r="B822" s="152"/>
      <c r="D822" s="153" t="s">
        <v>313</v>
      </c>
      <c r="E822" s="154" t="s">
        <v>2</v>
      </c>
      <c r="F822" s="155" t="s">
        <v>910</v>
      </c>
      <c r="H822" s="154" t="s">
        <v>2</v>
      </c>
      <c r="I822" s="156"/>
      <c r="L822" s="152"/>
      <c r="M822" s="157"/>
      <c r="T822" s="158"/>
      <c r="AT822" s="154" t="s">
        <v>313</v>
      </c>
      <c r="AU822" s="154" t="s">
        <v>80</v>
      </c>
      <c r="AV822" s="12" t="s">
        <v>78</v>
      </c>
      <c r="AW822" s="12" t="s">
        <v>32</v>
      </c>
      <c r="AX822" s="12" t="s">
        <v>71</v>
      </c>
      <c r="AY822" s="154" t="s">
        <v>304</v>
      </c>
    </row>
    <row r="823" spans="2:65" s="13" customFormat="1" ht="22.5" x14ac:dyDescent="0.2">
      <c r="B823" s="159"/>
      <c r="D823" s="153" t="s">
        <v>313</v>
      </c>
      <c r="E823" s="160" t="s">
        <v>2</v>
      </c>
      <c r="F823" s="161" t="s">
        <v>929</v>
      </c>
      <c r="H823" s="162">
        <v>81.102999999999994</v>
      </c>
      <c r="I823" s="163"/>
      <c r="L823" s="159"/>
      <c r="M823" s="164"/>
      <c r="T823" s="165"/>
      <c r="AT823" s="160" t="s">
        <v>313</v>
      </c>
      <c r="AU823" s="160" t="s">
        <v>80</v>
      </c>
      <c r="AV823" s="13" t="s">
        <v>80</v>
      </c>
      <c r="AW823" s="13" t="s">
        <v>32</v>
      </c>
      <c r="AX823" s="13" t="s">
        <v>71</v>
      </c>
      <c r="AY823" s="160" t="s">
        <v>304</v>
      </c>
    </row>
    <row r="824" spans="2:65" s="13" customFormat="1" ht="22.5" x14ac:dyDescent="0.2">
      <c r="B824" s="159"/>
      <c r="D824" s="153" t="s">
        <v>313</v>
      </c>
      <c r="E824" s="160" t="s">
        <v>2</v>
      </c>
      <c r="F824" s="161" t="s">
        <v>930</v>
      </c>
      <c r="H824" s="162">
        <v>167.26</v>
      </c>
      <c r="I824" s="163"/>
      <c r="L824" s="159"/>
      <c r="M824" s="164"/>
      <c r="T824" s="165"/>
      <c r="AT824" s="160" t="s">
        <v>313</v>
      </c>
      <c r="AU824" s="160" t="s">
        <v>80</v>
      </c>
      <c r="AV824" s="13" t="s">
        <v>80</v>
      </c>
      <c r="AW824" s="13" t="s">
        <v>32</v>
      </c>
      <c r="AX824" s="13" t="s">
        <v>71</v>
      </c>
      <c r="AY824" s="160" t="s">
        <v>304</v>
      </c>
    </row>
    <row r="825" spans="2:65" s="14" customFormat="1" x14ac:dyDescent="0.2">
      <c r="B825" s="166"/>
      <c r="D825" s="153" t="s">
        <v>313</v>
      </c>
      <c r="E825" s="167" t="s">
        <v>2</v>
      </c>
      <c r="F825" s="168" t="s">
        <v>321</v>
      </c>
      <c r="H825" s="169">
        <v>248.363</v>
      </c>
      <c r="I825" s="170"/>
      <c r="L825" s="166"/>
      <c r="M825" s="171"/>
      <c r="T825" s="172"/>
      <c r="AT825" s="167" t="s">
        <v>313</v>
      </c>
      <c r="AU825" s="167" t="s">
        <v>80</v>
      </c>
      <c r="AV825" s="14" t="s">
        <v>322</v>
      </c>
      <c r="AW825" s="14" t="s">
        <v>32</v>
      </c>
      <c r="AX825" s="14" t="s">
        <v>71</v>
      </c>
      <c r="AY825" s="167" t="s">
        <v>304</v>
      </c>
    </row>
    <row r="826" spans="2:65" s="13" customFormat="1" x14ac:dyDescent="0.2">
      <c r="B826" s="159"/>
      <c r="D826" s="153" t="s">
        <v>313</v>
      </c>
      <c r="E826" s="160" t="s">
        <v>2</v>
      </c>
      <c r="F826" s="161" t="s">
        <v>931</v>
      </c>
      <c r="H826" s="162">
        <v>1.694</v>
      </c>
      <c r="I826" s="163"/>
      <c r="L826" s="159"/>
      <c r="M826" s="164"/>
      <c r="T826" s="165"/>
      <c r="AT826" s="160" t="s">
        <v>313</v>
      </c>
      <c r="AU826" s="160" t="s">
        <v>80</v>
      </c>
      <c r="AV826" s="13" t="s">
        <v>80</v>
      </c>
      <c r="AW826" s="13" t="s">
        <v>32</v>
      </c>
      <c r="AX826" s="13" t="s">
        <v>71</v>
      </c>
      <c r="AY826" s="160" t="s">
        <v>304</v>
      </c>
    </row>
    <row r="827" spans="2:65" s="14" customFormat="1" x14ac:dyDescent="0.2">
      <c r="B827" s="166"/>
      <c r="D827" s="153" t="s">
        <v>313</v>
      </c>
      <c r="E827" s="167" t="s">
        <v>2</v>
      </c>
      <c r="F827" s="168" t="s">
        <v>321</v>
      </c>
      <c r="H827" s="169">
        <v>1.694</v>
      </c>
      <c r="I827" s="170"/>
      <c r="L827" s="166"/>
      <c r="M827" s="171"/>
      <c r="T827" s="172"/>
      <c r="AT827" s="167" t="s">
        <v>313</v>
      </c>
      <c r="AU827" s="167" t="s">
        <v>80</v>
      </c>
      <c r="AV827" s="14" t="s">
        <v>322</v>
      </c>
      <c r="AW827" s="14" t="s">
        <v>32</v>
      </c>
      <c r="AX827" s="14" t="s">
        <v>71</v>
      </c>
      <c r="AY827" s="167" t="s">
        <v>304</v>
      </c>
    </row>
    <row r="828" spans="2:65" s="15" customFormat="1" x14ac:dyDescent="0.2">
      <c r="B828" s="173"/>
      <c r="D828" s="153" t="s">
        <v>313</v>
      </c>
      <c r="E828" s="174" t="s">
        <v>2</v>
      </c>
      <c r="F828" s="175" t="s">
        <v>323</v>
      </c>
      <c r="H828" s="176">
        <v>571.19899999999996</v>
      </c>
      <c r="I828" s="177"/>
      <c r="L828" s="173"/>
      <c r="M828" s="178"/>
      <c r="T828" s="179"/>
      <c r="AT828" s="174" t="s">
        <v>313</v>
      </c>
      <c r="AU828" s="174" t="s">
        <v>80</v>
      </c>
      <c r="AV828" s="15" t="s">
        <v>86</v>
      </c>
      <c r="AW828" s="15" t="s">
        <v>32</v>
      </c>
      <c r="AX828" s="15" t="s">
        <v>78</v>
      </c>
      <c r="AY828" s="174" t="s">
        <v>304</v>
      </c>
    </row>
    <row r="829" spans="2:65" s="1" customFormat="1" ht="37.9" customHeight="1" x14ac:dyDescent="0.2">
      <c r="B829" s="134"/>
      <c r="C829" s="135" t="s">
        <v>932</v>
      </c>
      <c r="D829" s="135" t="s">
        <v>306</v>
      </c>
      <c r="E829" s="136" t="s">
        <v>933</v>
      </c>
      <c r="F829" s="137" t="s">
        <v>934</v>
      </c>
      <c r="G829" s="138" t="s">
        <v>871</v>
      </c>
      <c r="H829" s="139">
        <v>17</v>
      </c>
      <c r="I829" s="140"/>
      <c r="J829" s="141">
        <f>ROUND(I829*H829,2)</f>
        <v>0</v>
      </c>
      <c r="K829" s="137" t="s">
        <v>309</v>
      </c>
      <c r="L829" s="33"/>
      <c r="M829" s="142" t="s">
        <v>2</v>
      </c>
      <c r="N829" s="143" t="s">
        <v>42</v>
      </c>
      <c r="P829" s="144">
        <f>O829*H829</f>
        <v>0</v>
      </c>
      <c r="Q829" s="144">
        <v>2.2780000000000002E-2</v>
      </c>
      <c r="R829" s="144">
        <f>Q829*H829</f>
        <v>0.38726000000000005</v>
      </c>
      <c r="S829" s="144">
        <v>0</v>
      </c>
      <c r="T829" s="145">
        <f>S829*H829</f>
        <v>0</v>
      </c>
      <c r="AR829" s="146" t="s">
        <v>86</v>
      </c>
      <c r="AT829" s="146" t="s">
        <v>306</v>
      </c>
      <c r="AU829" s="146" t="s">
        <v>80</v>
      </c>
      <c r="AY829" s="18" t="s">
        <v>304</v>
      </c>
      <c r="BE829" s="147">
        <f>IF(N829="základní",J829,0)</f>
        <v>0</v>
      </c>
      <c r="BF829" s="147">
        <f>IF(N829="snížená",J829,0)</f>
        <v>0</v>
      </c>
      <c r="BG829" s="147">
        <f>IF(N829="zákl. přenesená",J829,0)</f>
        <v>0</v>
      </c>
      <c r="BH829" s="147">
        <f>IF(N829="sníž. přenesená",J829,0)</f>
        <v>0</v>
      </c>
      <c r="BI829" s="147">
        <f>IF(N829="nulová",J829,0)</f>
        <v>0</v>
      </c>
      <c r="BJ829" s="18" t="s">
        <v>78</v>
      </c>
      <c r="BK829" s="147">
        <f>ROUND(I829*H829,2)</f>
        <v>0</v>
      </c>
      <c r="BL829" s="18" t="s">
        <v>86</v>
      </c>
      <c r="BM829" s="146" t="s">
        <v>935</v>
      </c>
    </row>
    <row r="830" spans="2:65" s="1" customFormat="1" x14ac:dyDescent="0.2">
      <c r="B830" s="33"/>
      <c r="D830" s="148" t="s">
        <v>311</v>
      </c>
      <c r="F830" s="149" t="s">
        <v>936</v>
      </c>
      <c r="I830" s="150"/>
      <c r="L830" s="33"/>
      <c r="M830" s="151"/>
      <c r="T830" s="54"/>
      <c r="AT830" s="18" t="s">
        <v>311</v>
      </c>
      <c r="AU830" s="18" t="s">
        <v>80</v>
      </c>
    </row>
    <row r="831" spans="2:65" s="13" customFormat="1" x14ac:dyDescent="0.2">
      <c r="B831" s="159"/>
      <c r="D831" s="153" t="s">
        <v>313</v>
      </c>
      <c r="E831" s="160" t="s">
        <v>2</v>
      </c>
      <c r="F831" s="161" t="s">
        <v>937</v>
      </c>
      <c r="H831" s="162">
        <v>17</v>
      </c>
      <c r="I831" s="163"/>
      <c r="L831" s="159"/>
      <c r="M831" s="164"/>
      <c r="T831" s="165"/>
      <c r="AT831" s="160" t="s">
        <v>313</v>
      </c>
      <c r="AU831" s="160" t="s">
        <v>80</v>
      </c>
      <c r="AV831" s="13" t="s">
        <v>80</v>
      </c>
      <c r="AW831" s="13" t="s">
        <v>32</v>
      </c>
      <c r="AX831" s="13" t="s">
        <v>78</v>
      </c>
      <c r="AY831" s="160" t="s">
        <v>304</v>
      </c>
    </row>
    <row r="832" spans="2:65" s="1" customFormat="1" ht="37.9" customHeight="1" x14ac:dyDescent="0.2">
      <c r="B832" s="134"/>
      <c r="C832" s="135" t="s">
        <v>938</v>
      </c>
      <c r="D832" s="135" t="s">
        <v>306</v>
      </c>
      <c r="E832" s="136" t="s">
        <v>939</v>
      </c>
      <c r="F832" s="137" t="s">
        <v>940</v>
      </c>
      <c r="G832" s="138" t="s">
        <v>871</v>
      </c>
      <c r="H832" s="139">
        <v>19</v>
      </c>
      <c r="I832" s="140"/>
      <c r="J832" s="141">
        <f>ROUND(I832*H832,2)</f>
        <v>0</v>
      </c>
      <c r="K832" s="137" t="s">
        <v>309</v>
      </c>
      <c r="L832" s="33"/>
      <c r="M832" s="142" t="s">
        <v>2</v>
      </c>
      <c r="N832" s="143" t="s">
        <v>42</v>
      </c>
      <c r="P832" s="144">
        <f>O832*H832</f>
        <v>0</v>
      </c>
      <c r="Q832" s="144">
        <v>2.6929999999999999E-2</v>
      </c>
      <c r="R832" s="144">
        <f>Q832*H832</f>
        <v>0.51166999999999996</v>
      </c>
      <c r="S832" s="144">
        <v>0</v>
      </c>
      <c r="T832" s="145">
        <f>S832*H832</f>
        <v>0</v>
      </c>
      <c r="AR832" s="146" t="s">
        <v>86</v>
      </c>
      <c r="AT832" s="146" t="s">
        <v>306</v>
      </c>
      <c r="AU832" s="146" t="s">
        <v>80</v>
      </c>
      <c r="AY832" s="18" t="s">
        <v>304</v>
      </c>
      <c r="BE832" s="147">
        <f>IF(N832="základní",J832,0)</f>
        <v>0</v>
      </c>
      <c r="BF832" s="147">
        <f>IF(N832="snížená",J832,0)</f>
        <v>0</v>
      </c>
      <c r="BG832" s="147">
        <f>IF(N832="zákl. přenesená",J832,0)</f>
        <v>0</v>
      </c>
      <c r="BH832" s="147">
        <f>IF(N832="sníž. přenesená",J832,0)</f>
        <v>0</v>
      </c>
      <c r="BI832" s="147">
        <f>IF(N832="nulová",J832,0)</f>
        <v>0</v>
      </c>
      <c r="BJ832" s="18" t="s">
        <v>78</v>
      </c>
      <c r="BK832" s="147">
        <f>ROUND(I832*H832,2)</f>
        <v>0</v>
      </c>
      <c r="BL832" s="18" t="s">
        <v>86</v>
      </c>
      <c r="BM832" s="146" t="s">
        <v>941</v>
      </c>
    </row>
    <row r="833" spans="2:65" s="1" customFormat="1" x14ac:dyDescent="0.2">
      <c r="B833" s="33"/>
      <c r="D833" s="148" t="s">
        <v>311</v>
      </c>
      <c r="F833" s="149" t="s">
        <v>942</v>
      </c>
      <c r="I833" s="150"/>
      <c r="L833" s="33"/>
      <c r="M833" s="151"/>
      <c r="T833" s="54"/>
      <c r="AT833" s="18" t="s">
        <v>311</v>
      </c>
      <c r="AU833" s="18" t="s">
        <v>80</v>
      </c>
    </row>
    <row r="834" spans="2:65" s="13" customFormat="1" x14ac:dyDescent="0.2">
      <c r="B834" s="159"/>
      <c r="D834" s="153" t="s">
        <v>313</v>
      </c>
      <c r="E834" s="160" t="s">
        <v>2</v>
      </c>
      <c r="F834" s="161" t="s">
        <v>943</v>
      </c>
      <c r="H834" s="162">
        <v>19</v>
      </c>
      <c r="I834" s="163"/>
      <c r="L834" s="159"/>
      <c r="M834" s="164"/>
      <c r="T834" s="165"/>
      <c r="AT834" s="160" t="s">
        <v>313</v>
      </c>
      <c r="AU834" s="160" t="s">
        <v>80</v>
      </c>
      <c r="AV834" s="13" t="s">
        <v>80</v>
      </c>
      <c r="AW834" s="13" t="s">
        <v>32</v>
      </c>
      <c r="AX834" s="13" t="s">
        <v>78</v>
      </c>
      <c r="AY834" s="160" t="s">
        <v>304</v>
      </c>
    </row>
    <row r="835" spans="2:65" s="1" customFormat="1" ht="24.2" customHeight="1" x14ac:dyDescent="0.2">
      <c r="B835" s="134"/>
      <c r="C835" s="135" t="s">
        <v>944</v>
      </c>
      <c r="D835" s="135" t="s">
        <v>306</v>
      </c>
      <c r="E835" s="136" t="s">
        <v>945</v>
      </c>
      <c r="F835" s="137" t="s">
        <v>946</v>
      </c>
      <c r="G835" s="138" t="s">
        <v>179</v>
      </c>
      <c r="H835" s="139">
        <v>51.78</v>
      </c>
      <c r="I835" s="140"/>
      <c r="J835" s="141">
        <f>ROUND(I835*H835,2)</f>
        <v>0</v>
      </c>
      <c r="K835" s="137" t="s">
        <v>309</v>
      </c>
      <c r="L835" s="33"/>
      <c r="M835" s="142" t="s">
        <v>2</v>
      </c>
      <c r="N835" s="143" t="s">
        <v>42</v>
      </c>
      <c r="P835" s="144">
        <f>O835*H835</f>
        <v>0</v>
      </c>
      <c r="Q835" s="144">
        <v>8.0000000000000007E-5</v>
      </c>
      <c r="R835" s="144">
        <f>Q835*H835</f>
        <v>4.1424000000000001E-3</v>
      </c>
      <c r="S835" s="144">
        <v>0</v>
      </c>
      <c r="T835" s="145">
        <f>S835*H835</f>
        <v>0</v>
      </c>
      <c r="AR835" s="146" t="s">
        <v>86</v>
      </c>
      <c r="AT835" s="146" t="s">
        <v>306</v>
      </c>
      <c r="AU835" s="146" t="s">
        <v>80</v>
      </c>
      <c r="AY835" s="18" t="s">
        <v>304</v>
      </c>
      <c r="BE835" s="147">
        <f>IF(N835="základní",J835,0)</f>
        <v>0</v>
      </c>
      <c r="BF835" s="147">
        <f>IF(N835="snížená",J835,0)</f>
        <v>0</v>
      </c>
      <c r="BG835" s="147">
        <f>IF(N835="zákl. přenesená",J835,0)</f>
        <v>0</v>
      </c>
      <c r="BH835" s="147">
        <f>IF(N835="sníž. přenesená",J835,0)</f>
        <v>0</v>
      </c>
      <c r="BI835" s="147">
        <f>IF(N835="nulová",J835,0)</f>
        <v>0</v>
      </c>
      <c r="BJ835" s="18" t="s">
        <v>78</v>
      </c>
      <c r="BK835" s="147">
        <f>ROUND(I835*H835,2)</f>
        <v>0</v>
      </c>
      <c r="BL835" s="18" t="s">
        <v>86</v>
      </c>
      <c r="BM835" s="146" t="s">
        <v>947</v>
      </c>
    </row>
    <row r="836" spans="2:65" s="1" customFormat="1" x14ac:dyDescent="0.2">
      <c r="B836" s="33"/>
      <c r="D836" s="148" t="s">
        <v>311</v>
      </c>
      <c r="F836" s="149" t="s">
        <v>948</v>
      </c>
      <c r="I836" s="150"/>
      <c r="L836" s="33"/>
      <c r="M836" s="151"/>
      <c r="T836" s="54"/>
      <c r="AT836" s="18" t="s">
        <v>311</v>
      </c>
      <c r="AU836" s="18" t="s">
        <v>80</v>
      </c>
    </row>
    <row r="837" spans="2:65" s="12" customFormat="1" ht="33.75" x14ac:dyDescent="0.2">
      <c r="B837" s="152"/>
      <c r="D837" s="153" t="s">
        <v>313</v>
      </c>
      <c r="E837" s="154" t="s">
        <v>2</v>
      </c>
      <c r="F837" s="155" t="s">
        <v>949</v>
      </c>
      <c r="H837" s="154" t="s">
        <v>2</v>
      </c>
      <c r="I837" s="156"/>
      <c r="L837" s="152"/>
      <c r="M837" s="157"/>
      <c r="T837" s="158"/>
      <c r="AT837" s="154" t="s">
        <v>313</v>
      </c>
      <c r="AU837" s="154" t="s">
        <v>80</v>
      </c>
      <c r="AV837" s="12" t="s">
        <v>78</v>
      </c>
      <c r="AW837" s="12" t="s">
        <v>32</v>
      </c>
      <c r="AX837" s="12" t="s">
        <v>71</v>
      </c>
      <c r="AY837" s="154" t="s">
        <v>304</v>
      </c>
    </row>
    <row r="838" spans="2:65" s="12" customFormat="1" x14ac:dyDescent="0.2">
      <c r="B838" s="152"/>
      <c r="D838" s="153" t="s">
        <v>313</v>
      </c>
      <c r="E838" s="154" t="s">
        <v>2</v>
      </c>
      <c r="F838" s="155" t="s">
        <v>613</v>
      </c>
      <c r="H838" s="154" t="s">
        <v>2</v>
      </c>
      <c r="I838" s="156"/>
      <c r="L838" s="152"/>
      <c r="M838" s="157"/>
      <c r="T838" s="158"/>
      <c r="AT838" s="154" t="s">
        <v>313</v>
      </c>
      <c r="AU838" s="154" t="s">
        <v>80</v>
      </c>
      <c r="AV838" s="12" t="s">
        <v>78</v>
      </c>
      <c r="AW838" s="12" t="s">
        <v>32</v>
      </c>
      <c r="AX838" s="12" t="s">
        <v>71</v>
      </c>
      <c r="AY838" s="154" t="s">
        <v>304</v>
      </c>
    </row>
    <row r="839" spans="2:65" s="12" customFormat="1" x14ac:dyDescent="0.2">
      <c r="B839" s="152"/>
      <c r="D839" s="153" t="s">
        <v>313</v>
      </c>
      <c r="E839" s="154" t="s">
        <v>2</v>
      </c>
      <c r="F839" s="155" t="s">
        <v>950</v>
      </c>
      <c r="H839" s="154" t="s">
        <v>2</v>
      </c>
      <c r="I839" s="156"/>
      <c r="L839" s="152"/>
      <c r="M839" s="157"/>
      <c r="T839" s="158"/>
      <c r="AT839" s="154" t="s">
        <v>313</v>
      </c>
      <c r="AU839" s="154" t="s">
        <v>80</v>
      </c>
      <c r="AV839" s="12" t="s">
        <v>78</v>
      </c>
      <c r="AW839" s="12" t="s">
        <v>32</v>
      </c>
      <c r="AX839" s="12" t="s">
        <v>71</v>
      </c>
      <c r="AY839" s="154" t="s">
        <v>304</v>
      </c>
    </row>
    <row r="840" spans="2:65" s="12" customFormat="1" x14ac:dyDescent="0.2">
      <c r="B840" s="152"/>
      <c r="D840" s="153" t="s">
        <v>313</v>
      </c>
      <c r="E840" s="154" t="s">
        <v>2</v>
      </c>
      <c r="F840" s="155" t="s">
        <v>613</v>
      </c>
      <c r="H840" s="154" t="s">
        <v>2</v>
      </c>
      <c r="I840" s="156"/>
      <c r="L840" s="152"/>
      <c r="M840" s="157"/>
      <c r="T840" s="158"/>
      <c r="AT840" s="154" t="s">
        <v>313</v>
      </c>
      <c r="AU840" s="154" t="s">
        <v>80</v>
      </c>
      <c r="AV840" s="12" t="s">
        <v>78</v>
      </c>
      <c r="AW840" s="12" t="s">
        <v>32</v>
      </c>
      <c r="AX840" s="12" t="s">
        <v>71</v>
      </c>
      <c r="AY840" s="154" t="s">
        <v>304</v>
      </c>
    </row>
    <row r="841" spans="2:65" s="12" customFormat="1" x14ac:dyDescent="0.2">
      <c r="B841" s="152"/>
      <c r="D841" s="153" t="s">
        <v>313</v>
      </c>
      <c r="E841" s="154" t="s">
        <v>2</v>
      </c>
      <c r="F841" s="155" t="s">
        <v>903</v>
      </c>
      <c r="H841" s="154" t="s">
        <v>2</v>
      </c>
      <c r="I841" s="156"/>
      <c r="L841" s="152"/>
      <c r="M841" s="157"/>
      <c r="T841" s="158"/>
      <c r="AT841" s="154" t="s">
        <v>313</v>
      </c>
      <c r="AU841" s="154" t="s">
        <v>80</v>
      </c>
      <c r="AV841" s="12" t="s">
        <v>78</v>
      </c>
      <c r="AW841" s="12" t="s">
        <v>32</v>
      </c>
      <c r="AX841" s="12" t="s">
        <v>71</v>
      </c>
      <c r="AY841" s="154" t="s">
        <v>304</v>
      </c>
    </row>
    <row r="842" spans="2:65" s="13" customFormat="1" x14ac:dyDescent="0.2">
      <c r="B842" s="159"/>
      <c r="D842" s="153" t="s">
        <v>313</v>
      </c>
      <c r="E842" s="160" t="s">
        <v>2</v>
      </c>
      <c r="F842" s="161" t="s">
        <v>951</v>
      </c>
      <c r="H842" s="162">
        <v>6.45</v>
      </c>
      <c r="I842" s="163"/>
      <c r="L842" s="159"/>
      <c r="M842" s="164"/>
      <c r="T842" s="165"/>
      <c r="AT842" s="160" t="s">
        <v>313</v>
      </c>
      <c r="AU842" s="160" t="s">
        <v>80</v>
      </c>
      <c r="AV842" s="13" t="s">
        <v>80</v>
      </c>
      <c r="AW842" s="13" t="s">
        <v>32</v>
      </c>
      <c r="AX842" s="13" t="s">
        <v>71</v>
      </c>
      <c r="AY842" s="160" t="s">
        <v>304</v>
      </c>
    </row>
    <row r="843" spans="2:65" s="13" customFormat="1" x14ac:dyDescent="0.2">
      <c r="B843" s="159"/>
      <c r="D843" s="153" t="s">
        <v>313</v>
      </c>
      <c r="E843" s="160" t="s">
        <v>2</v>
      </c>
      <c r="F843" s="161" t="s">
        <v>952</v>
      </c>
      <c r="H843" s="162">
        <v>8.6999999999999993</v>
      </c>
      <c r="I843" s="163"/>
      <c r="L843" s="159"/>
      <c r="M843" s="164"/>
      <c r="T843" s="165"/>
      <c r="AT843" s="160" t="s">
        <v>313</v>
      </c>
      <c r="AU843" s="160" t="s">
        <v>80</v>
      </c>
      <c r="AV843" s="13" t="s">
        <v>80</v>
      </c>
      <c r="AW843" s="13" t="s">
        <v>32</v>
      </c>
      <c r="AX843" s="13" t="s">
        <v>71</v>
      </c>
      <c r="AY843" s="160" t="s">
        <v>304</v>
      </c>
    </row>
    <row r="844" spans="2:65" s="14" customFormat="1" x14ac:dyDescent="0.2">
      <c r="B844" s="166"/>
      <c r="D844" s="153" t="s">
        <v>313</v>
      </c>
      <c r="E844" s="167" t="s">
        <v>2</v>
      </c>
      <c r="F844" s="168" t="s">
        <v>321</v>
      </c>
      <c r="H844" s="169">
        <v>15.15</v>
      </c>
      <c r="I844" s="170"/>
      <c r="L844" s="166"/>
      <c r="M844" s="171"/>
      <c r="T844" s="172"/>
      <c r="AT844" s="167" t="s">
        <v>313</v>
      </c>
      <c r="AU844" s="167" t="s">
        <v>80</v>
      </c>
      <c r="AV844" s="14" t="s">
        <v>322</v>
      </c>
      <c r="AW844" s="14" t="s">
        <v>32</v>
      </c>
      <c r="AX844" s="14" t="s">
        <v>71</v>
      </c>
      <c r="AY844" s="167" t="s">
        <v>304</v>
      </c>
    </row>
    <row r="845" spans="2:65" s="12" customFormat="1" x14ac:dyDescent="0.2">
      <c r="B845" s="152"/>
      <c r="D845" s="153" t="s">
        <v>313</v>
      </c>
      <c r="E845" s="154" t="s">
        <v>2</v>
      </c>
      <c r="F845" s="155" t="s">
        <v>906</v>
      </c>
      <c r="H845" s="154" t="s">
        <v>2</v>
      </c>
      <c r="I845" s="156"/>
      <c r="L845" s="152"/>
      <c r="M845" s="157"/>
      <c r="T845" s="158"/>
      <c r="AT845" s="154" t="s">
        <v>313</v>
      </c>
      <c r="AU845" s="154" t="s">
        <v>80</v>
      </c>
      <c r="AV845" s="12" t="s">
        <v>78</v>
      </c>
      <c r="AW845" s="12" t="s">
        <v>32</v>
      </c>
      <c r="AX845" s="12" t="s">
        <v>71</v>
      </c>
      <c r="AY845" s="154" t="s">
        <v>304</v>
      </c>
    </row>
    <row r="846" spans="2:65" s="13" customFormat="1" ht="22.5" x14ac:dyDescent="0.2">
      <c r="B846" s="159"/>
      <c r="D846" s="153" t="s">
        <v>313</v>
      </c>
      <c r="E846" s="160" t="s">
        <v>2</v>
      </c>
      <c r="F846" s="161" t="s">
        <v>953</v>
      </c>
      <c r="H846" s="162">
        <v>2.02</v>
      </c>
      <c r="I846" s="163"/>
      <c r="L846" s="159"/>
      <c r="M846" s="164"/>
      <c r="T846" s="165"/>
      <c r="AT846" s="160" t="s">
        <v>313</v>
      </c>
      <c r="AU846" s="160" t="s">
        <v>80</v>
      </c>
      <c r="AV846" s="13" t="s">
        <v>80</v>
      </c>
      <c r="AW846" s="13" t="s">
        <v>32</v>
      </c>
      <c r="AX846" s="13" t="s">
        <v>71</v>
      </c>
      <c r="AY846" s="160" t="s">
        <v>304</v>
      </c>
    </row>
    <row r="847" spans="2:65" s="14" customFormat="1" x14ac:dyDescent="0.2">
      <c r="B847" s="166"/>
      <c r="D847" s="153" t="s">
        <v>313</v>
      </c>
      <c r="E847" s="167" t="s">
        <v>2</v>
      </c>
      <c r="F847" s="168" t="s">
        <v>321</v>
      </c>
      <c r="H847" s="169">
        <v>2.02</v>
      </c>
      <c r="I847" s="170"/>
      <c r="L847" s="166"/>
      <c r="M847" s="171"/>
      <c r="T847" s="172"/>
      <c r="AT847" s="167" t="s">
        <v>313</v>
      </c>
      <c r="AU847" s="167" t="s">
        <v>80</v>
      </c>
      <c r="AV847" s="14" t="s">
        <v>322</v>
      </c>
      <c r="AW847" s="14" t="s">
        <v>32</v>
      </c>
      <c r="AX847" s="14" t="s">
        <v>71</v>
      </c>
      <c r="AY847" s="167" t="s">
        <v>304</v>
      </c>
    </row>
    <row r="848" spans="2:65" s="12" customFormat="1" x14ac:dyDescent="0.2">
      <c r="B848" s="152"/>
      <c r="D848" s="153" t="s">
        <v>313</v>
      </c>
      <c r="E848" s="154" t="s">
        <v>2</v>
      </c>
      <c r="F848" s="155" t="s">
        <v>908</v>
      </c>
      <c r="H848" s="154" t="s">
        <v>2</v>
      </c>
      <c r="I848" s="156"/>
      <c r="L848" s="152"/>
      <c r="M848" s="157"/>
      <c r="T848" s="158"/>
      <c r="AT848" s="154" t="s">
        <v>313</v>
      </c>
      <c r="AU848" s="154" t="s">
        <v>80</v>
      </c>
      <c r="AV848" s="12" t="s">
        <v>78</v>
      </c>
      <c r="AW848" s="12" t="s">
        <v>32</v>
      </c>
      <c r="AX848" s="12" t="s">
        <v>71</v>
      </c>
      <c r="AY848" s="154" t="s">
        <v>304</v>
      </c>
    </row>
    <row r="849" spans="2:65" s="13" customFormat="1" x14ac:dyDescent="0.2">
      <c r="B849" s="159"/>
      <c r="D849" s="153" t="s">
        <v>313</v>
      </c>
      <c r="E849" s="160" t="s">
        <v>2</v>
      </c>
      <c r="F849" s="161" t="s">
        <v>954</v>
      </c>
      <c r="H849" s="162">
        <v>4.4000000000000004</v>
      </c>
      <c r="I849" s="163"/>
      <c r="L849" s="159"/>
      <c r="M849" s="164"/>
      <c r="T849" s="165"/>
      <c r="AT849" s="160" t="s">
        <v>313</v>
      </c>
      <c r="AU849" s="160" t="s">
        <v>80</v>
      </c>
      <c r="AV849" s="13" t="s">
        <v>80</v>
      </c>
      <c r="AW849" s="13" t="s">
        <v>32</v>
      </c>
      <c r="AX849" s="13" t="s">
        <v>71</v>
      </c>
      <c r="AY849" s="160" t="s">
        <v>304</v>
      </c>
    </row>
    <row r="850" spans="2:65" s="14" customFormat="1" x14ac:dyDescent="0.2">
      <c r="B850" s="166"/>
      <c r="D850" s="153" t="s">
        <v>313</v>
      </c>
      <c r="E850" s="167" t="s">
        <v>2</v>
      </c>
      <c r="F850" s="168" t="s">
        <v>321</v>
      </c>
      <c r="H850" s="169">
        <v>4.4000000000000004</v>
      </c>
      <c r="I850" s="170"/>
      <c r="L850" s="166"/>
      <c r="M850" s="171"/>
      <c r="T850" s="172"/>
      <c r="AT850" s="167" t="s">
        <v>313</v>
      </c>
      <c r="AU850" s="167" t="s">
        <v>80</v>
      </c>
      <c r="AV850" s="14" t="s">
        <v>322</v>
      </c>
      <c r="AW850" s="14" t="s">
        <v>32</v>
      </c>
      <c r="AX850" s="14" t="s">
        <v>71</v>
      </c>
      <c r="AY850" s="167" t="s">
        <v>304</v>
      </c>
    </row>
    <row r="851" spans="2:65" s="12" customFormat="1" x14ac:dyDescent="0.2">
      <c r="B851" s="152"/>
      <c r="D851" s="153" t="s">
        <v>313</v>
      </c>
      <c r="E851" s="154" t="s">
        <v>2</v>
      </c>
      <c r="F851" s="155" t="s">
        <v>639</v>
      </c>
      <c r="H851" s="154" t="s">
        <v>2</v>
      </c>
      <c r="I851" s="156"/>
      <c r="L851" s="152"/>
      <c r="M851" s="157"/>
      <c r="T851" s="158"/>
      <c r="AT851" s="154" t="s">
        <v>313</v>
      </c>
      <c r="AU851" s="154" t="s">
        <v>80</v>
      </c>
      <c r="AV851" s="12" t="s">
        <v>78</v>
      </c>
      <c r="AW851" s="12" t="s">
        <v>32</v>
      </c>
      <c r="AX851" s="12" t="s">
        <v>71</v>
      </c>
      <c r="AY851" s="154" t="s">
        <v>304</v>
      </c>
    </row>
    <row r="852" spans="2:65" s="12" customFormat="1" x14ac:dyDescent="0.2">
      <c r="B852" s="152"/>
      <c r="D852" s="153" t="s">
        <v>313</v>
      </c>
      <c r="E852" s="154" t="s">
        <v>2</v>
      </c>
      <c r="F852" s="155" t="s">
        <v>955</v>
      </c>
      <c r="H852" s="154" t="s">
        <v>2</v>
      </c>
      <c r="I852" s="156"/>
      <c r="L852" s="152"/>
      <c r="M852" s="157"/>
      <c r="T852" s="158"/>
      <c r="AT852" s="154" t="s">
        <v>313</v>
      </c>
      <c r="AU852" s="154" t="s">
        <v>80</v>
      </c>
      <c r="AV852" s="12" t="s">
        <v>78</v>
      </c>
      <c r="AW852" s="12" t="s">
        <v>32</v>
      </c>
      <c r="AX852" s="12" t="s">
        <v>71</v>
      </c>
      <c r="AY852" s="154" t="s">
        <v>304</v>
      </c>
    </row>
    <row r="853" spans="2:65" s="12" customFormat="1" x14ac:dyDescent="0.2">
      <c r="B853" s="152"/>
      <c r="D853" s="153" t="s">
        <v>313</v>
      </c>
      <c r="E853" s="154" t="s">
        <v>2</v>
      </c>
      <c r="F853" s="155" t="s">
        <v>910</v>
      </c>
      <c r="H853" s="154" t="s">
        <v>2</v>
      </c>
      <c r="I853" s="156"/>
      <c r="L853" s="152"/>
      <c r="M853" s="157"/>
      <c r="T853" s="158"/>
      <c r="AT853" s="154" t="s">
        <v>313</v>
      </c>
      <c r="AU853" s="154" t="s">
        <v>80</v>
      </c>
      <c r="AV853" s="12" t="s">
        <v>78</v>
      </c>
      <c r="AW853" s="12" t="s">
        <v>32</v>
      </c>
      <c r="AX853" s="12" t="s">
        <v>71</v>
      </c>
      <c r="AY853" s="154" t="s">
        <v>304</v>
      </c>
    </row>
    <row r="854" spans="2:65" s="13" customFormat="1" x14ac:dyDescent="0.2">
      <c r="B854" s="159"/>
      <c r="D854" s="153" t="s">
        <v>313</v>
      </c>
      <c r="E854" s="160" t="s">
        <v>2</v>
      </c>
      <c r="F854" s="161" t="s">
        <v>951</v>
      </c>
      <c r="H854" s="162">
        <v>6.45</v>
      </c>
      <c r="I854" s="163"/>
      <c r="L854" s="159"/>
      <c r="M854" s="164"/>
      <c r="T854" s="165"/>
      <c r="AT854" s="160" t="s">
        <v>313</v>
      </c>
      <c r="AU854" s="160" t="s">
        <v>80</v>
      </c>
      <c r="AV854" s="13" t="s">
        <v>80</v>
      </c>
      <c r="AW854" s="13" t="s">
        <v>32</v>
      </c>
      <c r="AX854" s="13" t="s">
        <v>71</v>
      </c>
      <c r="AY854" s="160" t="s">
        <v>304</v>
      </c>
    </row>
    <row r="855" spans="2:65" s="13" customFormat="1" x14ac:dyDescent="0.2">
      <c r="B855" s="159"/>
      <c r="D855" s="153" t="s">
        <v>313</v>
      </c>
      <c r="E855" s="160" t="s">
        <v>2</v>
      </c>
      <c r="F855" s="161" t="s">
        <v>956</v>
      </c>
      <c r="H855" s="162">
        <v>23.76</v>
      </c>
      <c r="I855" s="163"/>
      <c r="L855" s="159"/>
      <c r="M855" s="164"/>
      <c r="T855" s="165"/>
      <c r="AT855" s="160" t="s">
        <v>313</v>
      </c>
      <c r="AU855" s="160" t="s">
        <v>80</v>
      </c>
      <c r="AV855" s="13" t="s">
        <v>80</v>
      </c>
      <c r="AW855" s="13" t="s">
        <v>32</v>
      </c>
      <c r="AX855" s="13" t="s">
        <v>71</v>
      </c>
      <c r="AY855" s="160" t="s">
        <v>304</v>
      </c>
    </row>
    <row r="856" spans="2:65" s="14" customFormat="1" x14ac:dyDescent="0.2">
      <c r="B856" s="166"/>
      <c r="D856" s="153" t="s">
        <v>313</v>
      </c>
      <c r="E856" s="167" t="s">
        <v>2</v>
      </c>
      <c r="F856" s="168" t="s">
        <v>321</v>
      </c>
      <c r="H856" s="169">
        <v>30.21</v>
      </c>
      <c r="I856" s="170"/>
      <c r="L856" s="166"/>
      <c r="M856" s="171"/>
      <c r="T856" s="172"/>
      <c r="AT856" s="167" t="s">
        <v>313</v>
      </c>
      <c r="AU856" s="167" t="s">
        <v>80</v>
      </c>
      <c r="AV856" s="14" t="s">
        <v>322</v>
      </c>
      <c r="AW856" s="14" t="s">
        <v>32</v>
      </c>
      <c r="AX856" s="14" t="s">
        <v>71</v>
      </c>
      <c r="AY856" s="167" t="s">
        <v>304</v>
      </c>
    </row>
    <row r="857" spans="2:65" s="15" customFormat="1" x14ac:dyDescent="0.2">
      <c r="B857" s="173"/>
      <c r="D857" s="153" t="s">
        <v>313</v>
      </c>
      <c r="E857" s="174" t="s">
        <v>2</v>
      </c>
      <c r="F857" s="175" t="s">
        <v>323</v>
      </c>
      <c r="H857" s="176">
        <v>51.78</v>
      </c>
      <c r="I857" s="177"/>
      <c r="L857" s="173"/>
      <c r="M857" s="178"/>
      <c r="T857" s="179"/>
      <c r="AT857" s="174" t="s">
        <v>313</v>
      </c>
      <c r="AU857" s="174" t="s">
        <v>80</v>
      </c>
      <c r="AV857" s="15" t="s">
        <v>86</v>
      </c>
      <c r="AW857" s="15" t="s">
        <v>32</v>
      </c>
      <c r="AX857" s="15" t="s">
        <v>78</v>
      </c>
      <c r="AY857" s="174" t="s">
        <v>304</v>
      </c>
    </row>
    <row r="858" spans="2:65" s="1" customFormat="1" ht="24.2" customHeight="1" x14ac:dyDescent="0.2">
      <c r="B858" s="134"/>
      <c r="C858" s="135" t="s">
        <v>957</v>
      </c>
      <c r="D858" s="135" t="s">
        <v>306</v>
      </c>
      <c r="E858" s="136" t="s">
        <v>958</v>
      </c>
      <c r="F858" s="137" t="s">
        <v>959</v>
      </c>
      <c r="G858" s="138" t="s">
        <v>179</v>
      </c>
      <c r="H858" s="139">
        <v>159.28</v>
      </c>
      <c r="I858" s="140"/>
      <c r="J858" s="141">
        <f>ROUND(I858*H858,2)</f>
        <v>0</v>
      </c>
      <c r="K858" s="137" t="s">
        <v>309</v>
      </c>
      <c r="L858" s="33"/>
      <c r="M858" s="142" t="s">
        <v>2</v>
      </c>
      <c r="N858" s="143" t="s">
        <v>42</v>
      </c>
      <c r="P858" s="144">
        <f>O858*H858</f>
        <v>0</v>
      </c>
      <c r="Q858" s="144">
        <v>1.2E-4</v>
      </c>
      <c r="R858" s="144">
        <f>Q858*H858</f>
        <v>1.9113600000000001E-2</v>
      </c>
      <c r="S858" s="144">
        <v>0</v>
      </c>
      <c r="T858" s="145">
        <f>S858*H858</f>
        <v>0</v>
      </c>
      <c r="AR858" s="146" t="s">
        <v>86</v>
      </c>
      <c r="AT858" s="146" t="s">
        <v>306</v>
      </c>
      <c r="AU858" s="146" t="s">
        <v>80</v>
      </c>
      <c r="AY858" s="18" t="s">
        <v>304</v>
      </c>
      <c r="BE858" s="147">
        <f>IF(N858="základní",J858,0)</f>
        <v>0</v>
      </c>
      <c r="BF858" s="147">
        <f>IF(N858="snížená",J858,0)</f>
        <v>0</v>
      </c>
      <c r="BG858" s="147">
        <f>IF(N858="zákl. přenesená",J858,0)</f>
        <v>0</v>
      </c>
      <c r="BH858" s="147">
        <f>IF(N858="sníž. přenesená",J858,0)</f>
        <v>0</v>
      </c>
      <c r="BI858" s="147">
        <f>IF(N858="nulová",J858,0)</f>
        <v>0</v>
      </c>
      <c r="BJ858" s="18" t="s">
        <v>78</v>
      </c>
      <c r="BK858" s="147">
        <f>ROUND(I858*H858,2)</f>
        <v>0</v>
      </c>
      <c r="BL858" s="18" t="s">
        <v>86</v>
      </c>
      <c r="BM858" s="146" t="s">
        <v>960</v>
      </c>
    </row>
    <row r="859" spans="2:65" s="1" customFormat="1" x14ac:dyDescent="0.2">
      <c r="B859" s="33"/>
      <c r="D859" s="148" t="s">
        <v>311</v>
      </c>
      <c r="F859" s="149" t="s">
        <v>961</v>
      </c>
      <c r="I859" s="150"/>
      <c r="L859" s="33"/>
      <c r="M859" s="151"/>
      <c r="T859" s="54"/>
      <c r="AT859" s="18" t="s">
        <v>311</v>
      </c>
      <c r="AU859" s="18" t="s">
        <v>80</v>
      </c>
    </row>
    <row r="860" spans="2:65" s="12" customFormat="1" ht="33.75" x14ac:dyDescent="0.2">
      <c r="B860" s="152"/>
      <c r="D860" s="153" t="s">
        <v>313</v>
      </c>
      <c r="E860" s="154" t="s">
        <v>2</v>
      </c>
      <c r="F860" s="155" t="s">
        <v>949</v>
      </c>
      <c r="H860" s="154" t="s">
        <v>2</v>
      </c>
      <c r="I860" s="156"/>
      <c r="L860" s="152"/>
      <c r="M860" s="157"/>
      <c r="T860" s="158"/>
      <c r="AT860" s="154" t="s">
        <v>313</v>
      </c>
      <c r="AU860" s="154" t="s">
        <v>80</v>
      </c>
      <c r="AV860" s="12" t="s">
        <v>78</v>
      </c>
      <c r="AW860" s="12" t="s">
        <v>32</v>
      </c>
      <c r="AX860" s="12" t="s">
        <v>71</v>
      </c>
      <c r="AY860" s="154" t="s">
        <v>304</v>
      </c>
    </row>
    <row r="861" spans="2:65" s="12" customFormat="1" x14ac:dyDescent="0.2">
      <c r="B861" s="152"/>
      <c r="D861" s="153" t="s">
        <v>313</v>
      </c>
      <c r="E861" s="154" t="s">
        <v>2</v>
      </c>
      <c r="F861" s="155" t="s">
        <v>613</v>
      </c>
      <c r="H861" s="154" t="s">
        <v>2</v>
      </c>
      <c r="I861" s="156"/>
      <c r="L861" s="152"/>
      <c r="M861" s="157"/>
      <c r="T861" s="158"/>
      <c r="AT861" s="154" t="s">
        <v>313</v>
      </c>
      <c r="AU861" s="154" t="s">
        <v>80</v>
      </c>
      <c r="AV861" s="12" t="s">
        <v>78</v>
      </c>
      <c r="AW861" s="12" t="s">
        <v>32</v>
      </c>
      <c r="AX861" s="12" t="s">
        <v>71</v>
      </c>
      <c r="AY861" s="154" t="s">
        <v>304</v>
      </c>
    </row>
    <row r="862" spans="2:65" s="12" customFormat="1" x14ac:dyDescent="0.2">
      <c r="B862" s="152"/>
      <c r="D862" s="153" t="s">
        <v>313</v>
      </c>
      <c r="E862" s="154" t="s">
        <v>2</v>
      </c>
      <c r="F862" s="155" t="s">
        <v>962</v>
      </c>
      <c r="H862" s="154" t="s">
        <v>2</v>
      </c>
      <c r="I862" s="156"/>
      <c r="L862" s="152"/>
      <c r="M862" s="157"/>
      <c r="T862" s="158"/>
      <c r="AT862" s="154" t="s">
        <v>313</v>
      </c>
      <c r="AU862" s="154" t="s">
        <v>80</v>
      </c>
      <c r="AV862" s="12" t="s">
        <v>78</v>
      </c>
      <c r="AW862" s="12" t="s">
        <v>32</v>
      </c>
      <c r="AX862" s="12" t="s">
        <v>71</v>
      </c>
      <c r="AY862" s="154" t="s">
        <v>304</v>
      </c>
    </row>
    <row r="863" spans="2:65" s="12" customFormat="1" x14ac:dyDescent="0.2">
      <c r="B863" s="152"/>
      <c r="D863" s="153" t="s">
        <v>313</v>
      </c>
      <c r="E863" s="154" t="s">
        <v>2</v>
      </c>
      <c r="F863" s="155" t="s">
        <v>903</v>
      </c>
      <c r="H863" s="154" t="s">
        <v>2</v>
      </c>
      <c r="I863" s="156"/>
      <c r="L863" s="152"/>
      <c r="M863" s="157"/>
      <c r="T863" s="158"/>
      <c r="AT863" s="154" t="s">
        <v>313</v>
      </c>
      <c r="AU863" s="154" t="s">
        <v>80</v>
      </c>
      <c r="AV863" s="12" t="s">
        <v>78</v>
      </c>
      <c r="AW863" s="12" t="s">
        <v>32</v>
      </c>
      <c r="AX863" s="12" t="s">
        <v>71</v>
      </c>
      <c r="AY863" s="154" t="s">
        <v>304</v>
      </c>
    </row>
    <row r="864" spans="2:65" s="13" customFormat="1" x14ac:dyDescent="0.2">
      <c r="B864" s="159"/>
      <c r="D864" s="153" t="s">
        <v>313</v>
      </c>
      <c r="E864" s="160" t="s">
        <v>2</v>
      </c>
      <c r="F864" s="161" t="s">
        <v>963</v>
      </c>
      <c r="H864" s="162">
        <v>5.66</v>
      </c>
      <c r="I864" s="163"/>
      <c r="L864" s="159"/>
      <c r="M864" s="164"/>
      <c r="T864" s="165"/>
      <c r="AT864" s="160" t="s">
        <v>313</v>
      </c>
      <c r="AU864" s="160" t="s">
        <v>80</v>
      </c>
      <c r="AV864" s="13" t="s">
        <v>80</v>
      </c>
      <c r="AW864" s="13" t="s">
        <v>32</v>
      </c>
      <c r="AX864" s="13" t="s">
        <v>71</v>
      </c>
      <c r="AY864" s="160" t="s">
        <v>304</v>
      </c>
    </row>
    <row r="865" spans="2:51" s="13" customFormat="1" x14ac:dyDescent="0.2">
      <c r="B865" s="159"/>
      <c r="D865" s="153" t="s">
        <v>313</v>
      </c>
      <c r="E865" s="160" t="s">
        <v>2</v>
      </c>
      <c r="F865" s="161" t="s">
        <v>964</v>
      </c>
      <c r="H865" s="162">
        <v>8</v>
      </c>
      <c r="I865" s="163"/>
      <c r="L865" s="159"/>
      <c r="M865" s="164"/>
      <c r="T865" s="165"/>
      <c r="AT865" s="160" t="s">
        <v>313</v>
      </c>
      <c r="AU865" s="160" t="s">
        <v>80</v>
      </c>
      <c r="AV865" s="13" t="s">
        <v>80</v>
      </c>
      <c r="AW865" s="13" t="s">
        <v>32</v>
      </c>
      <c r="AX865" s="13" t="s">
        <v>71</v>
      </c>
      <c r="AY865" s="160" t="s">
        <v>304</v>
      </c>
    </row>
    <row r="866" spans="2:51" s="13" customFormat="1" x14ac:dyDescent="0.2">
      <c r="B866" s="159"/>
      <c r="D866" s="153" t="s">
        <v>313</v>
      </c>
      <c r="E866" s="160" t="s">
        <v>2</v>
      </c>
      <c r="F866" s="161" t="s">
        <v>965</v>
      </c>
      <c r="H866" s="162">
        <v>22.28</v>
      </c>
      <c r="I866" s="163"/>
      <c r="L866" s="159"/>
      <c r="M866" s="164"/>
      <c r="T866" s="165"/>
      <c r="AT866" s="160" t="s">
        <v>313</v>
      </c>
      <c r="AU866" s="160" t="s">
        <v>80</v>
      </c>
      <c r="AV866" s="13" t="s">
        <v>80</v>
      </c>
      <c r="AW866" s="13" t="s">
        <v>32</v>
      </c>
      <c r="AX866" s="13" t="s">
        <v>71</v>
      </c>
      <c r="AY866" s="160" t="s">
        <v>304</v>
      </c>
    </row>
    <row r="867" spans="2:51" s="14" customFormat="1" x14ac:dyDescent="0.2">
      <c r="B867" s="166"/>
      <c r="D867" s="153" t="s">
        <v>313</v>
      </c>
      <c r="E867" s="167" t="s">
        <v>2</v>
      </c>
      <c r="F867" s="168" t="s">
        <v>321</v>
      </c>
      <c r="H867" s="169">
        <v>35.94</v>
      </c>
      <c r="I867" s="170"/>
      <c r="L867" s="166"/>
      <c r="M867" s="171"/>
      <c r="T867" s="172"/>
      <c r="AT867" s="167" t="s">
        <v>313</v>
      </c>
      <c r="AU867" s="167" t="s">
        <v>80</v>
      </c>
      <c r="AV867" s="14" t="s">
        <v>322</v>
      </c>
      <c r="AW867" s="14" t="s">
        <v>32</v>
      </c>
      <c r="AX867" s="14" t="s">
        <v>71</v>
      </c>
      <c r="AY867" s="167" t="s">
        <v>304</v>
      </c>
    </row>
    <row r="868" spans="2:51" s="12" customFormat="1" x14ac:dyDescent="0.2">
      <c r="B868" s="152"/>
      <c r="D868" s="153" t="s">
        <v>313</v>
      </c>
      <c r="E868" s="154" t="s">
        <v>2</v>
      </c>
      <c r="F868" s="155" t="s">
        <v>906</v>
      </c>
      <c r="H868" s="154" t="s">
        <v>2</v>
      </c>
      <c r="I868" s="156"/>
      <c r="L868" s="152"/>
      <c r="M868" s="157"/>
      <c r="T868" s="158"/>
      <c r="AT868" s="154" t="s">
        <v>313</v>
      </c>
      <c r="AU868" s="154" t="s">
        <v>80</v>
      </c>
      <c r="AV868" s="12" t="s">
        <v>78</v>
      </c>
      <c r="AW868" s="12" t="s">
        <v>32</v>
      </c>
      <c r="AX868" s="12" t="s">
        <v>71</v>
      </c>
      <c r="AY868" s="154" t="s">
        <v>304</v>
      </c>
    </row>
    <row r="869" spans="2:51" s="13" customFormat="1" x14ac:dyDescent="0.2">
      <c r="B869" s="159"/>
      <c r="D869" s="153" t="s">
        <v>313</v>
      </c>
      <c r="E869" s="160" t="s">
        <v>2</v>
      </c>
      <c r="F869" s="161" t="s">
        <v>966</v>
      </c>
      <c r="H869" s="162">
        <v>2.02</v>
      </c>
      <c r="I869" s="163"/>
      <c r="L869" s="159"/>
      <c r="M869" s="164"/>
      <c r="T869" s="165"/>
      <c r="AT869" s="160" t="s">
        <v>313</v>
      </c>
      <c r="AU869" s="160" t="s">
        <v>80</v>
      </c>
      <c r="AV869" s="13" t="s">
        <v>80</v>
      </c>
      <c r="AW869" s="13" t="s">
        <v>32</v>
      </c>
      <c r="AX869" s="13" t="s">
        <v>71</v>
      </c>
      <c r="AY869" s="160" t="s">
        <v>304</v>
      </c>
    </row>
    <row r="870" spans="2:51" s="14" customFormat="1" x14ac:dyDescent="0.2">
      <c r="B870" s="166"/>
      <c r="D870" s="153" t="s">
        <v>313</v>
      </c>
      <c r="E870" s="167" t="s">
        <v>2</v>
      </c>
      <c r="F870" s="168" t="s">
        <v>321</v>
      </c>
      <c r="H870" s="169">
        <v>2.02</v>
      </c>
      <c r="I870" s="170"/>
      <c r="L870" s="166"/>
      <c r="M870" s="171"/>
      <c r="T870" s="172"/>
      <c r="AT870" s="167" t="s">
        <v>313</v>
      </c>
      <c r="AU870" s="167" t="s">
        <v>80</v>
      </c>
      <c r="AV870" s="14" t="s">
        <v>322</v>
      </c>
      <c r="AW870" s="14" t="s">
        <v>32</v>
      </c>
      <c r="AX870" s="14" t="s">
        <v>71</v>
      </c>
      <c r="AY870" s="167" t="s">
        <v>304</v>
      </c>
    </row>
    <row r="871" spans="2:51" s="12" customFormat="1" x14ac:dyDescent="0.2">
      <c r="B871" s="152"/>
      <c r="D871" s="153" t="s">
        <v>313</v>
      </c>
      <c r="E871" s="154" t="s">
        <v>2</v>
      </c>
      <c r="F871" s="155" t="s">
        <v>908</v>
      </c>
      <c r="H871" s="154" t="s">
        <v>2</v>
      </c>
      <c r="I871" s="156"/>
      <c r="L871" s="152"/>
      <c r="M871" s="157"/>
      <c r="T871" s="158"/>
      <c r="AT871" s="154" t="s">
        <v>313</v>
      </c>
      <c r="AU871" s="154" t="s">
        <v>80</v>
      </c>
      <c r="AV871" s="12" t="s">
        <v>78</v>
      </c>
      <c r="AW871" s="12" t="s">
        <v>32</v>
      </c>
      <c r="AX871" s="12" t="s">
        <v>71</v>
      </c>
      <c r="AY871" s="154" t="s">
        <v>304</v>
      </c>
    </row>
    <row r="872" spans="2:51" s="13" customFormat="1" x14ac:dyDescent="0.2">
      <c r="B872" s="159"/>
      <c r="D872" s="153" t="s">
        <v>313</v>
      </c>
      <c r="E872" s="160" t="s">
        <v>2</v>
      </c>
      <c r="F872" s="161" t="s">
        <v>967</v>
      </c>
      <c r="H872" s="162">
        <v>29.6</v>
      </c>
      <c r="I872" s="163"/>
      <c r="L872" s="159"/>
      <c r="M872" s="164"/>
      <c r="T872" s="165"/>
      <c r="AT872" s="160" t="s">
        <v>313</v>
      </c>
      <c r="AU872" s="160" t="s">
        <v>80</v>
      </c>
      <c r="AV872" s="13" t="s">
        <v>80</v>
      </c>
      <c r="AW872" s="13" t="s">
        <v>32</v>
      </c>
      <c r="AX872" s="13" t="s">
        <v>71</v>
      </c>
      <c r="AY872" s="160" t="s">
        <v>304</v>
      </c>
    </row>
    <row r="873" spans="2:51" s="14" customFormat="1" x14ac:dyDescent="0.2">
      <c r="B873" s="166"/>
      <c r="D873" s="153" t="s">
        <v>313</v>
      </c>
      <c r="E873" s="167" t="s">
        <v>2</v>
      </c>
      <c r="F873" s="168" t="s">
        <v>321</v>
      </c>
      <c r="H873" s="169">
        <v>29.6</v>
      </c>
      <c r="I873" s="170"/>
      <c r="L873" s="166"/>
      <c r="M873" s="171"/>
      <c r="T873" s="172"/>
      <c r="AT873" s="167" t="s">
        <v>313</v>
      </c>
      <c r="AU873" s="167" t="s">
        <v>80</v>
      </c>
      <c r="AV873" s="14" t="s">
        <v>322</v>
      </c>
      <c r="AW873" s="14" t="s">
        <v>32</v>
      </c>
      <c r="AX873" s="14" t="s">
        <v>71</v>
      </c>
      <c r="AY873" s="167" t="s">
        <v>304</v>
      </c>
    </row>
    <row r="874" spans="2:51" s="12" customFormat="1" x14ac:dyDescent="0.2">
      <c r="B874" s="152"/>
      <c r="D874" s="153" t="s">
        <v>313</v>
      </c>
      <c r="E874" s="154" t="s">
        <v>2</v>
      </c>
      <c r="F874" s="155" t="s">
        <v>927</v>
      </c>
      <c r="H874" s="154" t="s">
        <v>2</v>
      </c>
      <c r="I874" s="156"/>
      <c r="L874" s="152"/>
      <c r="M874" s="157"/>
      <c r="T874" s="158"/>
      <c r="AT874" s="154" t="s">
        <v>313</v>
      </c>
      <c r="AU874" s="154" t="s">
        <v>80</v>
      </c>
      <c r="AV874" s="12" t="s">
        <v>78</v>
      </c>
      <c r="AW874" s="12" t="s">
        <v>32</v>
      </c>
      <c r="AX874" s="12" t="s">
        <v>71</v>
      </c>
      <c r="AY874" s="154" t="s">
        <v>304</v>
      </c>
    </row>
    <row r="875" spans="2:51" s="13" customFormat="1" x14ac:dyDescent="0.2">
      <c r="B875" s="159"/>
      <c r="D875" s="153" t="s">
        <v>313</v>
      </c>
      <c r="E875" s="160" t="s">
        <v>2</v>
      </c>
      <c r="F875" s="161" t="s">
        <v>968</v>
      </c>
      <c r="H875" s="162">
        <v>6.01</v>
      </c>
      <c r="I875" s="163"/>
      <c r="L875" s="159"/>
      <c r="M875" s="164"/>
      <c r="T875" s="165"/>
      <c r="AT875" s="160" t="s">
        <v>313</v>
      </c>
      <c r="AU875" s="160" t="s">
        <v>80</v>
      </c>
      <c r="AV875" s="13" t="s">
        <v>80</v>
      </c>
      <c r="AW875" s="13" t="s">
        <v>32</v>
      </c>
      <c r="AX875" s="13" t="s">
        <v>71</v>
      </c>
      <c r="AY875" s="160" t="s">
        <v>304</v>
      </c>
    </row>
    <row r="876" spans="2:51" s="14" customFormat="1" x14ac:dyDescent="0.2">
      <c r="B876" s="166"/>
      <c r="D876" s="153" t="s">
        <v>313</v>
      </c>
      <c r="E876" s="167" t="s">
        <v>2</v>
      </c>
      <c r="F876" s="168" t="s">
        <v>321</v>
      </c>
      <c r="H876" s="169">
        <v>6.01</v>
      </c>
      <c r="I876" s="170"/>
      <c r="L876" s="166"/>
      <c r="M876" s="171"/>
      <c r="T876" s="172"/>
      <c r="AT876" s="167" t="s">
        <v>313</v>
      </c>
      <c r="AU876" s="167" t="s">
        <v>80</v>
      </c>
      <c r="AV876" s="14" t="s">
        <v>322</v>
      </c>
      <c r="AW876" s="14" t="s">
        <v>32</v>
      </c>
      <c r="AX876" s="14" t="s">
        <v>71</v>
      </c>
      <c r="AY876" s="167" t="s">
        <v>304</v>
      </c>
    </row>
    <row r="877" spans="2:51" s="12" customFormat="1" x14ac:dyDescent="0.2">
      <c r="B877" s="152"/>
      <c r="D877" s="153" t="s">
        <v>313</v>
      </c>
      <c r="E877" s="154" t="s">
        <v>2</v>
      </c>
      <c r="F877" s="155" t="s">
        <v>639</v>
      </c>
      <c r="H877" s="154" t="s">
        <v>2</v>
      </c>
      <c r="I877" s="156"/>
      <c r="L877" s="152"/>
      <c r="M877" s="157"/>
      <c r="T877" s="158"/>
      <c r="AT877" s="154" t="s">
        <v>313</v>
      </c>
      <c r="AU877" s="154" t="s">
        <v>80</v>
      </c>
      <c r="AV877" s="12" t="s">
        <v>78</v>
      </c>
      <c r="AW877" s="12" t="s">
        <v>32</v>
      </c>
      <c r="AX877" s="12" t="s">
        <v>71</v>
      </c>
      <c r="AY877" s="154" t="s">
        <v>304</v>
      </c>
    </row>
    <row r="878" spans="2:51" s="12" customFormat="1" x14ac:dyDescent="0.2">
      <c r="B878" s="152"/>
      <c r="D878" s="153" t="s">
        <v>313</v>
      </c>
      <c r="E878" s="154" t="s">
        <v>2</v>
      </c>
      <c r="F878" s="155" t="s">
        <v>969</v>
      </c>
      <c r="H878" s="154" t="s">
        <v>2</v>
      </c>
      <c r="I878" s="156"/>
      <c r="L878" s="152"/>
      <c r="M878" s="157"/>
      <c r="T878" s="158"/>
      <c r="AT878" s="154" t="s">
        <v>313</v>
      </c>
      <c r="AU878" s="154" t="s">
        <v>80</v>
      </c>
      <c r="AV878" s="12" t="s">
        <v>78</v>
      </c>
      <c r="AW878" s="12" t="s">
        <v>32</v>
      </c>
      <c r="AX878" s="12" t="s">
        <v>71</v>
      </c>
      <c r="AY878" s="154" t="s">
        <v>304</v>
      </c>
    </row>
    <row r="879" spans="2:51" s="12" customFormat="1" x14ac:dyDescent="0.2">
      <c r="B879" s="152"/>
      <c r="D879" s="153" t="s">
        <v>313</v>
      </c>
      <c r="E879" s="154" t="s">
        <v>2</v>
      </c>
      <c r="F879" s="155" t="s">
        <v>910</v>
      </c>
      <c r="H879" s="154" t="s">
        <v>2</v>
      </c>
      <c r="I879" s="156"/>
      <c r="L879" s="152"/>
      <c r="M879" s="157"/>
      <c r="T879" s="158"/>
      <c r="AT879" s="154" t="s">
        <v>313</v>
      </c>
      <c r="AU879" s="154" t="s">
        <v>80</v>
      </c>
      <c r="AV879" s="12" t="s">
        <v>78</v>
      </c>
      <c r="AW879" s="12" t="s">
        <v>32</v>
      </c>
      <c r="AX879" s="12" t="s">
        <v>71</v>
      </c>
      <c r="AY879" s="154" t="s">
        <v>304</v>
      </c>
    </row>
    <row r="880" spans="2:51" s="13" customFormat="1" x14ac:dyDescent="0.2">
      <c r="B880" s="159"/>
      <c r="D880" s="153" t="s">
        <v>313</v>
      </c>
      <c r="E880" s="160" t="s">
        <v>2</v>
      </c>
      <c r="F880" s="161" t="s">
        <v>970</v>
      </c>
      <c r="H880" s="162">
        <v>28.14</v>
      </c>
      <c r="I880" s="163"/>
      <c r="L880" s="159"/>
      <c r="M880" s="164"/>
      <c r="T880" s="165"/>
      <c r="AT880" s="160" t="s">
        <v>313</v>
      </c>
      <c r="AU880" s="160" t="s">
        <v>80</v>
      </c>
      <c r="AV880" s="13" t="s">
        <v>80</v>
      </c>
      <c r="AW880" s="13" t="s">
        <v>32</v>
      </c>
      <c r="AX880" s="13" t="s">
        <v>71</v>
      </c>
      <c r="AY880" s="160" t="s">
        <v>304</v>
      </c>
    </row>
    <row r="881" spans="2:65" s="13" customFormat="1" x14ac:dyDescent="0.2">
      <c r="B881" s="159"/>
      <c r="D881" s="153" t="s">
        <v>313</v>
      </c>
      <c r="E881" s="160" t="s">
        <v>2</v>
      </c>
      <c r="F881" s="161" t="s">
        <v>971</v>
      </c>
      <c r="H881" s="162">
        <v>57.57</v>
      </c>
      <c r="I881" s="163"/>
      <c r="L881" s="159"/>
      <c r="M881" s="164"/>
      <c r="T881" s="165"/>
      <c r="AT881" s="160" t="s">
        <v>313</v>
      </c>
      <c r="AU881" s="160" t="s">
        <v>80</v>
      </c>
      <c r="AV881" s="13" t="s">
        <v>80</v>
      </c>
      <c r="AW881" s="13" t="s">
        <v>32</v>
      </c>
      <c r="AX881" s="13" t="s">
        <v>71</v>
      </c>
      <c r="AY881" s="160" t="s">
        <v>304</v>
      </c>
    </row>
    <row r="882" spans="2:65" s="14" customFormat="1" x14ac:dyDescent="0.2">
      <c r="B882" s="166"/>
      <c r="D882" s="153" t="s">
        <v>313</v>
      </c>
      <c r="E882" s="167" t="s">
        <v>2</v>
      </c>
      <c r="F882" s="168" t="s">
        <v>321</v>
      </c>
      <c r="H882" s="169">
        <v>85.71</v>
      </c>
      <c r="I882" s="170"/>
      <c r="L882" s="166"/>
      <c r="M882" s="171"/>
      <c r="T882" s="172"/>
      <c r="AT882" s="167" t="s">
        <v>313</v>
      </c>
      <c r="AU882" s="167" t="s">
        <v>80</v>
      </c>
      <c r="AV882" s="14" t="s">
        <v>322</v>
      </c>
      <c r="AW882" s="14" t="s">
        <v>32</v>
      </c>
      <c r="AX882" s="14" t="s">
        <v>71</v>
      </c>
      <c r="AY882" s="167" t="s">
        <v>304</v>
      </c>
    </row>
    <row r="883" spans="2:65" s="15" customFormat="1" x14ac:dyDescent="0.2">
      <c r="B883" s="173"/>
      <c r="D883" s="153" t="s">
        <v>313</v>
      </c>
      <c r="E883" s="174" t="s">
        <v>2</v>
      </c>
      <c r="F883" s="175" t="s">
        <v>323</v>
      </c>
      <c r="H883" s="176">
        <v>159.28</v>
      </c>
      <c r="I883" s="177"/>
      <c r="L883" s="173"/>
      <c r="M883" s="178"/>
      <c r="T883" s="179"/>
      <c r="AT883" s="174" t="s">
        <v>313</v>
      </c>
      <c r="AU883" s="174" t="s">
        <v>80</v>
      </c>
      <c r="AV883" s="15" t="s">
        <v>86</v>
      </c>
      <c r="AW883" s="15" t="s">
        <v>32</v>
      </c>
      <c r="AX883" s="15" t="s">
        <v>78</v>
      </c>
      <c r="AY883" s="174" t="s">
        <v>304</v>
      </c>
    </row>
    <row r="884" spans="2:65" s="1" customFormat="1" ht="24.2" customHeight="1" x14ac:dyDescent="0.2">
      <c r="B884" s="134"/>
      <c r="C884" s="135" t="s">
        <v>972</v>
      </c>
      <c r="D884" s="135" t="s">
        <v>306</v>
      </c>
      <c r="E884" s="136" t="s">
        <v>973</v>
      </c>
      <c r="F884" s="137" t="s">
        <v>974</v>
      </c>
      <c r="G884" s="138" t="s">
        <v>179</v>
      </c>
      <c r="H884" s="139">
        <v>284.3</v>
      </c>
      <c r="I884" s="140"/>
      <c r="J884" s="141">
        <f>ROUND(I884*H884,2)</f>
        <v>0</v>
      </c>
      <c r="K884" s="137" t="s">
        <v>309</v>
      </c>
      <c r="L884" s="33"/>
      <c r="M884" s="142" t="s">
        <v>2</v>
      </c>
      <c r="N884" s="143" t="s">
        <v>42</v>
      </c>
      <c r="P884" s="144">
        <f>O884*H884</f>
        <v>0</v>
      </c>
      <c r="Q884" s="144">
        <v>1.2999999999999999E-4</v>
      </c>
      <c r="R884" s="144">
        <f>Q884*H884</f>
        <v>3.6958999999999999E-2</v>
      </c>
      <c r="S884" s="144">
        <v>0</v>
      </c>
      <c r="T884" s="145">
        <f>S884*H884</f>
        <v>0</v>
      </c>
      <c r="AR884" s="146" t="s">
        <v>86</v>
      </c>
      <c r="AT884" s="146" t="s">
        <v>306</v>
      </c>
      <c r="AU884" s="146" t="s">
        <v>80</v>
      </c>
      <c r="AY884" s="18" t="s">
        <v>304</v>
      </c>
      <c r="BE884" s="147">
        <f>IF(N884="základní",J884,0)</f>
        <v>0</v>
      </c>
      <c r="BF884" s="147">
        <f>IF(N884="snížená",J884,0)</f>
        <v>0</v>
      </c>
      <c r="BG884" s="147">
        <f>IF(N884="zákl. přenesená",J884,0)</f>
        <v>0</v>
      </c>
      <c r="BH884" s="147">
        <f>IF(N884="sníž. přenesená",J884,0)</f>
        <v>0</v>
      </c>
      <c r="BI884" s="147">
        <f>IF(N884="nulová",J884,0)</f>
        <v>0</v>
      </c>
      <c r="BJ884" s="18" t="s">
        <v>78</v>
      </c>
      <c r="BK884" s="147">
        <f>ROUND(I884*H884,2)</f>
        <v>0</v>
      </c>
      <c r="BL884" s="18" t="s">
        <v>86</v>
      </c>
      <c r="BM884" s="146" t="s">
        <v>975</v>
      </c>
    </row>
    <row r="885" spans="2:65" s="1" customFormat="1" x14ac:dyDescent="0.2">
      <c r="B885" s="33"/>
      <c r="D885" s="148" t="s">
        <v>311</v>
      </c>
      <c r="F885" s="149" t="s">
        <v>976</v>
      </c>
      <c r="I885" s="150"/>
      <c r="L885" s="33"/>
      <c r="M885" s="151"/>
      <c r="T885" s="54"/>
      <c r="AT885" s="18" t="s">
        <v>311</v>
      </c>
      <c r="AU885" s="18" t="s">
        <v>80</v>
      </c>
    </row>
    <row r="886" spans="2:65" s="12" customFormat="1" ht="22.5" x14ac:dyDescent="0.2">
      <c r="B886" s="152"/>
      <c r="D886" s="153" t="s">
        <v>313</v>
      </c>
      <c r="E886" s="154" t="s">
        <v>2</v>
      </c>
      <c r="F886" s="155" t="s">
        <v>977</v>
      </c>
      <c r="H886" s="154" t="s">
        <v>2</v>
      </c>
      <c r="I886" s="156"/>
      <c r="L886" s="152"/>
      <c r="M886" s="157"/>
      <c r="T886" s="158"/>
      <c r="AT886" s="154" t="s">
        <v>313</v>
      </c>
      <c r="AU886" s="154" t="s">
        <v>80</v>
      </c>
      <c r="AV886" s="12" t="s">
        <v>78</v>
      </c>
      <c r="AW886" s="12" t="s">
        <v>32</v>
      </c>
      <c r="AX886" s="12" t="s">
        <v>71</v>
      </c>
      <c r="AY886" s="154" t="s">
        <v>304</v>
      </c>
    </row>
    <row r="887" spans="2:65" s="12" customFormat="1" x14ac:dyDescent="0.2">
      <c r="B887" s="152"/>
      <c r="D887" s="153" t="s">
        <v>313</v>
      </c>
      <c r="E887" s="154" t="s">
        <v>2</v>
      </c>
      <c r="F887" s="155" t="s">
        <v>613</v>
      </c>
      <c r="H887" s="154" t="s">
        <v>2</v>
      </c>
      <c r="I887" s="156"/>
      <c r="L887" s="152"/>
      <c r="M887" s="157"/>
      <c r="T887" s="158"/>
      <c r="AT887" s="154" t="s">
        <v>313</v>
      </c>
      <c r="AU887" s="154" t="s">
        <v>80</v>
      </c>
      <c r="AV887" s="12" t="s">
        <v>78</v>
      </c>
      <c r="AW887" s="12" t="s">
        <v>32</v>
      </c>
      <c r="AX887" s="12" t="s">
        <v>71</v>
      </c>
      <c r="AY887" s="154" t="s">
        <v>304</v>
      </c>
    </row>
    <row r="888" spans="2:65" s="12" customFormat="1" x14ac:dyDescent="0.2">
      <c r="B888" s="152"/>
      <c r="D888" s="153" t="s">
        <v>313</v>
      </c>
      <c r="E888" s="154" t="s">
        <v>2</v>
      </c>
      <c r="F888" s="155" t="s">
        <v>978</v>
      </c>
      <c r="H888" s="154" t="s">
        <v>2</v>
      </c>
      <c r="I888" s="156"/>
      <c r="L888" s="152"/>
      <c r="M888" s="157"/>
      <c r="T888" s="158"/>
      <c r="AT888" s="154" t="s">
        <v>313</v>
      </c>
      <c r="AU888" s="154" t="s">
        <v>80</v>
      </c>
      <c r="AV888" s="12" t="s">
        <v>78</v>
      </c>
      <c r="AW888" s="12" t="s">
        <v>32</v>
      </c>
      <c r="AX888" s="12" t="s">
        <v>71</v>
      </c>
      <c r="AY888" s="154" t="s">
        <v>304</v>
      </c>
    </row>
    <row r="889" spans="2:65" s="12" customFormat="1" x14ac:dyDescent="0.2">
      <c r="B889" s="152"/>
      <c r="D889" s="153" t="s">
        <v>313</v>
      </c>
      <c r="E889" s="154" t="s">
        <v>2</v>
      </c>
      <c r="F889" s="155" t="s">
        <v>979</v>
      </c>
      <c r="H889" s="154" t="s">
        <v>2</v>
      </c>
      <c r="I889" s="156"/>
      <c r="L889" s="152"/>
      <c r="M889" s="157"/>
      <c r="T889" s="158"/>
      <c r="AT889" s="154" t="s">
        <v>313</v>
      </c>
      <c r="AU889" s="154" t="s">
        <v>80</v>
      </c>
      <c r="AV889" s="12" t="s">
        <v>78</v>
      </c>
      <c r="AW889" s="12" t="s">
        <v>32</v>
      </c>
      <c r="AX889" s="12" t="s">
        <v>71</v>
      </c>
      <c r="AY889" s="154" t="s">
        <v>304</v>
      </c>
    </row>
    <row r="890" spans="2:65" s="12" customFormat="1" x14ac:dyDescent="0.2">
      <c r="B890" s="152"/>
      <c r="D890" s="153" t="s">
        <v>313</v>
      </c>
      <c r="E890" s="154" t="s">
        <v>2</v>
      </c>
      <c r="F890" s="155" t="s">
        <v>613</v>
      </c>
      <c r="H890" s="154" t="s">
        <v>2</v>
      </c>
      <c r="I890" s="156"/>
      <c r="L890" s="152"/>
      <c r="M890" s="157"/>
      <c r="T890" s="158"/>
      <c r="AT890" s="154" t="s">
        <v>313</v>
      </c>
      <c r="AU890" s="154" t="s">
        <v>80</v>
      </c>
      <c r="AV890" s="12" t="s">
        <v>78</v>
      </c>
      <c r="AW890" s="12" t="s">
        <v>32</v>
      </c>
      <c r="AX890" s="12" t="s">
        <v>71</v>
      </c>
      <c r="AY890" s="154" t="s">
        <v>304</v>
      </c>
    </row>
    <row r="891" spans="2:65" s="12" customFormat="1" x14ac:dyDescent="0.2">
      <c r="B891" s="152"/>
      <c r="D891" s="153" t="s">
        <v>313</v>
      </c>
      <c r="E891" s="154" t="s">
        <v>2</v>
      </c>
      <c r="F891" s="155" t="s">
        <v>903</v>
      </c>
      <c r="H891" s="154" t="s">
        <v>2</v>
      </c>
      <c r="I891" s="156"/>
      <c r="L891" s="152"/>
      <c r="M891" s="157"/>
      <c r="T891" s="158"/>
      <c r="AT891" s="154" t="s">
        <v>313</v>
      </c>
      <c r="AU891" s="154" t="s">
        <v>80</v>
      </c>
      <c r="AV891" s="12" t="s">
        <v>78</v>
      </c>
      <c r="AW891" s="12" t="s">
        <v>32</v>
      </c>
      <c r="AX891" s="12" t="s">
        <v>71</v>
      </c>
      <c r="AY891" s="154" t="s">
        <v>304</v>
      </c>
    </row>
    <row r="892" spans="2:65" s="13" customFormat="1" x14ac:dyDescent="0.2">
      <c r="B892" s="159"/>
      <c r="D892" s="153" t="s">
        <v>313</v>
      </c>
      <c r="E892" s="160" t="s">
        <v>2</v>
      </c>
      <c r="F892" s="161" t="s">
        <v>980</v>
      </c>
      <c r="H892" s="162">
        <v>14.28</v>
      </c>
      <c r="I892" s="163"/>
      <c r="L892" s="159"/>
      <c r="M892" s="164"/>
      <c r="T892" s="165"/>
      <c r="AT892" s="160" t="s">
        <v>313</v>
      </c>
      <c r="AU892" s="160" t="s">
        <v>80</v>
      </c>
      <c r="AV892" s="13" t="s">
        <v>80</v>
      </c>
      <c r="AW892" s="13" t="s">
        <v>32</v>
      </c>
      <c r="AX892" s="13" t="s">
        <v>71</v>
      </c>
      <c r="AY892" s="160" t="s">
        <v>304</v>
      </c>
    </row>
    <row r="893" spans="2:65" s="13" customFormat="1" x14ac:dyDescent="0.2">
      <c r="B893" s="159"/>
      <c r="D893" s="153" t="s">
        <v>313</v>
      </c>
      <c r="E893" s="160" t="s">
        <v>2</v>
      </c>
      <c r="F893" s="161" t="s">
        <v>981</v>
      </c>
      <c r="H893" s="162">
        <v>32.130000000000003</v>
      </c>
      <c r="I893" s="163"/>
      <c r="L893" s="159"/>
      <c r="M893" s="164"/>
      <c r="T893" s="165"/>
      <c r="AT893" s="160" t="s">
        <v>313</v>
      </c>
      <c r="AU893" s="160" t="s">
        <v>80</v>
      </c>
      <c r="AV893" s="13" t="s">
        <v>80</v>
      </c>
      <c r="AW893" s="13" t="s">
        <v>32</v>
      </c>
      <c r="AX893" s="13" t="s">
        <v>71</v>
      </c>
      <c r="AY893" s="160" t="s">
        <v>304</v>
      </c>
    </row>
    <row r="894" spans="2:65" s="14" customFormat="1" x14ac:dyDescent="0.2">
      <c r="B894" s="166"/>
      <c r="D894" s="153" t="s">
        <v>313</v>
      </c>
      <c r="E894" s="167" t="s">
        <v>2</v>
      </c>
      <c r="F894" s="168" t="s">
        <v>321</v>
      </c>
      <c r="H894" s="169">
        <v>46.41</v>
      </c>
      <c r="I894" s="170"/>
      <c r="L894" s="166"/>
      <c r="M894" s="171"/>
      <c r="T894" s="172"/>
      <c r="AT894" s="167" t="s">
        <v>313</v>
      </c>
      <c r="AU894" s="167" t="s">
        <v>80</v>
      </c>
      <c r="AV894" s="14" t="s">
        <v>322</v>
      </c>
      <c r="AW894" s="14" t="s">
        <v>32</v>
      </c>
      <c r="AX894" s="14" t="s">
        <v>71</v>
      </c>
      <c r="AY894" s="167" t="s">
        <v>304</v>
      </c>
    </row>
    <row r="895" spans="2:65" s="12" customFormat="1" x14ac:dyDescent="0.2">
      <c r="B895" s="152"/>
      <c r="D895" s="153" t="s">
        <v>313</v>
      </c>
      <c r="E895" s="154" t="s">
        <v>2</v>
      </c>
      <c r="F895" s="155" t="s">
        <v>906</v>
      </c>
      <c r="H895" s="154" t="s">
        <v>2</v>
      </c>
      <c r="I895" s="156"/>
      <c r="L895" s="152"/>
      <c r="M895" s="157"/>
      <c r="T895" s="158"/>
      <c r="AT895" s="154" t="s">
        <v>313</v>
      </c>
      <c r="AU895" s="154" t="s">
        <v>80</v>
      </c>
      <c r="AV895" s="12" t="s">
        <v>78</v>
      </c>
      <c r="AW895" s="12" t="s">
        <v>32</v>
      </c>
      <c r="AX895" s="12" t="s">
        <v>71</v>
      </c>
      <c r="AY895" s="154" t="s">
        <v>304</v>
      </c>
    </row>
    <row r="896" spans="2:65" s="13" customFormat="1" x14ac:dyDescent="0.2">
      <c r="B896" s="159"/>
      <c r="D896" s="153" t="s">
        <v>313</v>
      </c>
      <c r="E896" s="160" t="s">
        <v>2</v>
      </c>
      <c r="F896" s="161" t="s">
        <v>982</v>
      </c>
      <c r="H896" s="162">
        <v>8.5</v>
      </c>
      <c r="I896" s="163"/>
      <c r="L896" s="159"/>
      <c r="M896" s="164"/>
      <c r="T896" s="165"/>
      <c r="AT896" s="160" t="s">
        <v>313</v>
      </c>
      <c r="AU896" s="160" t="s">
        <v>80</v>
      </c>
      <c r="AV896" s="13" t="s">
        <v>80</v>
      </c>
      <c r="AW896" s="13" t="s">
        <v>32</v>
      </c>
      <c r="AX896" s="13" t="s">
        <v>71</v>
      </c>
      <c r="AY896" s="160" t="s">
        <v>304</v>
      </c>
    </row>
    <row r="897" spans="2:51" s="14" customFormat="1" x14ac:dyDescent="0.2">
      <c r="B897" s="166"/>
      <c r="D897" s="153" t="s">
        <v>313</v>
      </c>
      <c r="E897" s="167" t="s">
        <v>2</v>
      </c>
      <c r="F897" s="168" t="s">
        <v>321</v>
      </c>
      <c r="H897" s="169">
        <v>8.5</v>
      </c>
      <c r="I897" s="170"/>
      <c r="L897" s="166"/>
      <c r="M897" s="171"/>
      <c r="T897" s="172"/>
      <c r="AT897" s="167" t="s">
        <v>313</v>
      </c>
      <c r="AU897" s="167" t="s">
        <v>80</v>
      </c>
      <c r="AV897" s="14" t="s">
        <v>322</v>
      </c>
      <c r="AW897" s="14" t="s">
        <v>32</v>
      </c>
      <c r="AX897" s="14" t="s">
        <v>71</v>
      </c>
      <c r="AY897" s="167" t="s">
        <v>304</v>
      </c>
    </row>
    <row r="898" spans="2:51" s="12" customFormat="1" x14ac:dyDescent="0.2">
      <c r="B898" s="152"/>
      <c r="D898" s="153" t="s">
        <v>313</v>
      </c>
      <c r="E898" s="154" t="s">
        <v>2</v>
      </c>
      <c r="F898" s="155" t="s">
        <v>908</v>
      </c>
      <c r="H898" s="154" t="s">
        <v>2</v>
      </c>
      <c r="I898" s="156"/>
      <c r="L898" s="152"/>
      <c r="M898" s="157"/>
      <c r="T898" s="158"/>
      <c r="AT898" s="154" t="s">
        <v>313</v>
      </c>
      <c r="AU898" s="154" t="s">
        <v>80</v>
      </c>
      <c r="AV898" s="12" t="s">
        <v>78</v>
      </c>
      <c r="AW898" s="12" t="s">
        <v>32</v>
      </c>
      <c r="AX898" s="12" t="s">
        <v>71</v>
      </c>
      <c r="AY898" s="154" t="s">
        <v>304</v>
      </c>
    </row>
    <row r="899" spans="2:51" s="13" customFormat="1" x14ac:dyDescent="0.2">
      <c r="B899" s="159"/>
      <c r="D899" s="153" t="s">
        <v>313</v>
      </c>
      <c r="E899" s="160" t="s">
        <v>2</v>
      </c>
      <c r="F899" s="161" t="s">
        <v>983</v>
      </c>
      <c r="H899" s="162">
        <v>12.88</v>
      </c>
      <c r="I899" s="163"/>
      <c r="L899" s="159"/>
      <c r="M899" s="164"/>
      <c r="T899" s="165"/>
      <c r="AT899" s="160" t="s">
        <v>313</v>
      </c>
      <c r="AU899" s="160" t="s">
        <v>80</v>
      </c>
      <c r="AV899" s="13" t="s">
        <v>80</v>
      </c>
      <c r="AW899" s="13" t="s">
        <v>32</v>
      </c>
      <c r="AX899" s="13" t="s">
        <v>71</v>
      </c>
      <c r="AY899" s="160" t="s">
        <v>304</v>
      </c>
    </row>
    <row r="900" spans="2:51" s="14" customFormat="1" x14ac:dyDescent="0.2">
      <c r="B900" s="166"/>
      <c r="D900" s="153" t="s">
        <v>313</v>
      </c>
      <c r="E900" s="167" t="s">
        <v>2</v>
      </c>
      <c r="F900" s="168" t="s">
        <v>321</v>
      </c>
      <c r="H900" s="169">
        <v>12.88</v>
      </c>
      <c r="I900" s="170"/>
      <c r="L900" s="166"/>
      <c r="M900" s="171"/>
      <c r="T900" s="172"/>
      <c r="AT900" s="167" t="s">
        <v>313</v>
      </c>
      <c r="AU900" s="167" t="s">
        <v>80</v>
      </c>
      <c r="AV900" s="14" t="s">
        <v>322</v>
      </c>
      <c r="AW900" s="14" t="s">
        <v>32</v>
      </c>
      <c r="AX900" s="14" t="s">
        <v>71</v>
      </c>
      <c r="AY900" s="167" t="s">
        <v>304</v>
      </c>
    </row>
    <row r="901" spans="2:51" s="12" customFormat="1" x14ac:dyDescent="0.2">
      <c r="B901" s="152"/>
      <c r="D901" s="153" t="s">
        <v>313</v>
      </c>
      <c r="E901" s="154" t="s">
        <v>2</v>
      </c>
      <c r="F901" s="155" t="s">
        <v>962</v>
      </c>
      <c r="H901" s="154" t="s">
        <v>2</v>
      </c>
      <c r="I901" s="156"/>
      <c r="L901" s="152"/>
      <c r="M901" s="157"/>
      <c r="T901" s="158"/>
      <c r="AT901" s="154" t="s">
        <v>313</v>
      </c>
      <c r="AU901" s="154" t="s">
        <v>80</v>
      </c>
      <c r="AV901" s="12" t="s">
        <v>78</v>
      </c>
      <c r="AW901" s="12" t="s">
        <v>32</v>
      </c>
      <c r="AX901" s="12" t="s">
        <v>71</v>
      </c>
      <c r="AY901" s="154" t="s">
        <v>304</v>
      </c>
    </row>
    <row r="902" spans="2:51" s="12" customFormat="1" x14ac:dyDescent="0.2">
      <c r="B902" s="152"/>
      <c r="D902" s="153" t="s">
        <v>313</v>
      </c>
      <c r="E902" s="154" t="s">
        <v>2</v>
      </c>
      <c r="F902" s="155" t="s">
        <v>903</v>
      </c>
      <c r="H902" s="154" t="s">
        <v>2</v>
      </c>
      <c r="I902" s="156"/>
      <c r="L902" s="152"/>
      <c r="M902" s="157"/>
      <c r="T902" s="158"/>
      <c r="AT902" s="154" t="s">
        <v>313</v>
      </c>
      <c r="AU902" s="154" t="s">
        <v>80</v>
      </c>
      <c r="AV902" s="12" t="s">
        <v>78</v>
      </c>
      <c r="AW902" s="12" t="s">
        <v>32</v>
      </c>
      <c r="AX902" s="12" t="s">
        <v>71</v>
      </c>
      <c r="AY902" s="154" t="s">
        <v>304</v>
      </c>
    </row>
    <row r="903" spans="2:51" s="13" customFormat="1" x14ac:dyDescent="0.2">
      <c r="B903" s="159"/>
      <c r="D903" s="153" t="s">
        <v>313</v>
      </c>
      <c r="E903" s="160" t="s">
        <v>2</v>
      </c>
      <c r="F903" s="161" t="s">
        <v>984</v>
      </c>
      <c r="H903" s="162">
        <v>7.14</v>
      </c>
      <c r="I903" s="163"/>
      <c r="L903" s="159"/>
      <c r="M903" s="164"/>
      <c r="T903" s="165"/>
      <c r="AT903" s="160" t="s">
        <v>313</v>
      </c>
      <c r="AU903" s="160" t="s">
        <v>80</v>
      </c>
      <c r="AV903" s="13" t="s">
        <v>80</v>
      </c>
      <c r="AW903" s="13" t="s">
        <v>32</v>
      </c>
      <c r="AX903" s="13" t="s">
        <v>71</v>
      </c>
      <c r="AY903" s="160" t="s">
        <v>304</v>
      </c>
    </row>
    <row r="904" spans="2:51" s="13" customFormat="1" x14ac:dyDescent="0.2">
      <c r="B904" s="159"/>
      <c r="D904" s="153" t="s">
        <v>313</v>
      </c>
      <c r="E904" s="160" t="s">
        <v>2</v>
      </c>
      <c r="F904" s="161" t="s">
        <v>980</v>
      </c>
      <c r="H904" s="162">
        <v>14.28</v>
      </c>
      <c r="I904" s="163"/>
      <c r="L904" s="159"/>
      <c r="M904" s="164"/>
      <c r="T904" s="165"/>
      <c r="AT904" s="160" t="s">
        <v>313</v>
      </c>
      <c r="AU904" s="160" t="s">
        <v>80</v>
      </c>
      <c r="AV904" s="13" t="s">
        <v>80</v>
      </c>
      <c r="AW904" s="13" t="s">
        <v>32</v>
      </c>
      <c r="AX904" s="13" t="s">
        <v>71</v>
      </c>
      <c r="AY904" s="160" t="s">
        <v>304</v>
      </c>
    </row>
    <row r="905" spans="2:51" s="13" customFormat="1" x14ac:dyDescent="0.2">
      <c r="B905" s="159"/>
      <c r="D905" s="153" t="s">
        <v>313</v>
      </c>
      <c r="E905" s="160" t="s">
        <v>2</v>
      </c>
      <c r="F905" s="161" t="s">
        <v>985</v>
      </c>
      <c r="H905" s="162">
        <v>24.99</v>
      </c>
      <c r="I905" s="163"/>
      <c r="L905" s="159"/>
      <c r="M905" s="164"/>
      <c r="T905" s="165"/>
      <c r="AT905" s="160" t="s">
        <v>313</v>
      </c>
      <c r="AU905" s="160" t="s">
        <v>80</v>
      </c>
      <c r="AV905" s="13" t="s">
        <v>80</v>
      </c>
      <c r="AW905" s="13" t="s">
        <v>32</v>
      </c>
      <c r="AX905" s="13" t="s">
        <v>71</v>
      </c>
      <c r="AY905" s="160" t="s">
        <v>304</v>
      </c>
    </row>
    <row r="906" spans="2:51" s="14" customFormat="1" x14ac:dyDescent="0.2">
      <c r="B906" s="166"/>
      <c r="D906" s="153" t="s">
        <v>313</v>
      </c>
      <c r="E906" s="167" t="s">
        <v>2</v>
      </c>
      <c r="F906" s="168" t="s">
        <v>321</v>
      </c>
      <c r="H906" s="169">
        <v>46.41</v>
      </c>
      <c r="I906" s="170"/>
      <c r="L906" s="166"/>
      <c r="M906" s="171"/>
      <c r="T906" s="172"/>
      <c r="AT906" s="167" t="s">
        <v>313</v>
      </c>
      <c r="AU906" s="167" t="s">
        <v>80</v>
      </c>
      <c r="AV906" s="14" t="s">
        <v>322</v>
      </c>
      <c r="AW906" s="14" t="s">
        <v>32</v>
      </c>
      <c r="AX906" s="14" t="s">
        <v>71</v>
      </c>
      <c r="AY906" s="167" t="s">
        <v>304</v>
      </c>
    </row>
    <row r="907" spans="2:51" s="12" customFormat="1" x14ac:dyDescent="0.2">
      <c r="B907" s="152"/>
      <c r="D907" s="153" t="s">
        <v>313</v>
      </c>
      <c r="E907" s="154" t="s">
        <v>2</v>
      </c>
      <c r="F907" s="155" t="s">
        <v>924</v>
      </c>
      <c r="H907" s="154" t="s">
        <v>2</v>
      </c>
      <c r="I907" s="156"/>
      <c r="L907" s="152"/>
      <c r="M907" s="157"/>
      <c r="T907" s="158"/>
      <c r="AT907" s="154" t="s">
        <v>313</v>
      </c>
      <c r="AU907" s="154" t="s">
        <v>80</v>
      </c>
      <c r="AV907" s="12" t="s">
        <v>78</v>
      </c>
      <c r="AW907" s="12" t="s">
        <v>32</v>
      </c>
      <c r="AX907" s="12" t="s">
        <v>71</v>
      </c>
      <c r="AY907" s="154" t="s">
        <v>304</v>
      </c>
    </row>
    <row r="908" spans="2:51" s="13" customFormat="1" x14ac:dyDescent="0.2">
      <c r="B908" s="159"/>
      <c r="D908" s="153" t="s">
        <v>313</v>
      </c>
      <c r="E908" s="160" t="s">
        <v>2</v>
      </c>
      <c r="F908" s="161" t="s">
        <v>986</v>
      </c>
      <c r="H908" s="162">
        <v>16</v>
      </c>
      <c r="I908" s="163"/>
      <c r="L908" s="159"/>
      <c r="M908" s="164"/>
      <c r="T908" s="165"/>
      <c r="AT908" s="160" t="s">
        <v>313</v>
      </c>
      <c r="AU908" s="160" t="s">
        <v>80</v>
      </c>
      <c r="AV908" s="13" t="s">
        <v>80</v>
      </c>
      <c r="AW908" s="13" t="s">
        <v>32</v>
      </c>
      <c r="AX908" s="13" t="s">
        <v>71</v>
      </c>
      <c r="AY908" s="160" t="s">
        <v>304</v>
      </c>
    </row>
    <row r="909" spans="2:51" s="14" customFormat="1" x14ac:dyDescent="0.2">
      <c r="B909" s="166"/>
      <c r="D909" s="153" t="s">
        <v>313</v>
      </c>
      <c r="E909" s="167" t="s">
        <v>2</v>
      </c>
      <c r="F909" s="168" t="s">
        <v>321</v>
      </c>
      <c r="H909" s="169">
        <v>16</v>
      </c>
      <c r="I909" s="170"/>
      <c r="L909" s="166"/>
      <c r="M909" s="171"/>
      <c r="T909" s="172"/>
      <c r="AT909" s="167" t="s">
        <v>313</v>
      </c>
      <c r="AU909" s="167" t="s">
        <v>80</v>
      </c>
      <c r="AV909" s="14" t="s">
        <v>322</v>
      </c>
      <c r="AW909" s="14" t="s">
        <v>32</v>
      </c>
      <c r="AX909" s="14" t="s">
        <v>71</v>
      </c>
      <c r="AY909" s="167" t="s">
        <v>304</v>
      </c>
    </row>
    <row r="910" spans="2:51" s="12" customFormat="1" x14ac:dyDescent="0.2">
      <c r="B910" s="152"/>
      <c r="D910" s="153" t="s">
        <v>313</v>
      </c>
      <c r="E910" s="154" t="s">
        <v>2</v>
      </c>
      <c r="F910" s="155" t="s">
        <v>906</v>
      </c>
      <c r="H910" s="154" t="s">
        <v>2</v>
      </c>
      <c r="I910" s="156"/>
      <c r="L910" s="152"/>
      <c r="M910" s="157"/>
      <c r="T910" s="158"/>
      <c r="AT910" s="154" t="s">
        <v>313</v>
      </c>
      <c r="AU910" s="154" t="s">
        <v>80</v>
      </c>
      <c r="AV910" s="12" t="s">
        <v>78</v>
      </c>
      <c r="AW910" s="12" t="s">
        <v>32</v>
      </c>
      <c r="AX910" s="12" t="s">
        <v>71</v>
      </c>
      <c r="AY910" s="154" t="s">
        <v>304</v>
      </c>
    </row>
    <row r="911" spans="2:51" s="13" customFormat="1" x14ac:dyDescent="0.2">
      <c r="B911" s="159"/>
      <c r="D911" s="153" t="s">
        <v>313</v>
      </c>
      <c r="E911" s="160" t="s">
        <v>2</v>
      </c>
      <c r="F911" s="161" t="s">
        <v>982</v>
      </c>
      <c r="H911" s="162">
        <v>8.5</v>
      </c>
      <c r="I911" s="163"/>
      <c r="L911" s="159"/>
      <c r="M911" s="164"/>
      <c r="T911" s="165"/>
      <c r="AT911" s="160" t="s">
        <v>313</v>
      </c>
      <c r="AU911" s="160" t="s">
        <v>80</v>
      </c>
      <c r="AV911" s="13" t="s">
        <v>80</v>
      </c>
      <c r="AW911" s="13" t="s">
        <v>32</v>
      </c>
      <c r="AX911" s="13" t="s">
        <v>71</v>
      </c>
      <c r="AY911" s="160" t="s">
        <v>304</v>
      </c>
    </row>
    <row r="912" spans="2:51" s="14" customFormat="1" x14ac:dyDescent="0.2">
      <c r="B912" s="166"/>
      <c r="D912" s="153" t="s">
        <v>313</v>
      </c>
      <c r="E912" s="167" t="s">
        <v>2</v>
      </c>
      <c r="F912" s="168" t="s">
        <v>321</v>
      </c>
      <c r="H912" s="169">
        <v>8.5</v>
      </c>
      <c r="I912" s="170"/>
      <c r="L912" s="166"/>
      <c r="M912" s="171"/>
      <c r="T912" s="172"/>
      <c r="AT912" s="167" t="s">
        <v>313</v>
      </c>
      <c r="AU912" s="167" t="s">
        <v>80</v>
      </c>
      <c r="AV912" s="14" t="s">
        <v>322</v>
      </c>
      <c r="AW912" s="14" t="s">
        <v>32</v>
      </c>
      <c r="AX912" s="14" t="s">
        <v>71</v>
      </c>
      <c r="AY912" s="167" t="s">
        <v>304</v>
      </c>
    </row>
    <row r="913" spans="2:51" s="12" customFormat="1" x14ac:dyDescent="0.2">
      <c r="B913" s="152"/>
      <c r="D913" s="153" t="s">
        <v>313</v>
      </c>
      <c r="E913" s="154" t="s">
        <v>2</v>
      </c>
      <c r="F913" s="155" t="s">
        <v>908</v>
      </c>
      <c r="H913" s="154" t="s">
        <v>2</v>
      </c>
      <c r="I913" s="156"/>
      <c r="L913" s="152"/>
      <c r="M913" s="157"/>
      <c r="T913" s="158"/>
      <c r="AT913" s="154" t="s">
        <v>313</v>
      </c>
      <c r="AU913" s="154" t="s">
        <v>80</v>
      </c>
      <c r="AV913" s="12" t="s">
        <v>78</v>
      </c>
      <c r="AW913" s="12" t="s">
        <v>32</v>
      </c>
      <c r="AX913" s="12" t="s">
        <v>71</v>
      </c>
      <c r="AY913" s="154" t="s">
        <v>304</v>
      </c>
    </row>
    <row r="914" spans="2:51" s="13" customFormat="1" x14ac:dyDescent="0.2">
      <c r="B914" s="159"/>
      <c r="D914" s="153" t="s">
        <v>313</v>
      </c>
      <c r="E914" s="160" t="s">
        <v>2</v>
      </c>
      <c r="F914" s="161" t="s">
        <v>987</v>
      </c>
      <c r="H914" s="162">
        <v>41.86</v>
      </c>
      <c r="I914" s="163"/>
      <c r="L914" s="159"/>
      <c r="M914" s="164"/>
      <c r="T914" s="165"/>
      <c r="AT914" s="160" t="s">
        <v>313</v>
      </c>
      <c r="AU914" s="160" t="s">
        <v>80</v>
      </c>
      <c r="AV914" s="13" t="s">
        <v>80</v>
      </c>
      <c r="AW914" s="13" t="s">
        <v>32</v>
      </c>
      <c r="AX914" s="13" t="s">
        <v>71</v>
      </c>
      <c r="AY914" s="160" t="s">
        <v>304</v>
      </c>
    </row>
    <row r="915" spans="2:51" s="14" customFormat="1" x14ac:dyDescent="0.2">
      <c r="B915" s="166"/>
      <c r="D915" s="153" t="s">
        <v>313</v>
      </c>
      <c r="E915" s="167" t="s">
        <v>2</v>
      </c>
      <c r="F915" s="168" t="s">
        <v>321</v>
      </c>
      <c r="H915" s="169">
        <v>41.86</v>
      </c>
      <c r="I915" s="170"/>
      <c r="L915" s="166"/>
      <c r="M915" s="171"/>
      <c r="T915" s="172"/>
      <c r="AT915" s="167" t="s">
        <v>313</v>
      </c>
      <c r="AU915" s="167" t="s">
        <v>80</v>
      </c>
      <c r="AV915" s="14" t="s">
        <v>322</v>
      </c>
      <c r="AW915" s="14" t="s">
        <v>32</v>
      </c>
      <c r="AX915" s="14" t="s">
        <v>71</v>
      </c>
      <c r="AY915" s="167" t="s">
        <v>304</v>
      </c>
    </row>
    <row r="916" spans="2:51" s="12" customFormat="1" x14ac:dyDescent="0.2">
      <c r="B916" s="152"/>
      <c r="D916" s="153" t="s">
        <v>313</v>
      </c>
      <c r="E916" s="154" t="s">
        <v>2</v>
      </c>
      <c r="F916" s="155" t="s">
        <v>927</v>
      </c>
      <c r="H916" s="154" t="s">
        <v>2</v>
      </c>
      <c r="I916" s="156"/>
      <c r="L916" s="152"/>
      <c r="M916" s="157"/>
      <c r="T916" s="158"/>
      <c r="AT916" s="154" t="s">
        <v>313</v>
      </c>
      <c r="AU916" s="154" t="s">
        <v>80</v>
      </c>
      <c r="AV916" s="12" t="s">
        <v>78</v>
      </c>
      <c r="AW916" s="12" t="s">
        <v>32</v>
      </c>
      <c r="AX916" s="12" t="s">
        <v>71</v>
      </c>
      <c r="AY916" s="154" t="s">
        <v>304</v>
      </c>
    </row>
    <row r="917" spans="2:51" s="13" customFormat="1" x14ac:dyDescent="0.2">
      <c r="B917" s="159"/>
      <c r="D917" s="153" t="s">
        <v>313</v>
      </c>
      <c r="E917" s="160" t="s">
        <v>2</v>
      </c>
      <c r="F917" s="161" t="s">
        <v>988</v>
      </c>
      <c r="H917" s="162">
        <v>6.24</v>
      </c>
      <c r="I917" s="163"/>
      <c r="L917" s="159"/>
      <c r="M917" s="164"/>
      <c r="T917" s="165"/>
      <c r="AT917" s="160" t="s">
        <v>313</v>
      </c>
      <c r="AU917" s="160" t="s">
        <v>80</v>
      </c>
      <c r="AV917" s="13" t="s">
        <v>80</v>
      </c>
      <c r="AW917" s="13" t="s">
        <v>32</v>
      </c>
      <c r="AX917" s="13" t="s">
        <v>71</v>
      </c>
      <c r="AY917" s="160" t="s">
        <v>304</v>
      </c>
    </row>
    <row r="918" spans="2:51" s="14" customFormat="1" x14ac:dyDescent="0.2">
      <c r="B918" s="166"/>
      <c r="D918" s="153" t="s">
        <v>313</v>
      </c>
      <c r="E918" s="167" t="s">
        <v>2</v>
      </c>
      <c r="F918" s="168" t="s">
        <v>321</v>
      </c>
      <c r="H918" s="169">
        <v>6.24</v>
      </c>
      <c r="I918" s="170"/>
      <c r="L918" s="166"/>
      <c r="M918" s="171"/>
      <c r="T918" s="172"/>
      <c r="AT918" s="167" t="s">
        <v>313</v>
      </c>
      <c r="AU918" s="167" t="s">
        <v>80</v>
      </c>
      <c r="AV918" s="14" t="s">
        <v>322</v>
      </c>
      <c r="AW918" s="14" t="s">
        <v>32</v>
      </c>
      <c r="AX918" s="14" t="s">
        <v>71</v>
      </c>
      <c r="AY918" s="167" t="s">
        <v>304</v>
      </c>
    </row>
    <row r="919" spans="2:51" s="12" customFormat="1" x14ac:dyDescent="0.2">
      <c r="B919" s="152"/>
      <c r="D919" s="153" t="s">
        <v>313</v>
      </c>
      <c r="E919" s="154" t="s">
        <v>2</v>
      </c>
      <c r="F919" s="155" t="s">
        <v>639</v>
      </c>
      <c r="H919" s="154" t="s">
        <v>2</v>
      </c>
      <c r="I919" s="156"/>
      <c r="L919" s="152"/>
      <c r="M919" s="157"/>
      <c r="T919" s="158"/>
      <c r="AT919" s="154" t="s">
        <v>313</v>
      </c>
      <c r="AU919" s="154" t="s">
        <v>80</v>
      </c>
      <c r="AV919" s="12" t="s">
        <v>78</v>
      </c>
      <c r="AW919" s="12" t="s">
        <v>32</v>
      </c>
      <c r="AX919" s="12" t="s">
        <v>71</v>
      </c>
      <c r="AY919" s="154" t="s">
        <v>304</v>
      </c>
    </row>
    <row r="920" spans="2:51" s="12" customFormat="1" x14ac:dyDescent="0.2">
      <c r="B920" s="152"/>
      <c r="D920" s="153" t="s">
        <v>313</v>
      </c>
      <c r="E920" s="154" t="s">
        <v>2</v>
      </c>
      <c r="F920" s="155" t="s">
        <v>989</v>
      </c>
      <c r="H920" s="154" t="s">
        <v>2</v>
      </c>
      <c r="I920" s="156"/>
      <c r="L920" s="152"/>
      <c r="M920" s="157"/>
      <c r="T920" s="158"/>
      <c r="AT920" s="154" t="s">
        <v>313</v>
      </c>
      <c r="AU920" s="154" t="s">
        <v>80</v>
      </c>
      <c r="AV920" s="12" t="s">
        <v>78</v>
      </c>
      <c r="AW920" s="12" t="s">
        <v>32</v>
      </c>
      <c r="AX920" s="12" t="s">
        <v>71</v>
      </c>
      <c r="AY920" s="154" t="s">
        <v>304</v>
      </c>
    </row>
    <row r="921" spans="2:51" s="12" customFormat="1" x14ac:dyDescent="0.2">
      <c r="B921" s="152"/>
      <c r="D921" s="153" t="s">
        <v>313</v>
      </c>
      <c r="E921" s="154" t="s">
        <v>2</v>
      </c>
      <c r="F921" s="155" t="s">
        <v>910</v>
      </c>
      <c r="H921" s="154" t="s">
        <v>2</v>
      </c>
      <c r="I921" s="156"/>
      <c r="L921" s="152"/>
      <c r="M921" s="157"/>
      <c r="T921" s="158"/>
      <c r="AT921" s="154" t="s">
        <v>313</v>
      </c>
      <c r="AU921" s="154" t="s">
        <v>80</v>
      </c>
      <c r="AV921" s="12" t="s">
        <v>78</v>
      </c>
      <c r="AW921" s="12" t="s">
        <v>32</v>
      </c>
      <c r="AX921" s="12" t="s">
        <v>71</v>
      </c>
      <c r="AY921" s="154" t="s">
        <v>304</v>
      </c>
    </row>
    <row r="922" spans="2:51" s="13" customFormat="1" x14ac:dyDescent="0.2">
      <c r="B922" s="159"/>
      <c r="D922" s="153" t="s">
        <v>313</v>
      </c>
      <c r="E922" s="160" t="s">
        <v>2</v>
      </c>
      <c r="F922" s="161" t="s">
        <v>990</v>
      </c>
      <c r="H922" s="162">
        <v>13</v>
      </c>
      <c r="I922" s="163"/>
      <c r="L922" s="159"/>
      <c r="M922" s="164"/>
      <c r="T922" s="165"/>
      <c r="AT922" s="160" t="s">
        <v>313</v>
      </c>
      <c r="AU922" s="160" t="s">
        <v>80</v>
      </c>
      <c r="AV922" s="13" t="s">
        <v>80</v>
      </c>
      <c r="AW922" s="13" t="s">
        <v>32</v>
      </c>
      <c r="AX922" s="13" t="s">
        <v>71</v>
      </c>
      <c r="AY922" s="160" t="s">
        <v>304</v>
      </c>
    </row>
    <row r="923" spans="2:51" s="13" customFormat="1" x14ac:dyDescent="0.2">
      <c r="B923" s="159"/>
      <c r="D923" s="153" t="s">
        <v>313</v>
      </c>
      <c r="E923" s="160" t="s">
        <v>2</v>
      </c>
      <c r="F923" s="161" t="s">
        <v>991</v>
      </c>
      <c r="H923" s="162">
        <v>26</v>
      </c>
      <c r="I923" s="163"/>
      <c r="L923" s="159"/>
      <c r="M923" s="164"/>
      <c r="T923" s="165"/>
      <c r="AT923" s="160" t="s">
        <v>313</v>
      </c>
      <c r="AU923" s="160" t="s">
        <v>80</v>
      </c>
      <c r="AV923" s="13" t="s">
        <v>80</v>
      </c>
      <c r="AW923" s="13" t="s">
        <v>32</v>
      </c>
      <c r="AX923" s="13" t="s">
        <v>71</v>
      </c>
      <c r="AY923" s="160" t="s">
        <v>304</v>
      </c>
    </row>
    <row r="924" spans="2:51" s="14" customFormat="1" x14ac:dyDescent="0.2">
      <c r="B924" s="166"/>
      <c r="D924" s="153" t="s">
        <v>313</v>
      </c>
      <c r="E924" s="167" t="s">
        <v>2</v>
      </c>
      <c r="F924" s="168" t="s">
        <v>321</v>
      </c>
      <c r="H924" s="169">
        <v>39</v>
      </c>
      <c r="I924" s="170"/>
      <c r="L924" s="166"/>
      <c r="M924" s="171"/>
      <c r="T924" s="172"/>
      <c r="AT924" s="167" t="s">
        <v>313</v>
      </c>
      <c r="AU924" s="167" t="s">
        <v>80</v>
      </c>
      <c r="AV924" s="14" t="s">
        <v>322</v>
      </c>
      <c r="AW924" s="14" t="s">
        <v>32</v>
      </c>
      <c r="AX924" s="14" t="s">
        <v>71</v>
      </c>
      <c r="AY924" s="167" t="s">
        <v>304</v>
      </c>
    </row>
    <row r="925" spans="2:51" s="12" customFormat="1" x14ac:dyDescent="0.2">
      <c r="B925" s="152"/>
      <c r="D925" s="153" t="s">
        <v>313</v>
      </c>
      <c r="E925" s="154" t="s">
        <v>2</v>
      </c>
      <c r="F925" s="155" t="s">
        <v>969</v>
      </c>
      <c r="H925" s="154" t="s">
        <v>2</v>
      </c>
      <c r="I925" s="156"/>
      <c r="L925" s="152"/>
      <c r="M925" s="157"/>
      <c r="T925" s="158"/>
      <c r="AT925" s="154" t="s">
        <v>313</v>
      </c>
      <c r="AU925" s="154" t="s">
        <v>80</v>
      </c>
      <c r="AV925" s="12" t="s">
        <v>78</v>
      </c>
      <c r="AW925" s="12" t="s">
        <v>32</v>
      </c>
      <c r="AX925" s="12" t="s">
        <v>71</v>
      </c>
      <c r="AY925" s="154" t="s">
        <v>304</v>
      </c>
    </row>
    <row r="926" spans="2:51" s="12" customFormat="1" x14ac:dyDescent="0.2">
      <c r="B926" s="152"/>
      <c r="D926" s="153" t="s">
        <v>313</v>
      </c>
      <c r="E926" s="154" t="s">
        <v>2</v>
      </c>
      <c r="F926" s="155" t="s">
        <v>910</v>
      </c>
      <c r="H926" s="154" t="s">
        <v>2</v>
      </c>
      <c r="I926" s="156"/>
      <c r="L926" s="152"/>
      <c r="M926" s="157"/>
      <c r="T926" s="158"/>
      <c r="AT926" s="154" t="s">
        <v>313</v>
      </c>
      <c r="AU926" s="154" t="s">
        <v>80</v>
      </c>
      <c r="AV926" s="12" t="s">
        <v>78</v>
      </c>
      <c r="AW926" s="12" t="s">
        <v>32</v>
      </c>
      <c r="AX926" s="12" t="s">
        <v>71</v>
      </c>
      <c r="AY926" s="154" t="s">
        <v>304</v>
      </c>
    </row>
    <row r="927" spans="2:51" s="13" customFormat="1" x14ac:dyDescent="0.2">
      <c r="B927" s="159"/>
      <c r="D927" s="153" t="s">
        <v>313</v>
      </c>
      <c r="E927" s="160" t="s">
        <v>2</v>
      </c>
      <c r="F927" s="161" t="s">
        <v>992</v>
      </c>
      <c r="H927" s="162">
        <v>16.25</v>
      </c>
      <c r="I927" s="163"/>
      <c r="L927" s="159"/>
      <c r="M927" s="164"/>
      <c r="T927" s="165"/>
      <c r="AT927" s="160" t="s">
        <v>313</v>
      </c>
      <c r="AU927" s="160" t="s">
        <v>80</v>
      </c>
      <c r="AV927" s="13" t="s">
        <v>80</v>
      </c>
      <c r="AW927" s="13" t="s">
        <v>32</v>
      </c>
      <c r="AX927" s="13" t="s">
        <v>71</v>
      </c>
      <c r="AY927" s="160" t="s">
        <v>304</v>
      </c>
    </row>
    <row r="928" spans="2:51" s="13" customFormat="1" x14ac:dyDescent="0.2">
      <c r="B928" s="159"/>
      <c r="D928" s="153" t="s">
        <v>313</v>
      </c>
      <c r="E928" s="160" t="s">
        <v>2</v>
      </c>
      <c r="F928" s="161" t="s">
        <v>993</v>
      </c>
      <c r="H928" s="162">
        <v>42.25</v>
      </c>
      <c r="I928" s="163"/>
      <c r="L928" s="159"/>
      <c r="M928" s="164"/>
      <c r="T928" s="165"/>
      <c r="AT928" s="160" t="s">
        <v>313</v>
      </c>
      <c r="AU928" s="160" t="s">
        <v>80</v>
      </c>
      <c r="AV928" s="13" t="s">
        <v>80</v>
      </c>
      <c r="AW928" s="13" t="s">
        <v>32</v>
      </c>
      <c r="AX928" s="13" t="s">
        <v>71</v>
      </c>
      <c r="AY928" s="160" t="s">
        <v>304</v>
      </c>
    </row>
    <row r="929" spans="2:65" s="14" customFormat="1" x14ac:dyDescent="0.2">
      <c r="B929" s="166"/>
      <c r="D929" s="153" t="s">
        <v>313</v>
      </c>
      <c r="E929" s="167" t="s">
        <v>2</v>
      </c>
      <c r="F929" s="168" t="s">
        <v>321</v>
      </c>
      <c r="H929" s="169">
        <v>58.5</v>
      </c>
      <c r="I929" s="170"/>
      <c r="L929" s="166"/>
      <c r="M929" s="171"/>
      <c r="T929" s="172"/>
      <c r="AT929" s="167" t="s">
        <v>313</v>
      </c>
      <c r="AU929" s="167" t="s">
        <v>80</v>
      </c>
      <c r="AV929" s="14" t="s">
        <v>322</v>
      </c>
      <c r="AW929" s="14" t="s">
        <v>32</v>
      </c>
      <c r="AX929" s="14" t="s">
        <v>71</v>
      </c>
      <c r="AY929" s="167" t="s">
        <v>304</v>
      </c>
    </row>
    <row r="930" spans="2:65" s="15" customFormat="1" x14ac:dyDescent="0.2">
      <c r="B930" s="173"/>
      <c r="D930" s="153" t="s">
        <v>313</v>
      </c>
      <c r="E930" s="174" t="s">
        <v>2</v>
      </c>
      <c r="F930" s="175" t="s">
        <v>323</v>
      </c>
      <c r="H930" s="176">
        <v>284.3</v>
      </c>
      <c r="I930" s="177"/>
      <c r="L930" s="173"/>
      <c r="M930" s="178"/>
      <c r="T930" s="179"/>
      <c r="AT930" s="174" t="s">
        <v>313</v>
      </c>
      <c r="AU930" s="174" t="s">
        <v>80</v>
      </c>
      <c r="AV930" s="15" t="s">
        <v>86</v>
      </c>
      <c r="AW930" s="15" t="s">
        <v>32</v>
      </c>
      <c r="AX930" s="15" t="s">
        <v>78</v>
      </c>
      <c r="AY930" s="174" t="s">
        <v>304</v>
      </c>
    </row>
    <row r="931" spans="2:65" s="11" customFormat="1" ht="22.9" customHeight="1" x14ac:dyDescent="0.2">
      <c r="B931" s="122"/>
      <c r="D931" s="123" t="s">
        <v>70</v>
      </c>
      <c r="E931" s="132" t="s">
        <v>994</v>
      </c>
      <c r="F931" s="132" t="s">
        <v>995</v>
      </c>
      <c r="I931" s="125"/>
      <c r="J931" s="133">
        <f>BK931</f>
        <v>0</v>
      </c>
      <c r="L931" s="122"/>
      <c r="M931" s="127"/>
      <c r="P931" s="128">
        <f>SUM(P932:P1404)</f>
        <v>0</v>
      </c>
      <c r="R931" s="128">
        <f>SUM(R932:R1404)</f>
        <v>147.30613251999998</v>
      </c>
      <c r="T931" s="129">
        <f>SUM(T932:T1404)</f>
        <v>0</v>
      </c>
      <c r="AR931" s="123" t="s">
        <v>78</v>
      </c>
      <c r="AT931" s="130" t="s">
        <v>70</v>
      </c>
      <c r="AU931" s="130" t="s">
        <v>78</v>
      </c>
      <c r="AY931" s="123" t="s">
        <v>304</v>
      </c>
      <c r="BK931" s="131">
        <f>SUM(BK932:BK1404)</f>
        <v>0</v>
      </c>
    </row>
    <row r="932" spans="2:65" s="1" customFormat="1" ht="24.2" customHeight="1" x14ac:dyDescent="0.2">
      <c r="B932" s="134"/>
      <c r="C932" s="135" t="s">
        <v>996</v>
      </c>
      <c r="D932" s="135" t="s">
        <v>306</v>
      </c>
      <c r="E932" s="136" t="s">
        <v>997</v>
      </c>
      <c r="F932" s="137" t="s">
        <v>998</v>
      </c>
      <c r="G932" s="138" t="s">
        <v>134</v>
      </c>
      <c r="H932" s="139">
        <v>3.2669999999999999</v>
      </c>
      <c r="I932" s="140"/>
      <c r="J932" s="141">
        <f>ROUND(I932*H932,2)</f>
        <v>0</v>
      </c>
      <c r="K932" s="137" t="s">
        <v>309</v>
      </c>
      <c r="L932" s="33"/>
      <c r="M932" s="142" t="s">
        <v>2</v>
      </c>
      <c r="N932" s="143" t="s">
        <v>42</v>
      </c>
      <c r="P932" s="144">
        <f>O932*H932</f>
        <v>0</v>
      </c>
      <c r="Q932" s="144">
        <v>2.3011300000000001</v>
      </c>
      <c r="R932" s="144">
        <f>Q932*H932</f>
        <v>7.51779171</v>
      </c>
      <c r="S932" s="144">
        <v>0</v>
      </c>
      <c r="T932" s="145">
        <f>S932*H932</f>
        <v>0</v>
      </c>
      <c r="AR932" s="146" t="s">
        <v>86</v>
      </c>
      <c r="AT932" s="146" t="s">
        <v>306</v>
      </c>
      <c r="AU932" s="146" t="s">
        <v>80</v>
      </c>
      <c r="AY932" s="18" t="s">
        <v>304</v>
      </c>
      <c r="BE932" s="147">
        <f>IF(N932="základní",J932,0)</f>
        <v>0</v>
      </c>
      <c r="BF932" s="147">
        <f>IF(N932="snížená",J932,0)</f>
        <v>0</v>
      </c>
      <c r="BG932" s="147">
        <f>IF(N932="zákl. přenesená",J932,0)</f>
        <v>0</v>
      </c>
      <c r="BH932" s="147">
        <f>IF(N932="sníž. přenesená",J932,0)</f>
        <v>0</v>
      </c>
      <c r="BI932" s="147">
        <f>IF(N932="nulová",J932,0)</f>
        <v>0</v>
      </c>
      <c r="BJ932" s="18" t="s">
        <v>78</v>
      </c>
      <c r="BK932" s="147">
        <f>ROUND(I932*H932,2)</f>
        <v>0</v>
      </c>
      <c r="BL932" s="18" t="s">
        <v>86</v>
      </c>
      <c r="BM932" s="146" t="s">
        <v>999</v>
      </c>
    </row>
    <row r="933" spans="2:65" s="1" customFormat="1" x14ac:dyDescent="0.2">
      <c r="B933" s="33"/>
      <c r="D933" s="148" t="s">
        <v>311</v>
      </c>
      <c r="F933" s="149" t="s">
        <v>1000</v>
      </c>
      <c r="I933" s="150"/>
      <c r="L933" s="33"/>
      <c r="M933" s="151"/>
      <c r="T933" s="54"/>
      <c r="AT933" s="18" t="s">
        <v>311</v>
      </c>
      <c r="AU933" s="18" t="s">
        <v>80</v>
      </c>
    </row>
    <row r="934" spans="2:65" s="12" customFormat="1" x14ac:dyDescent="0.2">
      <c r="B934" s="152"/>
      <c r="D934" s="153" t="s">
        <v>313</v>
      </c>
      <c r="E934" s="154" t="s">
        <v>2</v>
      </c>
      <c r="F934" s="155" t="s">
        <v>613</v>
      </c>
      <c r="H934" s="154" t="s">
        <v>2</v>
      </c>
      <c r="I934" s="156"/>
      <c r="L934" s="152"/>
      <c r="M934" s="157"/>
      <c r="T934" s="158"/>
      <c r="AT934" s="154" t="s">
        <v>313</v>
      </c>
      <c r="AU934" s="154" t="s">
        <v>80</v>
      </c>
      <c r="AV934" s="12" t="s">
        <v>78</v>
      </c>
      <c r="AW934" s="12" t="s">
        <v>32</v>
      </c>
      <c r="AX934" s="12" t="s">
        <v>71</v>
      </c>
      <c r="AY934" s="154" t="s">
        <v>304</v>
      </c>
    </row>
    <row r="935" spans="2:65" s="12" customFormat="1" x14ac:dyDescent="0.2">
      <c r="B935" s="152"/>
      <c r="D935" s="153" t="s">
        <v>313</v>
      </c>
      <c r="E935" s="154" t="s">
        <v>2</v>
      </c>
      <c r="F935" s="155" t="s">
        <v>1001</v>
      </c>
      <c r="H935" s="154" t="s">
        <v>2</v>
      </c>
      <c r="I935" s="156"/>
      <c r="L935" s="152"/>
      <c r="M935" s="157"/>
      <c r="T935" s="158"/>
      <c r="AT935" s="154" t="s">
        <v>313</v>
      </c>
      <c r="AU935" s="154" t="s">
        <v>80</v>
      </c>
      <c r="AV935" s="12" t="s">
        <v>78</v>
      </c>
      <c r="AW935" s="12" t="s">
        <v>32</v>
      </c>
      <c r="AX935" s="12" t="s">
        <v>71</v>
      </c>
      <c r="AY935" s="154" t="s">
        <v>304</v>
      </c>
    </row>
    <row r="936" spans="2:65" s="13" customFormat="1" x14ac:dyDescent="0.2">
      <c r="B936" s="159"/>
      <c r="D936" s="153" t="s">
        <v>313</v>
      </c>
      <c r="E936" s="160" t="s">
        <v>2</v>
      </c>
      <c r="F936" s="161" t="s">
        <v>1002</v>
      </c>
      <c r="H936" s="162">
        <v>0.47499999999999998</v>
      </c>
      <c r="I936" s="163"/>
      <c r="L936" s="159"/>
      <c r="M936" s="164"/>
      <c r="T936" s="165"/>
      <c r="AT936" s="160" t="s">
        <v>313</v>
      </c>
      <c r="AU936" s="160" t="s">
        <v>80</v>
      </c>
      <c r="AV936" s="13" t="s">
        <v>80</v>
      </c>
      <c r="AW936" s="13" t="s">
        <v>32</v>
      </c>
      <c r="AX936" s="13" t="s">
        <v>71</v>
      </c>
      <c r="AY936" s="160" t="s">
        <v>304</v>
      </c>
    </row>
    <row r="937" spans="2:65" s="13" customFormat="1" x14ac:dyDescent="0.2">
      <c r="B937" s="159"/>
      <c r="D937" s="153" t="s">
        <v>313</v>
      </c>
      <c r="E937" s="160" t="s">
        <v>2</v>
      </c>
      <c r="F937" s="161" t="s">
        <v>1003</v>
      </c>
      <c r="H937" s="162">
        <v>0.371</v>
      </c>
      <c r="I937" s="163"/>
      <c r="L937" s="159"/>
      <c r="M937" s="164"/>
      <c r="T937" s="165"/>
      <c r="AT937" s="160" t="s">
        <v>313</v>
      </c>
      <c r="AU937" s="160" t="s">
        <v>80</v>
      </c>
      <c r="AV937" s="13" t="s">
        <v>80</v>
      </c>
      <c r="AW937" s="13" t="s">
        <v>32</v>
      </c>
      <c r="AX937" s="13" t="s">
        <v>71</v>
      </c>
      <c r="AY937" s="160" t="s">
        <v>304</v>
      </c>
    </row>
    <row r="938" spans="2:65" s="13" customFormat="1" x14ac:dyDescent="0.2">
      <c r="B938" s="159"/>
      <c r="D938" s="153" t="s">
        <v>313</v>
      </c>
      <c r="E938" s="160" t="s">
        <v>2</v>
      </c>
      <c r="F938" s="161" t="s">
        <v>1004</v>
      </c>
      <c r="H938" s="162">
        <v>0.157</v>
      </c>
      <c r="I938" s="163"/>
      <c r="L938" s="159"/>
      <c r="M938" s="164"/>
      <c r="T938" s="165"/>
      <c r="AT938" s="160" t="s">
        <v>313</v>
      </c>
      <c r="AU938" s="160" t="s">
        <v>80</v>
      </c>
      <c r="AV938" s="13" t="s">
        <v>80</v>
      </c>
      <c r="AW938" s="13" t="s">
        <v>32</v>
      </c>
      <c r="AX938" s="13" t="s">
        <v>71</v>
      </c>
      <c r="AY938" s="160" t="s">
        <v>304</v>
      </c>
    </row>
    <row r="939" spans="2:65" s="13" customFormat="1" x14ac:dyDescent="0.2">
      <c r="B939" s="159"/>
      <c r="D939" s="153" t="s">
        <v>313</v>
      </c>
      <c r="E939" s="160" t="s">
        <v>2</v>
      </c>
      <c r="F939" s="161" t="s">
        <v>1005</v>
      </c>
      <c r="H939" s="162">
        <v>0.36</v>
      </c>
      <c r="I939" s="163"/>
      <c r="L939" s="159"/>
      <c r="M939" s="164"/>
      <c r="T939" s="165"/>
      <c r="AT939" s="160" t="s">
        <v>313</v>
      </c>
      <c r="AU939" s="160" t="s">
        <v>80</v>
      </c>
      <c r="AV939" s="13" t="s">
        <v>80</v>
      </c>
      <c r="AW939" s="13" t="s">
        <v>32</v>
      </c>
      <c r="AX939" s="13" t="s">
        <v>71</v>
      </c>
      <c r="AY939" s="160" t="s">
        <v>304</v>
      </c>
    </row>
    <row r="940" spans="2:65" s="13" customFormat="1" ht="22.5" x14ac:dyDescent="0.2">
      <c r="B940" s="159"/>
      <c r="D940" s="153" t="s">
        <v>313</v>
      </c>
      <c r="E940" s="160" t="s">
        <v>2</v>
      </c>
      <c r="F940" s="161" t="s">
        <v>1006</v>
      </c>
      <c r="H940" s="162">
        <v>0.18099999999999999</v>
      </c>
      <c r="I940" s="163"/>
      <c r="L940" s="159"/>
      <c r="M940" s="164"/>
      <c r="T940" s="165"/>
      <c r="AT940" s="160" t="s">
        <v>313</v>
      </c>
      <c r="AU940" s="160" t="s">
        <v>80</v>
      </c>
      <c r="AV940" s="13" t="s">
        <v>80</v>
      </c>
      <c r="AW940" s="13" t="s">
        <v>32</v>
      </c>
      <c r="AX940" s="13" t="s">
        <v>71</v>
      </c>
      <c r="AY940" s="160" t="s">
        <v>304</v>
      </c>
    </row>
    <row r="941" spans="2:65" s="13" customFormat="1" x14ac:dyDescent="0.2">
      <c r="B941" s="159"/>
      <c r="D941" s="153" t="s">
        <v>313</v>
      </c>
      <c r="E941" s="160" t="s">
        <v>2</v>
      </c>
      <c r="F941" s="161" t="s">
        <v>1007</v>
      </c>
      <c r="H941" s="162">
        <v>0.251</v>
      </c>
      <c r="I941" s="163"/>
      <c r="L941" s="159"/>
      <c r="M941" s="164"/>
      <c r="T941" s="165"/>
      <c r="AT941" s="160" t="s">
        <v>313</v>
      </c>
      <c r="AU941" s="160" t="s">
        <v>80</v>
      </c>
      <c r="AV941" s="13" t="s">
        <v>80</v>
      </c>
      <c r="AW941" s="13" t="s">
        <v>32</v>
      </c>
      <c r="AX941" s="13" t="s">
        <v>71</v>
      </c>
      <c r="AY941" s="160" t="s">
        <v>304</v>
      </c>
    </row>
    <row r="942" spans="2:65" s="13" customFormat="1" x14ac:dyDescent="0.2">
      <c r="B942" s="159"/>
      <c r="D942" s="153" t="s">
        <v>313</v>
      </c>
      <c r="E942" s="160" t="s">
        <v>2</v>
      </c>
      <c r="F942" s="161" t="s">
        <v>1008</v>
      </c>
      <c r="H942" s="162">
        <v>0.28199999999999997</v>
      </c>
      <c r="I942" s="163"/>
      <c r="L942" s="159"/>
      <c r="M942" s="164"/>
      <c r="T942" s="165"/>
      <c r="AT942" s="160" t="s">
        <v>313</v>
      </c>
      <c r="AU942" s="160" t="s">
        <v>80</v>
      </c>
      <c r="AV942" s="13" t="s">
        <v>80</v>
      </c>
      <c r="AW942" s="13" t="s">
        <v>32</v>
      </c>
      <c r="AX942" s="13" t="s">
        <v>71</v>
      </c>
      <c r="AY942" s="160" t="s">
        <v>304</v>
      </c>
    </row>
    <row r="943" spans="2:65" s="13" customFormat="1" x14ac:dyDescent="0.2">
      <c r="B943" s="159"/>
      <c r="D943" s="153" t="s">
        <v>313</v>
      </c>
      <c r="E943" s="160" t="s">
        <v>2</v>
      </c>
      <c r="F943" s="161" t="s">
        <v>1009</v>
      </c>
      <c r="H943" s="162">
        <v>0.109</v>
      </c>
      <c r="I943" s="163"/>
      <c r="L943" s="159"/>
      <c r="M943" s="164"/>
      <c r="T943" s="165"/>
      <c r="AT943" s="160" t="s">
        <v>313</v>
      </c>
      <c r="AU943" s="160" t="s">
        <v>80</v>
      </c>
      <c r="AV943" s="13" t="s">
        <v>80</v>
      </c>
      <c r="AW943" s="13" t="s">
        <v>32</v>
      </c>
      <c r="AX943" s="13" t="s">
        <v>71</v>
      </c>
      <c r="AY943" s="160" t="s">
        <v>304</v>
      </c>
    </row>
    <row r="944" spans="2:65" s="13" customFormat="1" x14ac:dyDescent="0.2">
      <c r="B944" s="159"/>
      <c r="D944" s="153" t="s">
        <v>313</v>
      </c>
      <c r="E944" s="160" t="s">
        <v>2</v>
      </c>
      <c r="F944" s="161" t="s">
        <v>1010</v>
      </c>
      <c r="H944" s="162">
        <v>0.121</v>
      </c>
      <c r="I944" s="163"/>
      <c r="L944" s="159"/>
      <c r="M944" s="164"/>
      <c r="T944" s="165"/>
      <c r="AT944" s="160" t="s">
        <v>313</v>
      </c>
      <c r="AU944" s="160" t="s">
        <v>80</v>
      </c>
      <c r="AV944" s="13" t="s">
        <v>80</v>
      </c>
      <c r="AW944" s="13" t="s">
        <v>32</v>
      </c>
      <c r="AX944" s="13" t="s">
        <v>71</v>
      </c>
      <c r="AY944" s="160" t="s">
        <v>304</v>
      </c>
    </row>
    <row r="945" spans="2:65" s="13" customFormat="1" x14ac:dyDescent="0.2">
      <c r="B945" s="159"/>
      <c r="D945" s="153" t="s">
        <v>313</v>
      </c>
      <c r="E945" s="160" t="s">
        <v>2</v>
      </c>
      <c r="F945" s="161" t="s">
        <v>1011</v>
      </c>
      <c r="H945" s="162">
        <v>0.20100000000000001</v>
      </c>
      <c r="I945" s="163"/>
      <c r="L945" s="159"/>
      <c r="M945" s="164"/>
      <c r="T945" s="165"/>
      <c r="AT945" s="160" t="s">
        <v>313</v>
      </c>
      <c r="AU945" s="160" t="s">
        <v>80</v>
      </c>
      <c r="AV945" s="13" t="s">
        <v>80</v>
      </c>
      <c r="AW945" s="13" t="s">
        <v>32</v>
      </c>
      <c r="AX945" s="13" t="s">
        <v>71</v>
      </c>
      <c r="AY945" s="160" t="s">
        <v>304</v>
      </c>
    </row>
    <row r="946" spans="2:65" s="13" customFormat="1" x14ac:dyDescent="0.2">
      <c r="B946" s="159"/>
      <c r="D946" s="153" t="s">
        <v>313</v>
      </c>
      <c r="E946" s="160" t="s">
        <v>2</v>
      </c>
      <c r="F946" s="161" t="s">
        <v>1012</v>
      </c>
      <c r="H946" s="162">
        <v>6.3E-2</v>
      </c>
      <c r="I946" s="163"/>
      <c r="L946" s="159"/>
      <c r="M946" s="164"/>
      <c r="T946" s="165"/>
      <c r="AT946" s="160" t="s">
        <v>313</v>
      </c>
      <c r="AU946" s="160" t="s">
        <v>80</v>
      </c>
      <c r="AV946" s="13" t="s">
        <v>80</v>
      </c>
      <c r="AW946" s="13" t="s">
        <v>32</v>
      </c>
      <c r="AX946" s="13" t="s">
        <v>71</v>
      </c>
      <c r="AY946" s="160" t="s">
        <v>304</v>
      </c>
    </row>
    <row r="947" spans="2:65" s="14" customFormat="1" x14ac:dyDescent="0.2">
      <c r="B947" s="166"/>
      <c r="D947" s="153" t="s">
        <v>313</v>
      </c>
      <c r="E947" s="167" t="s">
        <v>2</v>
      </c>
      <c r="F947" s="168" t="s">
        <v>321</v>
      </c>
      <c r="H947" s="169">
        <v>2.5710000000000002</v>
      </c>
      <c r="I947" s="170"/>
      <c r="L947" s="166"/>
      <c r="M947" s="171"/>
      <c r="T947" s="172"/>
      <c r="AT947" s="167" t="s">
        <v>313</v>
      </c>
      <c r="AU947" s="167" t="s">
        <v>80</v>
      </c>
      <c r="AV947" s="14" t="s">
        <v>322</v>
      </c>
      <c r="AW947" s="14" t="s">
        <v>32</v>
      </c>
      <c r="AX947" s="14" t="s">
        <v>71</v>
      </c>
      <c r="AY947" s="167" t="s">
        <v>304</v>
      </c>
    </row>
    <row r="948" spans="2:65" s="12" customFormat="1" x14ac:dyDescent="0.2">
      <c r="B948" s="152"/>
      <c r="D948" s="153" t="s">
        <v>313</v>
      </c>
      <c r="E948" s="154" t="s">
        <v>2</v>
      </c>
      <c r="F948" s="155" t="s">
        <v>1013</v>
      </c>
      <c r="H948" s="154" t="s">
        <v>2</v>
      </c>
      <c r="I948" s="156"/>
      <c r="L948" s="152"/>
      <c r="M948" s="157"/>
      <c r="T948" s="158"/>
      <c r="AT948" s="154" t="s">
        <v>313</v>
      </c>
      <c r="AU948" s="154" t="s">
        <v>80</v>
      </c>
      <c r="AV948" s="12" t="s">
        <v>78</v>
      </c>
      <c r="AW948" s="12" t="s">
        <v>32</v>
      </c>
      <c r="AX948" s="12" t="s">
        <v>71</v>
      </c>
      <c r="AY948" s="154" t="s">
        <v>304</v>
      </c>
    </row>
    <row r="949" spans="2:65" s="13" customFormat="1" ht="22.5" x14ac:dyDescent="0.2">
      <c r="B949" s="159"/>
      <c r="D949" s="153" t="s">
        <v>313</v>
      </c>
      <c r="E949" s="160" t="s">
        <v>2</v>
      </c>
      <c r="F949" s="161" t="s">
        <v>1014</v>
      </c>
      <c r="H949" s="162">
        <v>0.36099999999999999</v>
      </c>
      <c r="I949" s="163"/>
      <c r="L949" s="159"/>
      <c r="M949" s="164"/>
      <c r="T949" s="165"/>
      <c r="AT949" s="160" t="s">
        <v>313</v>
      </c>
      <c r="AU949" s="160" t="s">
        <v>80</v>
      </c>
      <c r="AV949" s="13" t="s">
        <v>80</v>
      </c>
      <c r="AW949" s="13" t="s">
        <v>32</v>
      </c>
      <c r="AX949" s="13" t="s">
        <v>71</v>
      </c>
      <c r="AY949" s="160" t="s">
        <v>304</v>
      </c>
    </row>
    <row r="950" spans="2:65" s="14" customFormat="1" x14ac:dyDescent="0.2">
      <c r="B950" s="166"/>
      <c r="D950" s="153" t="s">
        <v>313</v>
      </c>
      <c r="E950" s="167" t="s">
        <v>2</v>
      </c>
      <c r="F950" s="168" t="s">
        <v>321</v>
      </c>
      <c r="H950" s="169">
        <v>0.36099999999999999</v>
      </c>
      <c r="I950" s="170"/>
      <c r="L950" s="166"/>
      <c r="M950" s="171"/>
      <c r="T950" s="172"/>
      <c r="AT950" s="167" t="s">
        <v>313</v>
      </c>
      <c r="AU950" s="167" t="s">
        <v>80</v>
      </c>
      <c r="AV950" s="14" t="s">
        <v>322</v>
      </c>
      <c r="AW950" s="14" t="s">
        <v>32</v>
      </c>
      <c r="AX950" s="14" t="s">
        <v>71</v>
      </c>
      <c r="AY950" s="167" t="s">
        <v>304</v>
      </c>
    </row>
    <row r="951" spans="2:65" s="12" customFormat="1" x14ac:dyDescent="0.2">
      <c r="B951" s="152"/>
      <c r="D951" s="153" t="s">
        <v>313</v>
      </c>
      <c r="E951" s="154" t="s">
        <v>2</v>
      </c>
      <c r="F951" s="155" t="s">
        <v>639</v>
      </c>
      <c r="H951" s="154" t="s">
        <v>2</v>
      </c>
      <c r="I951" s="156"/>
      <c r="L951" s="152"/>
      <c r="M951" s="157"/>
      <c r="T951" s="158"/>
      <c r="AT951" s="154" t="s">
        <v>313</v>
      </c>
      <c r="AU951" s="154" t="s">
        <v>80</v>
      </c>
      <c r="AV951" s="12" t="s">
        <v>78</v>
      </c>
      <c r="AW951" s="12" t="s">
        <v>32</v>
      </c>
      <c r="AX951" s="12" t="s">
        <v>71</v>
      </c>
      <c r="AY951" s="154" t="s">
        <v>304</v>
      </c>
    </row>
    <row r="952" spans="2:65" s="13" customFormat="1" x14ac:dyDescent="0.2">
      <c r="B952" s="159"/>
      <c r="D952" s="153" t="s">
        <v>313</v>
      </c>
      <c r="E952" s="160" t="s">
        <v>2</v>
      </c>
      <c r="F952" s="161" t="s">
        <v>1015</v>
      </c>
      <c r="H952" s="162">
        <v>0.33500000000000002</v>
      </c>
      <c r="I952" s="163"/>
      <c r="L952" s="159"/>
      <c r="M952" s="164"/>
      <c r="T952" s="165"/>
      <c r="AT952" s="160" t="s">
        <v>313</v>
      </c>
      <c r="AU952" s="160" t="s">
        <v>80</v>
      </c>
      <c r="AV952" s="13" t="s">
        <v>80</v>
      </c>
      <c r="AW952" s="13" t="s">
        <v>32</v>
      </c>
      <c r="AX952" s="13" t="s">
        <v>71</v>
      </c>
      <c r="AY952" s="160" t="s">
        <v>304</v>
      </c>
    </row>
    <row r="953" spans="2:65" s="14" customFormat="1" x14ac:dyDescent="0.2">
      <c r="B953" s="166"/>
      <c r="D953" s="153" t="s">
        <v>313</v>
      </c>
      <c r="E953" s="167" t="s">
        <v>2</v>
      </c>
      <c r="F953" s="168" t="s">
        <v>321</v>
      </c>
      <c r="H953" s="169">
        <v>0.33500000000000002</v>
      </c>
      <c r="I953" s="170"/>
      <c r="L953" s="166"/>
      <c r="M953" s="171"/>
      <c r="T953" s="172"/>
      <c r="AT953" s="167" t="s">
        <v>313</v>
      </c>
      <c r="AU953" s="167" t="s">
        <v>80</v>
      </c>
      <c r="AV953" s="14" t="s">
        <v>322</v>
      </c>
      <c r="AW953" s="14" t="s">
        <v>32</v>
      </c>
      <c r="AX953" s="14" t="s">
        <v>71</v>
      </c>
      <c r="AY953" s="167" t="s">
        <v>304</v>
      </c>
    </row>
    <row r="954" spans="2:65" s="15" customFormat="1" x14ac:dyDescent="0.2">
      <c r="B954" s="173"/>
      <c r="D954" s="153" t="s">
        <v>313</v>
      </c>
      <c r="E954" s="174" t="s">
        <v>2</v>
      </c>
      <c r="F954" s="175" t="s">
        <v>323</v>
      </c>
      <c r="H954" s="176">
        <v>3.2669999999999999</v>
      </c>
      <c r="I954" s="177"/>
      <c r="L954" s="173"/>
      <c r="M954" s="178"/>
      <c r="T954" s="179"/>
      <c r="AT954" s="174" t="s">
        <v>313</v>
      </c>
      <c r="AU954" s="174" t="s">
        <v>80</v>
      </c>
      <c r="AV954" s="15" t="s">
        <v>86</v>
      </c>
      <c r="AW954" s="15" t="s">
        <v>32</v>
      </c>
      <c r="AX954" s="15" t="s">
        <v>78</v>
      </c>
      <c r="AY954" s="174" t="s">
        <v>304</v>
      </c>
    </row>
    <row r="955" spans="2:65" s="1" customFormat="1" ht="24.2" customHeight="1" x14ac:dyDescent="0.2">
      <c r="B955" s="134"/>
      <c r="C955" s="135" t="s">
        <v>1016</v>
      </c>
      <c r="D955" s="135" t="s">
        <v>306</v>
      </c>
      <c r="E955" s="136" t="s">
        <v>1017</v>
      </c>
      <c r="F955" s="137" t="s">
        <v>1018</v>
      </c>
      <c r="G955" s="138" t="s">
        <v>383</v>
      </c>
      <c r="H955" s="139">
        <v>0.126</v>
      </c>
      <c r="I955" s="140"/>
      <c r="J955" s="141">
        <f>ROUND(I955*H955,2)</f>
        <v>0</v>
      </c>
      <c r="K955" s="137" t="s">
        <v>309</v>
      </c>
      <c r="L955" s="33"/>
      <c r="M955" s="142" t="s">
        <v>2</v>
      </c>
      <c r="N955" s="143" t="s">
        <v>42</v>
      </c>
      <c r="P955" s="144">
        <f>O955*H955</f>
        <v>0</v>
      </c>
      <c r="Q955" s="144">
        <v>1.06277</v>
      </c>
      <c r="R955" s="144">
        <f>Q955*H955</f>
        <v>0.13390901999999999</v>
      </c>
      <c r="S955" s="144">
        <v>0</v>
      </c>
      <c r="T955" s="145">
        <f>S955*H955</f>
        <v>0</v>
      </c>
      <c r="AR955" s="146" t="s">
        <v>86</v>
      </c>
      <c r="AT955" s="146" t="s">
        <v>306</v>
      </c>
      <c r="AU955" s="146" t="s">
        <v>80</v>
      </c>
      <c r="AY955" s="18" t="s">
        <v>304</v>
      </c>
      <c r="BE955" s="147">
        <f>IF(N955="základní",J955,0)</f>
        <v>0</v>
      </c>
      <c r="BF955" s="147">
        <f>IF(N955="snížená",J955,0)</f>
        <v>0</v>
      </c>
      <c r="BG955" s="147">
        <f>IF(N955="zákl. přenesená",J955,0)</f>
        <v>0</v>
      </c>
      <c r="BH955" s="147">
        <f>IF(N955="sníž. přenesená",J955,0)</f>
        <v>0</v>
      </c>
      <c r="BI955" s="147">
        <f>IF(N955="nulová",J955,0)</f>
        <v>0</v>
      </c>
      <c r="BJ955" s="18" t="s">
        <v>78</v>
      </c>
      <c r="BK955" s="147">
        <f>ROUND(I955*H955,2)</f>
        <v>0</v>
      </c>
      <c r="BL955" s="18" t="s">
        <v>86</v>
      </c>
      <c r="BM955" s="146" t="s">
        <v>1019</v>
      </c>
    </row>
    <row r="956" spans="2:65" s="1" customFormat="1" x14ac:dyDescent="0.2">
      <c r="B956" s="33"/>
      <c r="D956" s="148" t="s">
        <v>311</v>
      </c>
      <c r="F956" s="149" t="s">
        <v>1020</v>
      </c>
      <c r="I956" s="150"/>
      <c r="L956" s="33"/>
      <c r="M956" s="151"/>
      <c r="T956" s="54"/>
      <c r="AT956" s="18" t="s">
        <v>311</v>
      </c>
      <c r="AU956" s="18" t="s">
        <v>80</v>
      </c>
    </row>
    <row r="957" spans="2:65" s="12" customFormat="1" x14ac:dyDescent="0.2">
      <c r="B957" s="152"/>
      <c r="D957" s="153" t="s">
        <v>313</v>
      </c>
      <c r="E957" s="154" t="s">
        <v>2</v>
      </c>
      <c r="F957" s="155" t="s">
        <v>613</v>
      </c>
      <c r="H957" s="154" t="s">
        <v>2</v>
      </c>
      <c r="I957" s="156"/>
      <c r="L957" s="152"/>
      <c r="M957" s="157"/>
      <c r="T957" s="158"/>
      <c r="AT957" s="154" t="s">
        <v>313</v>
      </c>
      <c r="AU957" s="154" t="s">
        <v>80</v>
      </c>
      <c r="AV957" s="12" t="s">
        <v>78</v>
      </c>
      <c r="AW957" s="12" t="s">
        <v>32</v>
      </c>
      <c r="AX957" s="12" t="s">
        <v>71</v>
      </c>
      <c r="AY957" s="154" t="s">
        <v>304</v>
      </c>
    </row>
    <row r="958" spans="2:65" s="12" customFormat="1" x14ac:dyDescent="0.2">
      <c r="B958" s="152"/>
      <c r="D958" s="153" t="s">
        <v>313</v>
      </c>
      <c r="E958" s="154" t="s">
        <v>2</v>
      </c>
      <c r="F958" s="155" t="s">
        <v>1001</v>
      </c>
      <c r="H958" s="154" t="s">
        <v>2</v>
      </c>
      <c r="I958" s="156"/>
      <c r="L958" s="152"/>
      <c r="M958" s="157"/>
      <c r="T958" s="158"/>
      <c r="AT958" s="154" t="s">
        <v>313</v>
      </c>
      <c r="AU958" s="154" t="s">
        <v>80</v>
      </c>
      <c r="AV958" s="12" t="s">
        <v>78</v>
      </c>
      <c r="AW958" s="12" t="s">
        <v>32</v>
      </c>
      <c r="AX958" s="12" t="s">
        <v>71</v>
      </c>
      <c r="AY958" s="154" t="s">
        <v>304</v>
      </c>
    </row>
    <row r="959" spans="2:65" s="12" customFormat="1" x14ac:dyDescent="0.2">
      <c r="B959" s="152"/>
      <c r="D959" s="153" t="s">
        <v>313</v>
      </c>
      <c r="E959" s="154" t="s">
        <v>2</v>
      </c>
      <c r="F959" s="155" t="s">
        <v>1021</v>
      </c>
      <c r="H959" s="154" t="s">
        <v>2</v>
      </c>
      <c r="I959" s="156"/>
      <c r="L959" s="152"/>
      <c r="M959" s="157"/>
      <c r="T959" s="158"/>
      <c r="AT959" s="154" t="s">
        <v>313</v>
      </c>
      <c r="AU959" s="154" t="s">
        <v>80</v>
      </c>
      <c r="AV959" s="12" t="s">
        <v>78</v>
      </c>
      <c r="AW959" s="12" t="s">
        <v>32</v>
      </c>
      <c r="AX959" s="12" t="s">
        <v>71</v>
      </c>
      <c r="AY959" s="154" t="s">
        <v>304</v>
      </c>
    </row>
    <row r="960" spans="2:65" s="13" customFormat="1" x14ac:dyDescent="0.2">
      <c r="B960" s="159"/>
      <c r="D960" s="153" t="s">
        <v>313</v>
      </c>
      <c r="E960" s="160" t="s">
        <v>2</v>
      </c>
      <c r="F960" s="161" t="s">
        <v>1022</v>
      </c>
      <c r="H960" s="162">
        <v>2.1000000000000001E-2</v>
      </c>
      <c r="I960" s="163"/>
      <c r="L960" s="159"/>
      <c r="M960" s="164"/>
      <c r="T960" s="165"/>
      <c r="AT960" s="160" t="s">
        <v>313</v>
      </c>
      <c r="AU960" s="160" t="s">
        <v>80</v>
      </c>
      <c r="AV960" s="13" t="s">
        <v>80</v>
      </c>
      <c r="AW960" s="13" t="s">
        <v>32</v>
      </c>
      <c r="AX960" s="13" t="s">
        <v>71</v>
      </c>
      <c r="AY960" s="160" t="s">
        <v>304</v>
      </c>
    </row>
    <row r="961" spans="2:51" s="13" customFormat="1" x14ac:dyDescent="0.2">
      <c r="B961" s="159"/>
      <c r="D961" s="153" t="s">
        <v>313</v>
      </c>
      <c r="E961" s="160" t="s">
        <v>2</v>
      </c>
      <c r="F961" s="161" t="s">
        <v>1023</v>
      </c>
      <c r="H961" s="162">
        <v>1.6E-2</v>
      </c>
      <c r="I961" s="163"/>
      <c r="L961" s="159"/>
      <c r="M961" s="164"/>
      <c r="T961" s="165"/>
      <c r="AT961" s="160" t="s">
        <v>313</v>
      </c>
      <c r="AU961" s="160" t="s">
        <v>80</v>
      </c>
      <c r="AV961" s="13" t="s">
        <v>80</v>
      </c>
      <c r="AW961" s="13" t="s">
        <v>32</v>
      </c>
      <c r="AX961" s="13" t="s">
        <v>71</v>
      </c>
      <c r="AY961" s="160" t="s">
        <v>304</v>
      </c>
    </row>
    <row r="962" spans="2:51" s="13" customFormat="1" x14ac:dyDescent="0.2">
      <c r="B962" s="159"/>
      <c r="D962" s="153" t="s">
        <v>313</v>
      </c>
      <c r="E962" s="160" t="s">
        <v>2</v>
      </c>
      <c r="F962" s="161" t="s">
        <v>1024</v>
      </c>
      <c r="H962" s="162">
        <v>7.0000000000000001E-3</v>
      </c>
      <c r="I962" s="163"/>
      <c r="L962" s="159"/>
      <c r="M962" s="164"/>
      <c r="T962" s="165"/>
      <c r="AT962" s="160" t="s">
        <v>313</v>
      </c>
      <c r="AU962" s="160" t="s">
        <v>80</v>
      </c>
      <c r="AV962" s="13" t="s">
        <v>80</v>
      </c>
      <c r="AW962" s="13" t="s">
        <v>32</v>
      </c>
      <c r="AX962" s="13" t="s">
        <v>71</v>
      </c>
      <c r="AY962" s="160" t="s">
        <v>304</v>
      </c>
    </row>
    <row r="963" spans="2:51" s="13" customFormat="1" x14ac:dyDescent="0.2">
      <c r="B963" s="159"/>
      <c r="D963" s="153" t="s">
        <v>313</v>
      </c>
      <c r="E963" s="160" t="s">
        <v>2</v>
      </c>
      <c r="F963" s="161" t="s">
        <v>1025</v>
      </c>
      <c r="H963" s="162">
        <v>1.6E-2</v>
      </c>
      <c r="I963" s="163"/>
      <c r="L963" s="159"/>
      <c r="M963" s="164"/>
      <c r="T963" s="165"/>
      <c r="AT963" s="160" t="s">
        <v>313</v>
      </c>
      <c r="AU963" s="160" t="s">
        <v>80</v>
      </c>
      <c r="AV963" s="13" t="s">
        <v>80</v>
      </c>
      <c r="AW963" s="13" t="s">
        <v>32</v>
      </c>
      <c r="AX963" s="13" t="s">
        <v>71</v>
      </c>
      <c r="AY963" s="160" t="s">
        <v>304</v>
      </c>
    </row>
    <row r="964" spans="2:51" s="13" customFormat="1" x14ac:dyDescent="0.2">
      <c r="B964" s="159"/>
      <c r="D964" s="153" t="s">
        <v>313</v>
      </c>
      <c r="E964" s="160" t="s">
        <v>2</v>
      </c>
      <c r="F964" s="161" t="s">
        <v>1026</v>
      </c>
      <c r="H964" s="162">
        <v>1.0999999999999999E-2</v>
      </c>
      <c r="I964" s="163"/>
      <c r="L964" s="159"/>
      <c r="M964" s="164"/>
      <c r="T964" s="165"/>
      <c r="AT964" s="160" t="s">
        <v>313</v>
      </c>
      <c r="AU964" s="160" t="s">
        <v>80</v>
      </c>
      <c r="AV964" s="13" t="s">
        <v>80</v>
      </c>
      <c r="AW964" s="13" t="s">
        <v>32</v>
      </c>
      <c r="AX964" s="13" t="s">
        <v>71</v>
      </c>
      <c r="AY964" s="160" t="s">
        <v>304</v>
      </c>
    </row>
    <row r="965" spans="2:51" s="13" customFormat="1" x14ac:dyDescent="0.2">
      <c r="B965" s="159"/>
      <c r="D965" s="153" t="s">
        <v>313</v>
      </c>
      <c r="E965" s="160" t="s">
        <v>2</v>
      </c>
      <c r="F965" s="161" t="s">
        <v>1027</v>
      </c>
      <c r="H965" s="162">
        <v>1.2E-2</v>
      </c>
      <c r="I965" s="163"/>
      <c r="L965" s="159"/>
      <c r="M965" s="164"/>
      <c r="T965" s="165"/>
      <c r="AT965" s="160" t="s">
        <v>313</v>
      </c>
      <c r="AU965" s="160" t="s">
        <v>80</v>
      </c>
      <c r="AV965" s="13" t="s">
        <v>80</v>
      </c>
      <c r="AW965" s="13" t="s">
        <v>32</v>
      </c>
      <c r="AX965" s="13" t="s">
        <v>71</v>
      </c>
      <c r="AY965" s="160" t="s">
        <v>304</v>
      </c>
    </row>
    <row r="966" spans="2:51" s="13" customFormat="1" ht="22.5" x14ac:dyDescent="0.2">
      <c r="B966" s="159"/>
      <c r="D966" s="153" t="s">
        <v>313</v>
      </c>
      <c r="E966" s="160" t="s">
        <v>2</v>
      </c>
      <c r="F966" s="161" t="s">
        <v>1028</v>
      </c>
      <c r="H966" s="162">
        <v>2E-3</v>
      </c>
      <c r="I966" s="163"/>
      <c r="L966" s="159"/>
      <c r="M966" s="164"/>
      <c r="T966" s="165"/>
      <c r="AT966" s="160" t="s">
        <v>313</v>
      </c>
      <c r="AU966" s="160" t="s">
        <v>80</v>
      </c>
      <c r="AV966" s="13" t="s">
        <v>80</v>
      </c>
      <c r="AW966" s="13" t="s">
        <v>32</v>
      </c>
      <c r="AX966" s="13" t="s">
        <v>71</v>
      </c>
      <c r="AY966" s="160" t="s">
        <v>304</v>
      </c>
    </row>
    <row r="967" spans="2:51" s="13" customFormat="1" x14ac:dyDescent="0.2">
      <c r="B967" s="159"/>
      <c r="D967" s="153" t="s">
        <v>313</v>
      </c>
      <c r="E967" s="160" t="s">
        <v>2</v>
      </c>
      <c r="F967" s="161" t="s">
        <v>1029</v>
      </c>
      <c r="H967" s="162">
        <v>5.0000000000000001E-3</v>
      </c>
      <c r="I967" s="163"/>
      <c r="L967" s="159"/>
      <c r="M967" s="164"/>
      <c r="T967" s="165"/>
      <c r="AT967" s="160" t="s">
        <v>313</v>
      </c>
      <c r="AU967" s="160" t="s">
        <v>80</v>
      </c>
      <c r="AV967" s="13" t="s">
        <v>80</v>
      </c>
      <c r="AW967" s="13" t="s">
        <v>32</v>
      </c>
      <c r="AX967" s="13" t="s">
        <v>71</v>
      </c>
      <c r="AY967" s="160" t="s">
        <v>304</v>
      </c>
    </row>
    <row r="968" spans="2:51" s="13" customFormat="1" ht="22.5" x14ac:dyDescent="0.2">
      <c r="B968" s="159"/>
      <c r="D968" s="153" t="s">
        <v>313</v>
      </c>
      <c r="E968" s="160" t="s">
        <v>2</v>
      </c>
      <c r="F968" s="161" t="s">
        <v>1030</v>
      </c>
      <c r="H968" s="162">
        <v>8.9999999999999993E-3</v>
      </c>
      <c r="I968" s="163"/>
      <c r="L968" s="159"/>
      <c r="M968" s="164"/>
      <c r="T968" s="165"/>
      <c r="AT968" s="160" t="s">
        <v>313</v>
      </c>
      <c r="AU968" s="160" t="s">
        <v>80</v>
      </c>
      <c r="AV968" s="13" t="s">
        <v>80</v>
      </c>
      <c r="AW968" s="13" t="s">
        <v>32</v>
      </c>
      <c r="AX968" s="13" t="s">
        <v>71</v>
      </c>
      <c r="AY968" s="160" t="s">
        <v>304</v>
      </c>
    </row>
    <row r="969" spans="2:51" s="13" customFormat="1" x14ac:dyDescent="0.2">
      <c r="B969" s="159"/>
      <c r="D969" s="153" t="s">
        <v>313</v>
      </c>
      <c r="E969" s="160" t="s">
        <v>2</v>
      </c>
      <c r="F969" s="161" t="s">
        <v>1031</v>
      </c>
      <c r="H969" s="162">
        <v>3.0000000000000001E-3</v>
      </c>
      <c r="I969" s="163"/>
      <c r="L969" s="159"/>
      <c r="M969" s="164"/>
      <c r="T969" s="165"/>
      <c r="AT969" s="160" t="s">
        <v>313</v>
      </c>
      <c r="AU969" s="160" t="s">
        <v>80</v>
      </c>
      <c r="AV969" s="13" t="s">
        <v>80</v>
      </c>
      <c r="AW969" s="13" t="s">
        <v>32</v>
      </c>
      <c r="AX969" s="13" t="s">
        <v>71</v>
      </c>
      <c r="AY969" s="160" t="s">
        <v>304</v>
      </c>
    </row>
    <row r="970" spans="2:51" s="14" customFormat="1" x14ac:dyDescent="0.2">
      <c r="B970" s="166"/>
      <c r="D970" s="153" t="s">
        <v>313</v>
      </c>
      <c r="E970" s="167" t="s">
        <v>2</v>
      </c>
      <c r="F970" s="168" t="s">
        <v>321</v>
      </c>
      <c r="H970" s="169">
        <v>0.10199999999999999</v>
      </c>
      <c r="I970" s="170"/>
      <c r="L970" s="166"/>
      <c r="M970" s="171"/>
      <c r="T970" s="172"/>
      <c r="AT970" s="167" t="s">
        <v>313</v>
      </c>
      <c r="AU970" s="167" t="s">
        <v>80</v>
      </c>
      <c r="AV970" s="14" t="s">
        <v>322</v>
      </c>
      <c r="AW970" s="14" t="s">
        <v>32</v>
      </c>
      <c r="AX970" s="14" t="s">
        <v>71</v>
      </c>
      <c r="AY970" s="167" t="s">
        <v>304</v>
      </c>
    </row>
    <row r="971" spans="2:51" s="12" customFormat="1" x14ac:dyDescent="0.2">
      <c r="B971" s="152"/>
      <c r="D971" s="153" t="s">
        <v>313</v>
      </c>
      <c r="E971" s="154" t="s">
        <v>2</v>
      </c>
      <c r="F971" s="155" t="s">
        <v>1013</v>
      </c>
      <c r="H971" s="154" t="s">
        <v>2</v>
      </c>
      <c r="I971" s="156"/>
      <c r="L971" s="152"/>
      <c r="M971" s="157"/>
      <c r="T971" s="158"/>
      <c r="AT971" s="154" t="s">
        <v>313</v>
      </c>
      <c r="AU971" s="154" t="s">
        <v>80</v>
      </c>
      <c r="AV971" s="12" t="s">
        <v>78</v>
      </c>
      <c r="AW971" s="12" t="s">
        <v>32</v>
      </c>
      <c r="AX971" s="12" t="s">
        <v>71</v>
      </c>
      <c r="AY971" s="154" t="s">
        <v>304</v>
      </c>
    </row>
    <row r="972" spans="2:51" s="13" customFormat="1" ht="22.5" x14ac:dyDescent="0.2">
      <c r="B972" s="159"/>
      <c r="D972" s="153" t="s">
        <v>313</v>
      </c>
      <c r="E972" s="160" t="s">
        <v>2</v>
      </c>
      <c r="F972" s="161" t="s">
        <v>1032</v>
      </c>
      <c r="H972" s="162">
        <v>1.6E-2</v>
      </c>
      <c r="I972" s="163"/>
      <c r="L972" s="159"/>
      <c r="M972" s="164"/>
      <c r="T972" s="165"/>
      <c r="AT972" s="160" t="s">
        <v>313</v>
      </c>
      <c r="AU972" s="160" t="s">
        <v>80</v>
      </c>
      <c r="AV972" s="13" t="s">
        <v>80</v>
      </c>
      <c r="AW972" s="13" t="s">
        <v>32</v>
      </c>
      <c r="AX972" s="13" t="s">
        <v>71</v>
      </c>
      <c r="AY972" s="160" t="s">
        <v>304</v>
      </c>
    </row>
    <row r="973" spans="2:51" s="14" customFormat="1" x14ac:dyDescent="0.2">
      <c r="B973" s="166"/>
      <c r="D973" s="153" t="s">
        <v>313</v>
      </c>
      <c r="E973" s="167" t="s">
        <v>2</v>
      </c>
      <c r="F973" s="168" t="s">
        <v>321</v>
      </c>
      <c r="H973" s="169">
        <v>1.6E-2</v>
      </c>
      <c r="I973" s="170"/>
      <c r="L973" s="166"/>
      <c r="M973" s="171"/>
      <c r="T973" s="172"/>
      <c r="AT973" s="167" t="s">
        <v>313</v>
      </c>
      <c r="AU973" s="167" t="s">
        <v>80</v>
      </c>
      <c r="AV973" s="14" t="s">
        <v>322</v>
      </c>
      <c r="AW973" s="14" t="s">
        <v>32</v>
      </c>
      <c r="AX973" s="14" t="s">
        <v>71</v>
      </c>
      <c r="AY973" s="167" t="s">
        <v>304</v>
      </c>
    </row>
    <row r="974" spans="2:51" s="12" customFormat="1" x14ac:dyDescent="0.2">
      <c r="B974" s="152"/>
      <c r="D974" s="153" t="s">
        <v>313</v>
      </c>
      <c r="E974" s="154" t="s">
        <v>2</v>
      </c>
      <c r="F974" s="155" t="s">
        <v>639</v>
      </c>
      <c r="H974" s="154" t="s">
        <v>2</v>
      </c>
      <c r="I974" s="156"/>
      <c r="L974" s="152"/>
      <c r="M974" s="157"/>
      <c r="T974" s="158"/>
      <c r="AT974" s="154" t="s">
        <v>313</v>
      </c>
      <c r="AU974" s="154" t="s">
        <v>80</v>
      </c>
      <c r="AV974" s="12" t="s">
        <v>78</v>
      </c>
      <c r="AW974" s="12" t="s">
        <v>32</v>
      </c>
      <c r="AX974" s="12" t="s">
        <v>71</v>
      </c>
      <c r="AY974" s="154" t="s">
        <v>304</v>
      </c>
    </row>
    <row r="975" spans="2:51" s="13" customFormat="1" x14ac:dyDescent="0.2">
      <c r="B975" s="159"/>
      <c r="D975" s="153" t="s">
        <v>313</v>
      </c>
      <c r="E975" s="160" t="s">
        <v>2</v>
      </c>
      <c r="F975" s="161" t="s">
        <v>1033</v>
      </c>
      <c r="H975" s="162">
        <v>8.0000000000000002E-3</v>
      </c>
      <c r="I975" s="163"/>
      <c r="L975" s="159"/>
      <c r="M975" s="164"/>
      <c r="T975" s="165"/>
      <c r="AT975" s="160" t="s">
        <v>313</v>
      </c>
      <c r="AU975" s="160" t="s">
        <v>80</v>
      </c>
      <c r="AV975" s="13" t="s">
        <v>80</v>
      </c>
      <c r="AW975" s="13" t="s">
        <v>32</v>
      </c>
      <c r="AX975" s="13" t="s">
        <v>71</v>
      </c>
      <c r="AY975" s="160" t="s">
        <v>304</v>
      </c>
    </row>
    <row r="976" spans="2:51" s="14" customFormat="1" x14ac:dyDescent="0.2">
      <c r="B976" s="166"/>
      <c r="D976" s="153" t="s">
        <v>313</v>
      </c>
      <c r="E976" s="167" t="s">
        <v>2</v>
      </c>
      <c r="F976" s="168" t="s">
        <v>321</v>
      </c>
      <c r="H976" s="169">
        <v>8.0000000000000002E-3</v>
      </c>
      <c r="I976" s="170"/>
      <c r="L976" s="166"/>
      <c r="M976" s="171"/>
      <c r="T976" s="172"/>
      <c r="AT976" s="167" t="s">
        <v>313</v>
      </c>
      <c r="AU976" s="167" t="s">
        <v>80</v>
      </c>
      <c r="AV976" s="14" t="s">
        <v>322</v>
      </c>
      <c r="AW976" s="14" t="s">
        <v>32</v>
      </c>
      <c r="AX976" s="14" t="s">
        <v>71</v>
      </c>
      <c r="AY976" s="167" t="s">
        <v>304</v>
      </c>
    </row>
    <row r="977" spans="2:65" s="15" customFormat="1" x14ac:dyDescent="0.2">
      <c r="B977" s="173"/>
      <c r="D977" s="153" t="s">
        <v>313</v>
      </c>
      <c r="E977" s="174" t="s">
        <v>2</v>
      </c>
      <c r="F977" s="175" t="s">
        <v>323</v>
      </c>
      <c r="H977" s="176">
        <v>0.126</v>
      </c>
      <c r="I977" s="177"/>
      <c r="L977" s="173"/>
      <c r="M977" s="178"/>
      <c r="T977" s="179"/>
      <c r="AT977" s="174" t="s">
        <v>313</v>
      </c>
      <c r="AU977" s="174" t="s">
        <v>80</v>
      </c>
      <c r="AV977" s="15" t="s">
        <v>86</v>
      </c>
      <c r="AW977" s="15" t="s">
        <v>32</v>
      </c>
      <c r="AX977" s="15" t="s">
        <v>78</v>
      </c>
      <c r="AY977" s="174" t="s">
        <v>304</v>
      </c>
    </row>
    <row r="978" spans="2:65" s="1" customFormat="1" ht="24.2" customHeight="1" x14ac:dyDescent="0.2">
      <c r="B978" s="134"/>
      <c r="C978" s="135" t="s">
        <v>1034</v>
      </c>
      <c r="D978" s="135" t="s">
        <v>306</v>
      </c>
      <c r="E978" s="136" t="s">
        <v>1035</v>
      </c>
      <c r="F978" s="137" t="s">
        <v>1036</v>
      </c>
      <c r="G978" s="138" t="s">
        <v>134</v>
      </c>
      <c r="H978" s="139">
        <v>50.811999999999998</v>
      </c>
      <c r="I978" s="140"/>
      <c r="J978" s="141">
        <f>ROUND(I978*H978,2)</f>
        <v>0</v>
      </c>
      <c r="K978" s="137" t="s">
        <v>309</v>
      </c>
      <c r="L978" s="33"/>
      <c r="M978" s="142" t="s">
        <v>2</v>
      </c>
      <c r="N978" s="143" t="s">
        <v>42</v>
      </c>
      <c r="P978" s="144">
        <f>O978*H978</f>
        <v>0</v>
      </c>
      <c r="Q978" s="144">
        <v>2.5019800000000001</v>
      </c>
      <c r="R978" s="144">
        <f>Q978*H978</f>
        <v>127.13060776</v>
      </c>
      <c r="S978" s="144">
        <v>0</v>
      </c>
      <c r="T978" s="145">
        <f>S978*H978</f>
        <v>0</v>
      </c>
      <c r="AR978" s="146" t="s">
        <v>86</v>
      </c>
      <c r="AT978" s="146" t="s">
        <v>306</v>
      </c>
      <c r="AU978" s="146" t="s">
        <v>80</v>
      </c>
      <c r="AY978" s="18" t="s">
        <v>304</v>
      </c>
      <c r="BE978" s="147">
        <f>IF(N978="základní",J978,0)</f>
        <v>0</v>
      </c>
      <c r="BF978" s="147">
        <f>IF(N978="snížená",J978,0)</f>
        <v>0</v>
      </c>
      <c r="BG978" s="147">
        <f>IF(N978="zákl. přenesená",J978,0)</f>
        <v>0</v>
      </c>
      <c r="BH978" s="147">
        <f>IF(N978="sníž. přenesená",J978,0)</f>
        <v>0</v>
      </c>
      <c r="BI978" s="147">
        <f>IF(N978="nulová",J978,0)</f>
        <v>0</v>
      </c>
      <c r="BJ978" s="18" t="s">
        <v>78</v>
      </c>
      <c r="BK978" s="147">
        <f>ROUND(I978*H978,2)</f>
        <v>0</v>
      </c>
      <c r="BL978" s="18" t="s">
        <v>86</v>
      </c>
      <c r="BM978" s="146" t="s">
        <v>1037</v>
      </c>
    </row>
    <row r="979" spans="2:65" s="1" customFormat="1" x14ac:dyDescent="0.2">
      <c r="B979" s="33"/>
      <c r="D979" s="148" t="s">
        <v>311</v>
      </c>
      <c r="F979" s="149" t="s">
        <v>1038</v>
      </c>
      <c r="I979" s="150"/>
      <c r="L979" s="33"/>
      <c r="M979" s="151"/>
      <c r="T979" s="54"/>
      <c r="AT979" s="18" t="s">
        <v>311</v>
      </c>
      <c r="AU979" s="18" t="s">
        <v>80</v>
      </c>
    </row>
    <row r="980" spans="2:65" s="12" customFormat="1" ht="33.75" x14ac:dyDescent="0.2">
      <c r="B980" s="152"/>
      <c r="D980" s="153" t="s">
        <v>313</v>
      </c>
      <c r="E980" s="154" t="s">
        <v>2</v>
      </c>
      <c r="F980" s="155" t="s">
        <v>1039</v>
      </c>
      <c r="H980" s="154" t="s">
        <v>2</v>
      </c>
      <c r="I980" s="156"/>
      <c r="L980" s="152"/>
      <c r="M980" s="157"/>
      <c r="T980" s="158"/>
      <c r="AT980" s="154" t="s">
        <v>313</v>
      </c>
      <c r="AU980" s="154" t="s">
        <v>80</v>
      </c>
      <c r="AV980" s="12" t="s">
        <v>78</v>
      </c>
      <c r="AW980" s="12" t="s">
        <v>32</v>
      </c>
      <c r="AX980" s="12" t="s">
        <v>71</v>
      </c>
      <c r="AY980" s="154" t="s">
        <v>304</v>
      </c>
    </row>
    <row r="981" spans="2:65" s="12" customFormat="1" x14ac:dyDescent="0.2">
      <c r="B981" s="152"/>
      <c r="D981" s="153" t="s">
        <v>313</v>
      </c>
      <c r="E981" s="154" t="s">
        <v>2</v>
      </c>
      <c r="F981" s="155" t="s">
        <v>613</v>
      </c>
      <c r="H981" s="154" t="s">
        <v>2</v>
      </c>
      <c r="I981" s="156"/>
      <c r="L981" s="152"/>
      <c r="M981" s="157"/>
      <c r="T981" s="158"/>
      <c r="AT981" s="154" t="s">
        <v>313</v>
      </c>
      <c r="AU981" s="154" t="s">
        <v>80</v>
      </c>
      <c r="AV981" s="12" t="s">
        <v>78</v>
      </c>
      <c r="AW981" s="12" t="s">
        <v>32</v>
      </c>
      <c r="AX981" s="12" t="s">
        <v>71</v>
      </c>
      <c r="AY981" s="154" t="s">
        <v>304</v>
      </c>
    </row>
    <row r="982" spans="2:65" s="12" customFormat="1" x14ac:dyDescent="0.2">
      <c r="B982" s="152"/>
      <c r="D982" s="153" t="s">
        <v>313</v>
      </c>
      <c r="E982" s="154" t="s">
        <v>2</v>
      </c>
      <c r="F982" s="155" t="s">
        <v>1001</v>
      </c>
      <c r="H982" s="154" t="s">
        <v>2</v>
      </c>
      <c r="I982" s="156"/>
      <c r="L982" s="152"/>
      <c r="M982" s="157"/>
      <c r="T982" s="158"/>
      <c r="AT982" s="154" t="s">
        <v>313</v>
      </c>
      <c r="AU982" s="154" t="s">
        <v>80</v>
      </c>
      <c r="AV982" s="12" t="s">
        <v>78</v>
      </c>
      <c r="AW982" s="12" t="s">
        <v>32</v>
      </c>
      <c r="AX982" s="12" t="s">
        <v>71</v>
      </c>
      <c r="AY982" s="154" t="s">
        <v>304</v>
      </c>
    </row>
    <row r="983" spans="2:65" s="13" customFormat="1" x14ac:dyDescent="0.2">
      <c r="B983" s="159"/>
      <c r="D983" s="153" t="s">
        <v>313</v>
      </c>
      <c r="E983" s="160" t="s">
        <v>2</v>
      </c>
      <c r="F983" s="161" t="s">
        <v>1040</v>
      </c>
      <c r="H983" s="162">
        <v>1.147</v>
      </c>
      <c r="I983" s="163"/>
      <c r="L983" s="159"/>
      <c r="M983" s="164"/>
      <c r="T983" s="165"/>
      <c r="AT983" s="160" t="s">
        <v>313</v>
      </c>
      <c r="AU983" s="160" t="s">
        <v>80</v>
      </c>
      <c r="AV983" s="13" t="s">
        <v>80</v>
      </c>
      <c r="AW983" s="13" t="s">
        <v>32</v>
      </c>
      <c r="AX983" s="13" t="s">
        <v>71</v>
      </c>
      <c r="AY983" s="160" t="s">
        <v>304</v>
      </c>
    </row>
    <row r="984" spans="2:65" s="13" customFormat="1" x14ac:dyDescent="0.2">
      <c r="B984" s="159"/>
      <c r="D984" s="153" t="s">
        <v>313</v>
      </c>
      <c r="E984" s="160" t="s">
        <v>2</v>
      </c>
      <c r="F984" s="161" t="s">
        <v>1041</v>
      </c>
      <c r="H984" s="162">
        <v>0.89500000000000002</v>
      </c>
      <c r="I984" s="163"/>
      <c r="L984" s="159"/>
      <c r="M984" s="164"/>
      <c r="T984" s="165"/>
      <c r="AT984" s="160" t="s">
        <v>313</v>
      </c>
      <c r="AU984" s="160" t="s">
        <v>80</v>
      </c>
      <c r="AV984" s="13" t="s">
        <v>80</v>
      </c>
      <c r="AW984" s="13" t="s">
        <v>32</v>
      </c>
      <c r="AX984" s="13" t="s">
        <v>71</v>
      </c>
      <c r="AY984" s="160" t="s">
        <v>304</v>
      </c>
    </row>
    <row r="985" spans="2:65" s="13" customFormat="1" x14ac:dyDescent="0.2">
      <c r="B985" s="159"/>
      <c r="D985" s="153" t="s">
        <v>313</v>
      </c>
      <c r="E985" s="160" t="s">
        <v>2</v>
      </c>
      <c r="F985" s="161" t="s">
        <v>1042</v>
      </c>
      <c r="H985" s="162">
        <v>0.55900000000000005</v>
      </c>
      <c r="I985" s="163"/>
      <c r="L985" s="159"/>
      <c r="M985" s="164"/>
      <c r="T985" s="165"/>
      <c r="AT985" s="160" t="s">
        <v>313</v>
      </c>
      <c r="AU985" s="160" t="s">
        <v>80</v>
      </c>
      <c r="AV985" s="13" t="s">
        <v>80</v>
      </c>
      <c r="AW985" s="13" t="s">
        <v>32</v>
      </c>
      <c r="AX985" s="13" t="s">
        <v>71</v>
      </c>
      <c r="AY985" s="160" t="s">
        <v>304</v>
      </c>
    </row>
    <row r="986" spans="2:65" s="13" customFormat="1" x14ac:dyDescent="0.2">
      <c r="B986" s="159"/>
      <c r="D986" s="153" t="s">
        <v>313</v>
      </c>
      <c r="E986" s="160" t="s">
        <v>2</v>
      </c>
      <c r="F986" s="161" t="s">
        <v>1043</v>
      </c>
      <c r="H986" s="162">
        <v>0.84599999999999997</v>
      </c>
      <c r="I986" s="163"/>
      <c r="L986" s="159"/>
      <c r="M986" s="164"/>
      <c r="T986" s="165"/>
      <c r="AT986" s="160" t="s">
        <v>313</v>
      </c>
      <c r="AU986" s="160" t="s">
        <v>80</v>
      </c>
      <c r="AV986" s="13" t="s">
        <v>80</v>
      </c>
      <c r="AW986" s="13" t="s">
        <v>32</v>
      </c>
      <c r="AX986" s="13" t="s">
        <v>71</v>
      </c>
      <c r="AY986" s="160" t="s">
        <v>304</v>
      </c>
    </row>
    <row r="987" spans="2:65" s="13" customFormat="1" x14ac:dyDescent="0.2">
      <c r="B987" s="159"/>
      <c r="D987" s="153" t="s">
        <v>313</v>
      </c>
      <c r="E987" s="160" t="s">
        <v>2</v>
      </c>
      <c r="F987" s="161" t="s">
        <v>1044</v>
      </c>
      <c r="H987" s="162">
        <v>0.39800000000000002</v>
      </c>
      <c r="I987" s="163"/>
      <c r="L987" s="159"/>
      <c r="M987" s="164"/>
      <c r="T987" s="165"/>
      <c r="AT987" s="160" t="s">
        <v>313</v>
      </c>
      <c r="AU987" s="160" t="s">
        <v>80</v>
      </c>
      <c r="AV987" s="13" t="s">
        <v>80</v>
      </c>
      <c r="AW987" s="13" t="s">
        <v>32</v>
      </c>
      <c r="AX987" s="13" t="s">
        <v>71</v>
      </c>
      <c r="AY987" s="160" t="s">
        <v>304</v>
      </c>
    </row>
    <row r="988" spans="2:65" s="13" customFormat="1" x14ac:dyDescent="0.2">
      <c r="B988" s="159"/>
      <c r="D988" s="153" t="s">
        <v>313</v>
      </c>
      <c r="E988" s="160" t="s">
        <v>2</v>
      </c>
      <c r="F988" s="161" t="s">
        <v>1045</v>
      </c>
      <c r="H988" s="162">
        <v>0.45200000000000001</v>
      </c>
      <c r="I988" s="163"/>
      <c r="L988" s="159"/>
      <c r="M988" s="164"/>
      <c r="T988" s="165"/>
      <c r="AT988" s="160" t="s">
        <v>313</v>
      </c>
      <c r="AU988" s="160" t="s">
        <v>80</v>
      </c>
      <c r="AV988" s="13" t="s">
        <v>80</v>
      </c>
      <c r="AW988" s="13" t="s">
        <v>32</v>
      </c>
      <c r="AX988" s="13" t="s">
        <v>71</v>
      </c>
      <c r="AY988" s="160" t="s">
        <v>304</v>
      </c>
    </row>
    <row r="989" spans="2:65" s="13" customFormat="1" x14ac:dyDescent="0.2">
      <c r="B989" s="159"/>
      <c r="D989" s="153" t="s">
        <v>313</v>
      </c>
      <c r="E989" s="160" t="s">
        <v>2</v>
      </c>
      <c r="F989" s="161" t="s">
        <v>1046</v>
      </c>
      <c r="H989" s="162">
        <v>0.29799999999999999</v>
      </c>
      <c r="I989" s="163"/>
      <c r="L989" s="159"/>
      <c r="M989" s="164"/>
      <c r="T989" s="165"/>
      <c r="AT989" s="160" t="s">
        <v>313</v>
      </c>
      <c r="AU989" s="160" t="s">
        <v>80</v>
      </c>
      <c r="AV989" s="13" t="s">
        <v>80</v>
      </c>
      <c r="AW989" s="13" t="s">
        <v>32</v>
      </c>
      <c r="AX989" s="13" t="s">
        <v>71</v>
      </c>
      <c r="AY989" s="160" t="s">
        <v>304</v>
      </c>
    </row>
    <row r="990" spans="2:65" s="13" customFormat="1" x14ac:dyDescent="0.2">
      <c r="B990" s="159"/>
      <c r="D990" s="153" t="s">
        <v>313</v>
      </c>
      <c r="E990" s="160" t="s">
        <v>2</v>
      </c>
      <c r="F990" s="161" t="s">
        <v>1047</v>
      </c>
      <c r="H990" s="162">
        <v>0.56000000000000005</v>
      </c>
      <c r="I990" s="163"/>
      <c r="L990" s="159"/>
      <c r="M990" s="164"/>
      <c r="T990" s="165"/>
      <c r="AT990" s="160" t="s">
        <v>313</v>
      </c>
      <c r="AU990" s="160" t="s">
        <v>80</v>
      </c>
      <c r="AV990" s="13" t="s">
        <v>80</v>
      </c>
      <c r="AW990" s="13" t="s">
        <v>32</v>
      </c>
      <c r="AX990" s="13" t="s">
        <v>71</v>
      </c>
      <c r="AY990" s="160" t="s">
        <v>304</v>
      </c>
    </row>
    <row r="991" spans="2:65" s="13" customFormat="1" ht="22.5" x14ac:dyDescent="0.2">
      <c r="B991" s="159"/>
      <c r="D991" s="153" t="s">
        <v>313</v>
      </c>
      <c r="E991" s="160" t="s">
        <v>2</v>
      </c>
      <c r="F991" s="161" t="s">
        <v>1048</v>
      </c>
      <c r="H991" s="162">
        <v>0.08</v>
      </c>
      <c r="I991" s="163"/>
      <c r="L991" s="159"/>
      <c r="M991" s="164"/>
      <c r="T991" s="165"/>
      <c r="AT991" s="160" t="s">
        <v>313</v>
      </c>
      <c r="AU991" s="160" t="s">
        <v>80</v>
      </c>
      <c r="AV991" s="13" t="s">
        <v>80</v>
      </c>
      <c r="AW991" s="13" t="s">
        <v>32</v>
      </c>
      <c r="AX991" s="13" t="s">
        <v>71</v>
      </c>
      <c r="AY991" s="160" t="s">
        <v>304</v>
      </c>
    </row>
    <row r="992" spans="2:65" s="13" customFormat="1" x14ac:dyDescent="0.2">
      <c r="B992" s="159"/>
      <c r="D992" s="153" t="s">
        <v>313</v>
      </c>
      <c r="E992" s="160" t="s">
        <v>2</v>
      </c>
      <c r="F992" s="161" t="s">
        <v>1049</v>
      </c>
      <c r="H992" s="162">
        <v>0.63</v>
      </c>
      <c r="I992" s="163"/>
      <c r="L992" s="159"/>
      <c r="M992" s="164"/>
      <c r="T992" s="165"/>
      <c r="AT992" s="160" t="s">
        <v>313</v>
      </c>
      <c r="AU992" s="160" t="s">
        <v>80</v>
      </c>
      <c r="AV992" s="13" t="s">
        <v>80</v>
      </c>
      <c r="AW992" s="13" t="s">
        <v>32</v>
      </c>
      <c r="AX992" s="13" t="s">
        <v>71</v>
      </c>
      <c r="AY992" s="160" t="s">
        <v>304</v>
      </c>
    </row>
    <row r="993" spans="2:51" s="13" customFormat="1" x14ac:dyDescent="0.2">
      <c r="B993" s="159"/>
      <c r="D993" s="153" t="s">
        <v>313</v>
      </c>
      <c r="E993" s="160" t="s">
        <v>2</v>
      </c>
      <c r="F993" s="161" t="s">
        <v>1050</v>
      </c>
      <c r="H993" s="162">
        <v>0.10100000000000001</v>
      </c>
      <c r="I993" s="163"/>
      <c r="L993" s="159"/>
      <c r="M993" s="164"/>
      <c r="T993" s="165"/>
      <c r="AT993" s="160" t="s">
        <v>313</v>
      </c>
      <c r="AU993" s="160" t="s">
        <v>80</v>
      </c>
      <c r="AV993" s="13" t="s">
        <v>80</v>
      </c>
      <c r="AW993" s="13" t="s">
        <v>32</v>
      </c>
      <c r="AX993" s="13" t="s">
        <v>71</v>
      </c>
      <c r="AY993" s="160" t="s">
        <v>304</v>
      </c>
    </row>
    <row r="994" spans="2:51" s="13" customFormat="1" x14ac:dyDescent="0.2">
      <c r="B994" s="159"/>
      <c r="D994" s="153" t="s">
        <v>313</v>
      </c>
      <c r="E994" s="160" t="s">
        <v>2</v>
      </c>
      <c r="F994" s="161" t="s">
        <v>1051</v>
      </c>
      <c r="H994" s="162">
        <v>0.129</v>
      </c>
      <c r="I994" s="163"/>
      <c r="L994" s="159"/>
      <c r="M994" s="164"/>
      <c r="T994" s="165"/>
      <c r="AT994" s="160" t="s">
        <v>313</v>
      </c>
      <c r="AU994" s="160" t="s">
        <v>80</v>
      </c>
      <c r="AV994" s="13" t="s">
        <v>80</v>
      </c>
      <c r="AW994" s="13" t="s">
        <v>32</v>
      </c>
      <c r="AX994" s="13" t="s">
        <v>71</v>
      </c>
      <c r="AY994" s="160" t="s">
        <v>304</v>
      </c>
    </row>
    <row r="995" spans="2:51" s="13" customFormat="1" x14ac:dyDescent="0.2">
      <c r="B995" s="159"/>
      <c r="D995" s="153" t="s">
        <v>313</v>
      </c>
      <c r="E995" s="160" t="s">
        <v>2</v>
      </c>
      <c r="F995" s="161" t="s">
        <v>1052</v>
      </c>
      <c r="H995" s="162">
        <v>0.43099999999999999</v>
      </c>
      <c r="I995" s="163"/>
      <c r="L995" s="159"/>
      <c r="M995" s="164"/>
      <c r="T995" s="165"/>
      <c r="AT995" s="160" t="s">
        <v>313</v>
      </c>
      <c r="AU995" s="160" t="s">
        <v>80</v>
      </c>
      <c r="AV995" s="13" t="s">
        <v>80</v>
      </c>
      <c r="AW995" s="13" t="s">
        <v>32</v>
      </c>
      <c r="AX995" s="13" t="s">
        <v>71</v>
      </c>
      <c r="AY995" s="160" t="s">
        <v>304</v>
      </c>
    </row>
    <row r="996" spans="2:51" s="13" customFormat="1" x14ac:dyDescent="0.2">
      <c r="B996" s="159"/>
      <c r="D996" s="153" t="s">
        <v>313</v>
      </c>
      <c r="E996" s="160" t="s">
        <v>2</v>
      </c>
      <c r="F996" s="161" t="s">
        <v>1053</v>
      </c>
      <c r="H996" s="162">
        <v>1.0820000000000001</v>
      </c>
      <c r="I996" s="163"/>
      <c r="L996" s="159"/>
      <c r="M996" s="164"/>
      <c r="T996" s="165"/>
      <c r="AT996" s="160" t="s">
        <v>313</v>
      </c>
      <c r="AU996" s="160" t="s">
        <v>80</v>
      </c>
      <c r="AV996" s="13" t="s">
        <v>80</v>
      </c>
      <c r="AW996" s="13" t="s">
        <v>32</v>
      </c>
      <c r="AX996" s="13" t="s">
        <v>71</v>
      </c>
      <c r="AY996" s="160" t="s">
        <v>304</v>
      </c>
    </row>
    <row r="997" spans="2:51" s="13" customFormat="1" x14ac:dyDescent="0.2">
      <c r="B997" s="159"/>
      <c r="D997" s="153" t="s">
        <v>313</v>
      </c>
      <c r="E997" s="160" t="s">
        <v>2</v>
      </c>
      <c r="F997" s="161" t="s">
        <v>1054</v>
      </c>
      <c r="H997" s="162">
        <v>1.0820000000000001</v>
      </c>
      <c r="I997" s="163"/>
      <c r="L997" s="159"/>
      <c r="M997" s="164"/>
      <c r="T997" s="165"/>
      <c r="AT997" s="160" t="s">
        <v>313</v>
      </c>
      <c r="AU997" s="160" t="s">
        <v>80</v>
      </c>
      <c r="AV997" s="13" t="s">
        <v>80</v>
      </c>
      <c r="AW997" s="13" t="s">
        <v>32</v>
      </c>
      <c r="AX997" s="13" t="s">
        <v>71</v>
      </c>
      <c r="AY997" s="160" t="s">
        <v>304</v>
      </c>
    </row>
    <row r="998" spans="2:51" s="13" customFormat="1" ht="22.5" x14ac:dyDescent="0.2">
      <c r="B998" s="159"/>
      <c r="D998" s="153" t="s">
        <v>313</v>
      </c>
      <c r="E998" s="160" t="s">
        <v>2</v>
      </c>
      <c r="F998" s="161" t="s">
        <v>1055</v>
      </c>
      <c r="H998" s="162">
        <v>1.0329999999999999</v>
      </c>
      <c r="I998" s="163"/>
      <c r="L998" s="159"/>
      <c r="M998" s="164"/>
      <c r="T998" s="165"/>
      <c r="AT998" s="160" t="s">
        <v>313</v>
      </c>
      <c r="AU998" s="160" t="s">
        <v>80</v>
      </c>
      <c r="AV998" s="13" t="s">
        <v>80</v>
      </c>
      <c r="AW998" s="13" t="s">
        <v>32</v>
      </c>
      <c r="AX998" s="13" t="s">
        <v>71</v>
      </c>
      <c r="AY998" s="160" t="s">
        <v>304</v>
      </c>
    </row>
    <row r="999" spans="2:51" s="13" customFormat="1" x14ac:dyDescent="0.2">
      <c r="B999" s="159"/>
      <c r="D999" s="153" t="s">
        <v>313</v>
      </c>
      <c r="E999" s="160" t="s">
        <v>2</v>
      </c>
      <c r="F999" s="161" t="s">
        <v>1056</v>
      </c>
      <c r="H999" s="162">
        <v>0.21099999999999999</v>
      </c>
      <c r="I999" s="163"/>
      <c r="L999" s="159"/>
      <c r="M999" s="164"/>
      <c r="T999" s="165"/>
      <c r="AT999" s="160" t="s">
        <v>313</v>
      </c>
      <c r="AU999" s="160" t="s">
        <v>80</v>
      </c>
      <c r="AV999" s="13" t="s">
        <v>80</v>
      </c>
      <c r="AW999" s="13" t="s">
        <v>32</v>
      </c>
      <c r="AX999" s="13" t="s">
        <v>71</v>
      </c>
      <c r="AY999" s="160" t="s">
        <v>304</v>
      </c>
    </row>
    <row r="1000" spans="2:51" s="13" customFormat="1" x14ac:dyDescent="0.2">
      <c r="B1000" s="159"/>
      <c r="D1000" s="153" t="s">
        <v>313</v>
      </c>
      <c r="E1000" s="160" t="s">
        <v>2</v>
      </c>
      <c r="F1000" s="161" t="s">
        <v>1057</v>
      </c>
      <c r="H1000" s="162">
        <v>0.24</v>
      </c>
      <c r="I1000" s="163"/>
      <c r="L1000" s="159"/>
      <c r="M1000" s="164"/>
      <c r="T1000" s="165"/>
      <c r="AT1000" s="160" t="s">
        <v>313</v>
      </c>
      <c r="AU1000" s="160" t="s">
        <v>80</v>
      </c>
      <c r="AV1000" s="13" t="s">
        <v>80</v>
      </c>
      <c r="AW1000" s="13" t="s">
        <v>32</v>
      </c>
      <c r="AX1000" s="13" t="s">
        <v>71</v>
      </c>
      <c r="AY1000" s="160" t="s">
        <v>304</v>
      </c>
    </row>
    <row r="1001" spans="2:51" s="13" customFormat="1" x14ac:dyDescent="0.2">
      <c r="B1001" s="159"/>
      <c r="D1001" s="153" t="s">
        <v>313</v>
      </c>
      <c r="E1001" s="160" t="s">
        <v>2</v>
      </c>
      <c r="F1001" s="161" t="s">
        <v>1058</v>
      </c>
      <c r="H1001" s="162">
        <v>0.38100000000000001</v>
      </c>
      <c r="I1001" s="163"/>
      <c r="L1001" s="159"/>
      <c r="M1001" s="164"/>
      <c r="T1001" s="165"/>
      <c r="AT1001" s="160" t="s">
        <v>313</v>
      </c>
      <c r="AU1001" s="160" t="s">
        <v>80</v>
      </c>
      <c r="AV1001" s="13" t="s">
        <v>80</v>
      </c>
      <c r="AW1001" s="13" t="s">
        <v>32</v>
      </c>
      <c r="AX1001" s="13" t="s">
        <v>71</v>
      </c>
      <c r="AY1001" s="160" t="s">
        <v>304</v>
      </c>
    </row>
    <row r="1002" spans="2:51" s="13" customFormat="1" x14ac:dyDescent="0.2">
      <c r="B1002" s="159"/>
      <c r="D1002" s="153" t="s">
        <v>313</v>
      </c>
      <c r="E1002" s="160" t="s">
        <v>2</v>
      </c>
      <c r="F1002" s="161" t="s">
        <v>1059</v>
      </c>
      <c r="H1002" s="162">
        <v>0.57299999999999995</v>
      </c>
      <c r="I1002" s="163"/>
      <c r="L1002" s="159"/>
      <c r="M1002" s="164"/>
      <c r="T1002" s="165"/>
      <c r="AT1002" s="160" t="s">
        <v>313</v>
      </c>
      <c r="AU1002" s="160" t="s">
        <v>80</v>
      </c>
      <c r="AV1002" s="13" t="s">
        <v>80</v>
      </c>
      <c r="AW1002" s="13" t="s">
        <v>32</v>
      </c>
      <c r="AX1002" s="13" t="s">
        <v>71</v>
      </c>
      <c r="AY1002" s="160" t="s">
        <v>304</v>
      </c>
    </row>
    <row r="1003" spans="2:51" s="13" customFormat="1" x14ac:dyDescent="0.2">
      <c r="B1003" s="159"/>
      <c r="D1003" s="153" t="s">
        <v>313</v>
      </c>
      <c r="E1003" s="160" t="s">
        <v>2</v>
      </c>
      <c r="F1003" s="161" t="s">
        <v>1060</v>
      </c>
      <c r="H1003" s="162">
        <v>0.39300000000000002</v>
      </c>
      <c r="I1003" s="163"/>
      <c r="L1003" s="159"/>
      <c r="M1003" s="164"/>
      <c r="T1003" s="165"/>
      <c r="AT1003" s="160" t="s">
        <v>313</v>
      </c>
      <c r="AU1003" s="160" t="s">
        <v>80</v>
      </c>
      <c r="AV1003" s="13" t="s">
        <v>80</v>
      </c>
      <c r="AW1003" s="13" t="s">
        <v>32</v>
      </c>
      <c r="AX1003" s="13" t="s">
        <v>71</v>
      </c>
      <c r="AY1003" s="160" t="s">
        <v>304</v>
      </c>
    </row>
    <row r="1004" spans="2:51" s="13" customFormat="1" x14ac:dyDescent="0.2">
      <c r="B1004" s="159"/>
      <c r="D1004" s="153" t="s">
        <v>313</v>
      </c>
      <c r="E1004" s="160" t="s">
        <v>2</v>
      </c>
      <c r="F1004" s="161" t="s">
        <v>1061</v>
      </c>
      <c r="H1004" s="162">
        <v>0.28799999999999998</v>
      </c>
      <c r="I1004" s="163"/>
      <c r="L1004" s="159"/>
      <c r="M1004" s="164"/>
      <c r="T1004" s="165"/>
      <c r="AT1004" s="160" t="s">
        <v>313</v>
      </c>
      <c r="AU1004" s="160" t="s">
        <v>80</v>
      </c>
      <c r="AV1004" s="13" t="s">
        <v>80</v>
      </c>
      <c r="AW1004" s="13" t="s">
        <v>32</v>
      </c>
      <c r="AX1004" s="13" t="s">
        <v>71</v>
      </c>
      <c r="AY1004" s="160" t="s">
        <v>304</v>
      </c>
    </row>
    <row r="1005" spans="2:51" s="13" customFormat="1" x14ac:dyDescent="0.2">
      <c r="B1005" s="159"/>
      <c r="D1005" s="153" t="s">
        <v>313</v>
      </c>
      <c r="E1005" s="160" t="s">
        <v>2</v>
      </c>
      <c r="F1005" s="161" t="s">
        <v>1062</v>
      </c>
      <c r="H1005" s="162">
        <v>0.318</v>
      </c>
      <c r="I1005" s="163"/>
      <c r="L1005" s="159"/>
      <c r="M1005" s="164"/>
      <c r="T1005" s="165"/>
      <c r="AT1005" s="160" t="s">
        <v>313</v>
      </c>
      <c r="AU1005" s="160" t="s">
        <v>80</v>
      </c>
      <c r="AV1005" s="13" t="s">
        <v>80</v>
      </c>
      <c r="AW1005" s="13" t="s">
        <v>32</v>
      </c>
      <c r="AX1005" s="13" t="s">
        <v>71</v>
      </c>
      <c r="AY1005" s="160" t="s">
        <v>304</v>
      </c>
    </row>
    <row r="1006" spans="2:51" s="13" customFormat="1" ht="22.5" x14ac:dyDescent="0.2">
      <c r="B1006" s="159"/>
      <c r="D1006" s="153" t="s">
        <v>313</v>
      </c>
      <c r="E1006" s="160" t="s">
        <v>2</v>
      </c>
      <c r="F1006" s="161" t="s">
        <v>1063</v>
      </c>
      <c r="H1006" s="162">
        <v>0.255</v>
      </c>
      <c r="I1006" s="163"/>
      <c r="L1006" s="159"/>
      <c r="M1006" s="164"/>
      <c r="T1006" s="165"/>
      <c r="AT1006" s="160" t="s">
        <v>313</v>
      </c>
      <c r="AU1006" s="160" t="s">
        <v>80</v>
      </c>
      <c r="AV1006" s="13" t="s">
        <v>80</v>
      </c>
      <c r="AW1006" s="13" t="s">
        <v>32</v>
      </c>
      <c r="AX1006" s="13" t="s">
        <v>71</v>
      </c>
      <c r="AY1006" s="160" t="s">
        <v>304</v>
      </c>
    </row>
    <row r="1007" spans="2:51" s="13" customFormat="1" x14ac:dyDescent="0.2">
      <c r="B1007" s="159"/>
      <c r="D1007" s="153" t="s">
        <v>313</v>
      </c>
      <c r="E1007" s="160" t="s">
        <v>2</v>
      </c>
      <c r="F1007" s="161" t="s">
        <v>1064</v>
      </c>
      <c r="H1007" s="162">
        <v>1.8919999999999999</v>
      </c>
      <c r="I1007" s="163"/>
      <c r="L1007" s="159"/>
      <c r="M1007" s="164"/>
      <c r="T1007" s="165"/>
      <c r="AT1007" s="160" t="s">
        <v>313</v>
      </c>
      <c r="AU1007" s="160" t="s">
        <v>80</v>
      </c>
      <c r="AV1007" s="13" t="s">
        <v>80</v>
      </c>
      <c r="AW1007" s="13" t="s">
        <v>32</v>
      </c>
      <c r="AX1007" s="13" t="s">
        <v>71</v>
      </c>
      <c r="AY1007" s="160" t="s">
        <v>304</v>
      </c>
    </row>
    <row r="1008" spans="2:51" s="13" customFormat="1" x14ac:dyDescent="0.2">
      <c r="B1008" s="159"/>
      <c r="D1008" s="153" t="s">
        <v>313</v>
      </c>
      <c r="E1008" s="160" t="s">
        <v>2</v>
      </c>
      <c r="F1008" s="161" t="s">
        <v>1065</v>
      </c>
      <c r="H1008" s="162">
        <v>0.106</v>
      </c>
      <c r="I1008" s="163"/>
      <c r="L1008" s="159"/>
      <c r="M1008" s="164"/>
      <c r="T1008" s="165"/>
      <c r="AT1008" s="160" t="s">
        <v>313</v>
      </c>
      <c r="AU1008" s="160" t="s">
        <v>80</v>
      </c>
      <c r="AV1008" s="13" t="s">
        <v>80</v>
      </c>
      <c r="AW1008" s="13" t="s">
        <v>32</v>
      </c>
      <c r="AX1008" s="13" t="s">
        <v>71</v>
      </c>
      <c r="AY1008" s="160" t="s">
        <v>304</v>
      </c>
    </row>
    <row r="1009" spans="2:51" s="13" customFormat="1" x14ac:dyDescent="0.2">
      <c r="B1009" s="159"/>
      <c r="D1009" s="153" t="s">
        <v>313</v>
      </c>
      <c r="E1009" s="160" t="s">
        <v>2</v>
      </c>
      <c r="F1009" s="161" t="s">
        <v>1066</v>
      </c>
      <c r="H1009" s="162">
        <v>1.649</v>
      </c>
      <c r="I1009" s="163"/>
      <c r="L1009" s="159"/>
      <c r="M1009" s="164"/>
      <c r="T1009" s="165"/>
      <c r="AT1009" s="160" t="s">
        <v>313</v>
      </c>
      <c r="AU1009" s="160" t="s">
        <v>80</v>
      </c>
      <c r="AV1009" s="13" t="s">
        <v>80</v>
      </c>
      <c r="AW1009" s="13" t="s">
        <v>32</v>
      </c>
      <c r="AX1009" s="13" t="s">
        <v>71</v>
      </c>
      <c r="AY1009" s="160" t="s">
        <v>304</v>
      </c>
    </row>
    <row r="1010" spans="2:51" s="13" customFormat="1" x14ac:dyDescent="0.2">
      <c r="B1010" s="159"/>
      <c r="D1010" s="153" t="s">
        <v>313</v>
      </c>
      <c r="E1010" s="160" t="s">
        <v>2</v>
      </c>
      <c r="F1010" s="161" t="s">
        <v>1067</v>
      </c>
      <c r="H1010" s="162">
        <v>2.2989999999999999</v>
      </c>
      <c r="I1010" s="163"/>
      <c r="L1010" s="159"/>
      <c r="M1010" s="164"/>
      <c r="T1010" s="165"/>
      <c r="AT1010" s="160" t="s">
        <v>313</v>
      </c>
      <c r="AU1010" s="160" t="s">
        <v>80</v>
      </c>
      <c r="AV1010" s="13" t="s">
        <v>80</v>
      </c>
      <c r="AW1010" s="13" t="s">
        <v>32</v>
      </c>
      <c r="AX1010" s="13" t="s">
        <v>71</v>
      </c>
      <c r="AY1010" s="160" t="s">
        <v>304</v>
      </c>
    </row>
    <row r="1011" spans="2:51" s="13" customFormat="1" x14ac:dyDescent="0.2">
      <c r="B1011" s="159"/>
      <c r="D1011" s="153" t="s">
        <v>313</v>
      </c>
      <c r="E1011" s="160" t="s">
        <v>2</v>
      </c>
      <c r="F1011" s="161" t="s">
        <v>1068</v>
      </c>
      <c r="H1011" s="162">
        <v>8.4000000000000005E-2</v>
      </c>
      <c r="I1011" s="163"/>
      <c r="L1011" s="159"/>
      <c r="M1011" s="164"/>
      <c r="T1011" s="165"/>
      <c r="AT1011" s="160" t="s">
        <v>313</v>
      </c>
      <c r="AU1011" s="160" t="s">
        <v>80</v>
      </c>
      <c r="AV1011" s="13" t="s">
        <v>80</v>
      </c>
      <c r="AW1011" s="13" t="s">
        <v>32</v>
      </c>
      <c r="AX1011" s="13" t="s">
        <v>71</v>
      </c>
      <c r="AY1011" s="160" t="s">
        <v>304</v>
      </c>
    </row>
    <row r="1012" spans="2:51" s="13" customFormat="1" x14ac:dyDescent="0.2">
      <c r="B1012" s="159"/>
      <c r="D1012" s="153" t="s">
        <v>313</v>
      </c>
      <c r="E1012" s="160" t="s">
        <v>2</v>
      </c>
      <c r="F1012" s="161" t="s">
        <v>1069</v>
      </c>
      <c r="H1012" s="162">
        <v>4.4999999999999998E-2</v>
      </c>
      <c r="I1012" s="163"/>
      <c r="L1012" s="159"/>
      <c r="M1012" s="164"/>
      <c r="T1012" s="165"/>
      <c r="AT1012" s="160" t="s">
        <v>313</v>
      </c>
      <c r="AU1012" s="160" t="s">
        <v>80</v>
      </c>
      <c r="AV1012" s="13" t="s">
        <v>80</v>
      </c>
      <c r="AW1012" s="13" t="s">
        <v>32</v>
      </c>
      <c r="AX1012" s="13" t="s">
        <v>71</v>
      </c>
      <c r="AY1012" s="160" t="s">
        <v>304</v>
      </c>
    </row>
    <row r="1013" spans="2:51" s="13" customFormat="1" x14ac:dyDescent="0.2">
      <c r="B1013" s="159"/>
      <c r="D1013" s="153" t="s">
        <v>313</v>
      </c>
      <c r="E1013" s="160" t="s">
        <v>2</v>
      </c>
      <c r="F1013" s="161" t="s">
        <v>1070</v>
      </c>
      <c r="H1013" s="162">
        <v>0.61299999999999999</v>
      </c>
      <c r="I1013" s="163"/>
      <c r="L1013" s="159"/>
      <c r="M1013" s="164"/>
      <c r="T1013" s="165"/>
      <c r="AT1013" s="160" t="s">
        <v>313</v>
      </c>
      <c r="AU1013" s="160" t="s">
        <v>80</v>
      </c>
      <c r="AV1013" s="13" t="s">
        <v>80</v>
      </c>
      <c r="AW1013" s="13" t="s">
        <v>32</v>
      </c>
      <c r="AX1013" s="13" t="s">
        <v>71</v>
      </c>
      <c r="AY1013" s="160" t="s">
        <v>304</v>
      </c>
    </row>
    <row r="1014" spans="2:51" s="13" customFormat="1" x14ac:dyDescent="0.2">
      <c r="B1014" s="159"/>
      <c r="D1014" s="153" t="s">
        <v>313</v>
      </c>
      <c r="E1014" s="160" t="s">
        <v>2</v>
      </c>
      <c r="F1014" s="161" t="s">
        <v>1071</v>
      </c>
      <c r="H1014" s="162">
        <v>0.47099999999999997</v>
      </c>
      <c r="I1014" s="163"/>
      <c r="L1014" s="159"/>
      <c r="M1014" s="164"/>
      <c r="T1014" s="165"/>
      <c r="AT1014" s="160" t="s">
        <v>313</v>
      </c>
      <c r="AU1014" s="160" t="s">
        <v>80</v>
      </c>
      <c r="AV1014" s="13" t="s">
        <v>80</v>
      </c>
      <c r="AW1014" s="13" t="s">
        <v>32</v>
      </c>
      <c r="AX1014" s="13" t="s">
        <v>71</v>
      </c>
      <c r="AY1014" s="160" t="s">
        <v>304</v>
      </c>
    </row>
    <row r="1015" spans="2:51" s="13" customFormat="1" x14ac:dyDescent="0.2">
      <c r="B1015" s="159"/>
      <c r="D1015" s="153" t="s">
        <v>313</v>
      </c>
      <c r="E1015" s="160" t="s">
        <v>2</v>
      </c>
      <c r="F1015" s="161" t="s">
        <v>1072</v>
      </c>
      <c r="H1015" s="162">
        <v>0.68799999999999994</v>
      </c>
      <c r="I1015" s="163"/>
      <c r="L1015" s="159"/>
      <c r="M1015" s="164"/>
      <c r="T1015" s="165"/>
      <c r="AT1015" s="160" t="s">
        <v>313</v>
      </c>
      <c r="AU1015" s="160" t="s">
        <v>80</v>
      </c>
      <c r="AV1015" s="13" t="s">
        <v>80</v>
      </c>
      <c r="AW1015" s="13" t="s">
        <v>32</v>
      </c>
      <c r="AX1015" s="13" t="s">
        <v>71</v>
      </c>
      <c r="AY1015" s="160" t="s">
        <v>304</v>
      </c>
    </row>
    <row r="1016" spans="2:51" s="13" customFormat="1" x14ac:dyDescent="0.2">
      <c r="B1016" s="159"/>
      <c r="D1016" s="153" t="s">
        <v>313</v>
      </c>
      <c r="E1016" s="160" t="s">
        <v>2</v>
      </c>
      <c r="F1016" s="161" t="s">
        <v>1073</v>
      </c>
      <c r="H1016" s="162">
        <v>0.97299999999999998</v>
      </c>
      <c r="I1016" s="163"/>
      <c r="L1016" s="159"/>
      <c r="M1016" s="164"/>
      <c r="T1016" s="165"/>
      <c r="AT1016" s="160" t="s">
        <v>313</v>
      </c>
      <c r="AU1016" s="160" t="s">
        <v>80</v>
      </c>
      <c r="AV1016" s="13" t="s">
        <v>80</v>
      </c>
      <c r="AW1016" s="13" t="s">
        <v>32</v>
      </c>
      <c r="AX1016" s="13" t="s">
        <v>71</v>
      </c>
      <c r="AY1016" s="160" t="s">
        <v>304</v>
      </c>
    </row>
    <row r="1017" spans="2:51" s="13" customFormat="1" x14ac:dyDescent="0.2">
      <c r="B1017" s="159"/>
      <c r="D1017" s="153" t="s">
        <v>313</v>
      </c>
      <c r="E1017" s="160" t="s">
        <v>2</v>
      </c>
      <c r="F1017" s="161" t="s">
        <v>1074</v>
      </c>
      <c r="H1017" s="162">
        <v>5.2999999999999999E-2</v>
      </c>
      <c r="I1017" s="163"/>
      <c r="L1017" s="159"/>
      <c r="M1017" s="164"/>
      <c r="T1017" s="165"/>
      <c r="AT1017" s="160" t="s">
        <v>313</v>
      </c>
      <c r="AU1017" s="160" t="s">
        <v>80</v>
      </c>
      <c r="AV1017" s="13" t="s">
        <v>80</v>
      </c>
      <c r="AW1017" s="13" t="s">
        <v>32</v>
      </c>
      <c r="AX1017" s="13" t="s">
        <v>71</v>
      </c>
      <c r="AY1017" s="160" t="s">
        <v>304</v>
      </c>
    </row>
    <row r="1018" spans="2:51" s="13" customFormat="1" ht="22.5" x14ac:dyDescent="0.2">
      <c r="B1018" s="159"/>
      <c r="D1018" s="153" t="s">
        <v>313</v>
      </c>
      <c r="E1018" s="160" t="s">
        <v>2</v>
      </c>
      <c r="F1018" s="161" t="s">
        <v>1075</v>
      </c>
      <c r="H1018" s="162">
        <v>8.5000000000000006E-2</v>
      </c>
      <c r="I1018" s="163"/>
      <c r="L1018" s="159"/>
      <c r="M1018" s="164"/>
      <c r="T1018" s="165"/>
      <c r="AT1018" s="160" t="s">
        <v>313</v>
      </c>
      <c r="AU1018" s="160" t="s">
        <v>80</v>
      </c>
      <c r="AV1018" s="13" t="s">
        <v>80</v>
      </c>
      <c r="AW1018" s="13" t="s">
        <v>32</v>
      </c>
      <c r="AX1018" s="13" t="s">
        <v>71</v>
      </c>
      <c r="AY1018" s="160" t="s">
        <v>304</v>
      </c>
    </row>
    <row r="1019" spans="2:51" s="13" customFormat="1" x14ac:dyDescent="0.2">
      <c r="B1019" s="159"/>
      <c r="D1019" s="153" t="s">
        <v>313</v>
      </c>
      <c r="E1019" s="160" t="s">
        <v>2</v>
      </c>
      <c r="F1019" s="161" t="s">
        <v>1076</v>
      </c>
      <c r="H1019" s="162">
        <v>2.3839999999999999</v>
      </c>
      <c r="I1019" s="163"/>
      <c r="L1019" s="159"/>
      <c r="M1019" s="164"/>
      <c r="T1019" s="165"/>
      <c r="AT1019" s="160" t="s">
        <v>313</v>
      </c>
      <c r="AU1019" s="160" t="s">
        <v>80</v>
      </c>
      <c r="AV1019" s="13" t="s">
        <v>80</v>
      </c>
      <c r="AW1019" s="13" t="s">
        <v>32</v>
      </c>
      <c r="AX1019" s="13" t="s">
        <v>71</v>
      </c>
      <c r="AY1019" s="160" t="s">
        <v>304</v>
      </c>
    </row>
    <row r="1020" spans="2:51" s="13" customFormat="1" x14ac:dyDescent="0.2">
      <c r="B1020" s="159"/>
      <c r="D1020" s="153" t="s">
        <v>313</v>
      </c>
      <c r="E1020" s="160" t="s">
        <v>2</v>
      </c>
      <c r="F1020" s="161" t="s">
        <v>1077</v>
      </c>
      <c r="H1020" s="162">
        <v>0.752</v>
      </c>
      <c r="I1020" s="163"/>
      <c r="L1020" s="159"/>
      <c r="M1020" s="164"/>
      <c r="T1020" s="165"/>
      <c r="AT1020" s="160" t="s">
        <v>313</v>
      </c>
      <c r="AU1020" s="160" t="s">
        <v>80</v>
      </c>
      <c r="AV1020" s="13" t="s">
        <v>80</v>
      </c>
      <c r="AW1020" s="13" t="s">
        <v>32</v>
      </c>
      <c r="AX1020" s="13" t="s">
        <v>71</v>
      </c>
      <c r="AY1020" s="160" t="s">
        <v>304</v>
      </c>
    </row>
    <row r="1021" spans="2:51" s="13" customFormat="1" ht="22.5" x14ac:dyDescent="0.2">
      <c r="B1021" s="159"/>
      <c r="D1021" s="153" t="s">
        <v>313</v>
      </c>
      <c r="E1021" s="160" t="s">
        <v>2</v>
      </c>
      <c r="F1021" s="161" t="s">
        <v>1078</v>
      </c>
      <c r="H1021" s="162">
        <v>0.65</v>
      </c>
      <c r="I1021" s="163"/>
      <c r="L1021" s="159"/>
      <c r="M1021" s="164"/>
      <c r="T1021" s="165"/>
      <c r="AT1021" s="160" t="s">
        <v>313</v>
      </c>
      <c r="AU1021" s="160" t="s">
        <v>80</v>
      </c>
      <c r="AV1021" s="13" t="s">
        <v>80</v>
      </c>
      <c r="AW1021" s="13" t="s">
        <v>32</v>
      </c>
      <c r="AX1021" s="13" t="s">
        <v>71</v>
      </c>
      <c r="AY1021" s="160" t="s">
        <v>304</v>
      </c>
    </row>
    <row r="1022" spans="2:51" s="13" customFormat="1" x14ac:dyDescent="0.2">
      <c r="B1022" s="159"/>
      <c r="D1022" s="153" t="s">
        <v>313</v>
      </c>
      <c r="E1022" s="160" t="s">
        <v>2</v>
      </c>
      <c r="F1022" s="161" t="s">
        <v>1079</v>
      </c>
      <c r="H1022" s="162">
        <v>0.17199999999999999</v>
      </c>
      <c r="I1022" s="163"/>
      <c r="L1022" s="159"/>
      <c r="M1022" s="164"/>
      <c r="T1022" s="165"/>
      <c r="AT1022" s="160" t="s">
        <v>313</v>
      </c>
      <c r="AU1022" s="160" t="s">
        <v>80</v>
      </c>
      <c r="AV1022" s="13" t="s">
        <v>80</v>
      </c>
      <c r="AW1022" s="13" t="s">
        <v>32</v>
      </c>
      <c r="AX1022" s="13" t="s">
        <v>71</v>
      </c>
      <c r="AY1022" s="160" t="s">
        <v>304</v>
      </c>
    </row>
    <row r="1023" spans="2:51" s="13" customFormat="1" ht="22.5" x14ac:dyDescent="0.2">
      <c r="B1023" s="159"/>
      <c r="D1023" s="153" t="s">
        <v>313</v>
      </c>
      <c r="E1023" s="160" t="s">
        <v>2</v>
      </c>
      <c r="F1023" s="161" t="s">
        <v>1080</v>
      </c>
      <c r="H1023" s="162">
        <v>0.219</v>
      </c>
      <c r="I1023" s="163"/>
      <c r="L1023" s="159"/>
      <c r="M1023" s="164"/>
      <c r="T1023" s="165"/>
      <c r="AT1023" s="160" t="s">
        <v>313</v>
      </c>
      <c r="AU1023" s="160" t="s">
        <v>80</v>
      </c>
      <c r="AV1023" s="13" t="s">
        <v>80</v>
      </c>
      <c r="AW1023" s="13" t="s">
        <v>32</v>
      </c>
      <c r="AX1023" s="13" t="s">
        <v>71</v>
      </c>
      <c r="AY1023" s="160" t="s">
        <v>304</v>
      </c>
    </row>
    <row r="1024" spans="2:51" s="13" customFormat="1" x14ac:dyDescent="0.2">
      <c r="B1024" s="159"/>
      <c r="D1024" s="153" t="s">
        <v>313</v>
      </c>
      <c r="E1024" s="160" t="s">
        <v>2</v>
      </c>
      <c r="F1024" s="161" t="s">
        <v>1081</v>
      </c>
      <c r="H1024" s="162">
        <v>0.113</v>
      </c>
      <c r="I1024" s="163"/>
      <c r="L1024" s="159"/>
      <c r="M1024" s="164"/>
      <c r="T1024" s="165"/>
      <c r="AT1024" s="160" t="s">
        <v>313</v>
      </c>
      <c r="AU1024" s="160" t="s">
        <v>80</v>
      </c>
      <c r="AV1024" s="13" t="s">
        <v>80</v>
      </c>
      <c r="AW1024" s="13" t="s">
        <v>32</v>
      </c>
      <c r="AX1024" s="13" t="s">
        <v>71</v>
      </c>
      <c r="AY1024" s="160" t="s">
        <v>304</v>
      </c>
    </row>
    <row r="1025" spans="2:51" s="13" customFormat="1" x14ac:dyDescent="0.2">
      <c r="B1025" s="159"/>
      <c r="D1025" s="153" t="s">
        <v>313</v>
      </c>
      <c r="E1025" s="160" t="s">
        <v>2</v>
      </c>
      <c r="F1025" s="161" t="s">
        <v>1082</v>
      </c>
      <c r="H1025" s="162">
        <v>0.38900000000000001</v>
      </c>
      <c r="I1025" s="163"/>
      <c r="L1025" s="159"/>
      <c r="M1025" s="164"/>
      <c r="T1025" s="165"/>
      <c r="AT1025" s="160" t="s">
        <v>313</v>
      </c>
      <c r="AU1025" s="160" t="s">
        <v>80</v>
      </c>
      <c r="AV1025" s="13" t="s">
        <v>80</v>
      </c>
      <c r="AW1025" s="13" t="s">
        <v>32</v>
      </c>
      <c r="AX1025" s="13" t="s">
        <v>71</v>
      </c>
      <c r="AY1025" s="160" t="s">
        <v>304</v>
      </c>
    </row>
    <row r="1026" spans="2:51" s="13" customFormat="1" x14ac:dyDescent="0.2">
      <c r="B1026" s="159"/>
      <c r="D1026" s="153" t="s">
        <v>313</v>
      </c>
      <c r="E1026" s="160" t="s">
        <v>2</v>
      </c>
      <c r="F1026" s="161" t="s">
        <v>1083</v>
      </c>
      <c r="H1026" s="162">
        <v>0.67400000000000004</v>
      </c>
      <c r="I1026" s="163"/>
      <c r="L1026" s="159"/>
      <c r="M1026" s="164"/>
      <c r="T1026" s="165"/>
      <c r="AT1026" s="160" t="s">
        <v>313</v>
      </c>
      <c r="AU1026" s="160" t="s">
        <v>80</v>
      </c>
      <c r="AV1026" s="13" t="s">
        <v>80</v>
      </c>
      <c r="AW1026" s="13" t="s">
        <v>32</v>
      </c>
      <c r="AX1026" s="13" t="s">
        <v>71</v>
      </c>
      <c r="AY1026" s="160" t="s">
        <v>304</v>
      </c>
    </row>
    <row r="1027" spans="2:51" s="13" customFormat="1" x14ac:dyDescent="0.2">
      <c r="B1027" s="159"/>
      <c r="D1027" s="153" t="s">
        <v>313</v>
      </c>
      <c r="E1027" s="160" t="s">
        <v>2</v>
      </c>
      <c r="F1027" s="161" t="s">
        <v>1084</v>
      </c>
      <c r="H1027" s="162">
        <v>0.44500000000000001</v>
      </c>
      <c r="I1027" s="163"/>
      <c r="L1027" s="159"/>
      <c r="M1027" s="164"/>
      <c r="T1027" s="165"/>
      <c r="AT1027" s="160" t="s">
        <v>313</v>
      </c>
      <c r="AU1027" s="160" t="s">
        <v>80</v>
      </c>
      <c r="AV1027" s="13" t="s">
        <v>80</v>
      </c>
      <c r="AW1027" s="13" t="s">
        <v>32</v>
      </c>
      <c r="AX1027" s="13" t="s">
        <v>71</v>
      </c>
      <c r="AY1027" s="160" t="s">
        <v>304</v>
      </c>
    </row>
    <row r="1028" spans="2:51" s="13" customFormat="1" x14ac:dyDescent="0.2">
      <c r="B1028" s="159"/>
      <c r="D1028" s="153" t="s">
        <v>313</v>
      </c>
      <c r="E1028" s="160" t="s">
        <v>2</v>
      </c>
      <c r="F1028" s="161" t="s">
        <v>1085</v>
      </c>
      <c r="H1028" s="162">
        <v>0.217</v>
      </c>
      <c r="I1028" s="163"/>
      <c r="L1028" s="159"/>
      <c r="M1028" s="164"/>
      <c r="T1028" s="165"/>
      <c r="AT1028" s="160" t="s">
        <v>313</v>
      </c>
      <c r="AU1028" s="160" t="s">
        <v>80</v>
      </c>
      <c r="AV1028" s="13" t="s">
        <v>80</v>
      </c>
      <c r="AW1028" s="13" t="s">
        <v>32</v>
      </c>
      <c r="AX1028" s="13" t="s">
        <v>71</v>
      </c>
      <c r="AY1028" s="160" t="s">
        <v>304</v>
      </c>
    </row>
    <row r="1029" spans="2:51" s="13" customFormat="1" x14ac:dyDescent="0.2">
      <c r="B1029" s="159"/>
      <c r="D1029" s="153" t="s">
        <v>313</v>
      </c>
      <c r="E1029" s="160" t="s">
        <v>2</v>
      </c>
      <c r="F1029" s="161" t="s">
        <v>1086</v>
      </c>
      <c r="H1029" s="162">
        <v>0.28299999999999997</v>
      </c>
      <c r="I1029" s="163"/>
      <c r="L1029" s="159"/>
      <c r="M1029" s="164"/>
      <c r="T1029" s="165"/>
      <c r="AT1029" s="160" t="s">
        <v>313</v>
      </c>
      <c r="AU1029" s="160" t="s">
        <v>80</v>
      </c>
      <c r="AV1029" s="13" t="s">
        <v>80</v>
      </c>
      <c r="AW1029" s="13" t="s">
        <v>32</v>
      </c>
      <c r="AX1029" s="13" t="s">
        <v>71</v>
      </c>
      <c r="AY1029" s="160" t="s">
        <v>304</v>
      </c>
    </row>
    <row r="1030" spans="2:51" s="13" customFormat="1" x14ac:dyDescent="0.2">
      <c r="B1030" s="159"/>
      <c r="D1030" s="153" t="s">
        <v>313</v>
      </c>
      <c r="E1030" s="160" t="s">
        <v>2</v>
      </c>
      <c r="F1030" s="161" t="s">
        <v>1087</v>
      </c>
      <c r="H1030" s="162">
        <v>0.17599999999999999</v>
      </c>
      <c r="I1030" s="163"/>
      <c r="L1030" s="159"/>
      <c r="M1030" s="164"/>
      <c r="T1030" s="165"/>
      <c r="AT1030" s="160" t="s">
        <v>313</v>
      </c>
      <c r="AU1030" s="160" t="s">
        <v>80</v>
      </c>
      <c r="AV1030" s="13" t="s">
        <v>80</v>
      </c>
      <c r="AW1030" s="13" t="s">
        <v>32</v>
      </c>
      <c r="AX1030" s="13" t="s">
        <v>71</v>
      </c>
      <c r="AY1030" s="160" t="s">
        <v>304</v>
      </c>
    </row>
    <row r="1031" spans="2:51" s="13" customFormat="1" x14ac:dyDescent="0.2">
      <c r="B1031" s="159"/>
      <c r="D1031" s="153" t="s">
        <v>313</v>
      </c>
      <c r="E1031" s="160" t="s">
        <v>2</v>
      </c>
      <c r="F1031" s="161" t="s">
        <v>1088</v>
      </c>
      <c r="H1031" s="162">
        <v>0.19400000000000001</v>
      </c>
      <c r="I1031" s="163"/>
      <c r="L1031" s="159"/>
      <c r="M1031" s="164"/>
      <c r="T1031" s="165"/>
      <c r="AT1031" s="160" t="s">
        <v>313</v>
      </c>
      <c r="AU1031" s="160" t="s">
        <v>80</v>
      </c>
      <c r="AV1031" s="13" t="s">
        <v>80</v>
      </c>
      <c r="AW1031" s="13" t="s">
        <v>32</v>
      </c>
      <c r="AX1031" s="13" t="s">
        <v>71</v>
      </c>
      <c r="AY1031" s="160" t="s">
        <v>304</v>
      </c>
    </row>
    <row r="1032" spans="2:51" s="13" customFormat="1" x14ac:dyDescent="0.2">
      <c r="B1032" s="159"/>
      <c r="D1032" s="153" t="s">
        <v>313</v>
      </c>
      <c r="E1032" s="160" t="s">
        <v>2</v>
      </c>
      <c r="F1032" s="161" t="s">
        <v>1089</v>
      </c>
      <c r="H1032" s="162">
        <v>0.19600000000000001</v>
      </c>
      <c r="I1032" s="163"/>
      <c r="L1032" s="159"/>
      <c r="M1032" s="164"/>
      <c r="T1032" s="165"/>
      <c r="AT1032" s="160" t="s">
        <v>313</v>
      </c>
      <c r="AU1032" s="160" t="s">
        <v>80</v>
      </c>
      <c r="AV1032" s="13" t="s">
        <v>80</v>
      </c>
      <c r="AW1032" s="13" t="s">
        <v>32</v>
      </c>
      <c r="AX1032" s="13" t="s">
        <v>71</v>
      </c>
      <c r="AY1032" s="160" t="s">
        <v>304</v>
      </c>
    </row>
    <row r="1033" spans="2:51" s="13" customFormat="1" x14ac:dyDescent="0.2">
      <c r="B1033" s="159"/>
      <c r="D1033" s="153" t="s">
        <v>313</v>
      </c>
      <c r="E1033" s="160" t="s">
        <v>2</v>
      </c>
      <c r="F1033" s="161" t="s">
        <v>1090</v>
      </c>
      <c r="H1033" s="162">
        <v>0.15</v>
      </c>
      <c r="I1033" s="163"/>
      <c r="L1033" s="159"/>
      <c r="M1033" s="164"/>
      <c r="T1033" s="165"/>
      <c r="AT1033" s="160" t="s">
        <v>313</v>
      </c>
      <c r="AU1033" s="160" t="s">
        <v>80</v>
      </c>
      <c r="AV1033" s="13" t="s">
        <v>80</v>
      </c>
      <c r="AW1033" s="13" t="s">
        <v>32</v>
      </c>
      <c r="AX1033" s="13" t="s">
        <v>71</v>
      </c>
      <c r="AY1033" s="160" t="s">
        <v>304</v>
      </c>
    </row>
    <row r="1034" spans="2:51" s="14" customFormat="1" x14ac:dyDescent="0.2">
      <c r="B1034" s="166"/>
      <c r="D1034" s="153" t="s">
        <v>313</v>
      </c>
      <c r="E1034" s="167" t="s">
        <v>2</v>
      </c>
      <c r="F1034" s="168" t="s">
        <v>321</v>
      </c>
      <c r="H1034" s="169">
        <v>28.353999999999999</v>
      </c>
      <c r="I1034" s="170"/>
      <c r="L1034" s="166"/>
      <c r="M1034" s="171"/>
      <c r="T1034" s="172"/>
      <c r="AT1034" s="167" t="s">
        <v>313</v>
      </c>
      <c r="AU1034" s="167" t="s">
        <v>80</v>
      </c>
      <c r="AV1034" s="14" t="s">
        <v>322</v>
      </c>
      <c r="AW1034" s="14" t="s">
        <v>32</v>
      </c>
      <c r="AX1034" s="14" t="s">
        <v>71</v>
      </c>
      <c r="AY1034" s="167" t="s">
        <v>304</v>
      </c>
    </row>
    <row r="1035" spans="2:51" s="13" customFormat="1" ht="22.5" x14ac:dyDescent="0.2">
      <c r="B1035" s="159"/>
      <c r="D1035" s="153" t="s">
        <v>313</v>
      </c>
      <c r="E1035" s="160" t="s">
        <v>2</v>
      </c>
      <c r="F1035" s="161" t="s">
        <v>1091</v>
      </c>
      <c r="H1035" s="162">
        <v>0.3</v>
      </c>
      <c r="I1035" s="163"/>
      <c r="L1035" s="159"/>
      <c r="M1035" s="164"/>
      <c r="T1035" s="165"/>
      <c r="AT1035" s="160" t="s">
        <v>313</v>
      </c>
      <c r="AU1035" s="160" t="s">
        <v>80</v>
      </c>
      <c r="AV1035" s="13" t="s">
        <v>80</v>
      </c>
      <c r="AW1035" s="13" t="s">
        <v>32</v>
      </c>
      <c r="AX1035" s="13" t="s">
        <v>71</v>
      </c>
      <c r="AY1035" s="160" t="s">
        <v>304</v>
      </c>
    </row>
    <row r="1036" spans="2:51" s="13" customFormat="1" ht="22.5" x14ac:dyDescent="0.2">
      <c r="B1036" s="159"/>
      <c r="D1036" s="153" t="s">
        <v>313</v>
      </c>
      <c r="E1036" s="160" t="s">
        <v>2</v>
      </c>
      <c r="F1036" s="161" t="s">
        <v>1092</v>
      </c>
      <c r="H1036" s="162">
        <v>0.06</v>
      </c>
      <c r="I1036" s="163"/>
      <c r="L1036" s="159"/>
      <c r="M1036" s="164"/>
      <c r="T1036" s="165"/>
      <c r="AT1036" s="160" t="s">
        <v>313</v>
      </c>
      <c r="AU1036" s="160" t="s">
        <v>80</v>
      </c>
      <c r="AV1036" s="13" t="s">
        <v>80</v>
      </c>
      <c r="AW1036" s="13" t="s">
        <v>32</v>
      </c>
      <c r="AX1036" s="13" t="s">
        <v>71</v>
      </c>
      <c r="AY1036" s="160" t="s">
        <v>304</v>
      </c>
    </row>
    <row r="1037" spans="2:51" s="14" customFormat="1" x14ac:dyDescent="0.2">
      <c r="B1037" s="166"/>
      <c r="D1037" s="153" t="s">
        <v>313</v>
      </c>
      <c r="E1037" s="167" t="s">
        <v>2</v>
      </c>
      <c r="F1037" s="168" t="s">
        <v>321</v>
      </c>
      <c r="H1037" s="169">
        <v>0.36</v>
      </c>
      <c r="I1037" s="170"/>
      <c r="L1037" s="166"/>
      <c r="M1037" s="171"/>
      <c r="T1037" s="172"/>
      <c r="AT1037" s="167" t="s">
        <v>313</v>
      </c>
      <c r="AU1037" s="167" t="s">
        <v>80</v>
      </c>
      <c r="AV1037" s="14" t="s">
        <v>322</v>
      </c>
      <c r="AW1037" s="14" t="s">
        <v>32</v>
      </c>
      <c r="AX1037" s="14" t="s">
        <v>71</v>
      </c>
      <c r="AY1037" s="167" t="s">
        <v>304</v>
      </c>
    </row>
    <row r="1038" spans="2:51" s="12" customFormat="1" x14ac:dyDescent="0.2">
      <c r="B1038" s="152"/>
      <c r="D1038" s="153" t="s">
        <v>313</v>
      </c>
      <c r="E1038" s="154" t="s">
        <v>2</v>
      </c>
      <c r="F1038" s="155" t="s">
        <v>1093</v>
      </c>
      <c r="H1038" s="154" t="s">
        <v>2</v>
      </c>
      <c r="I1038" s="156"/>
      <c r="L1038" s="152"/>
      <c r="M1038" s="157"/>
      <c r="T1038" s="158"/>
      <c r="AT1038" s="154" t="s">
        <v>313</v>
      </c>
      <c r="AU1038" s="154" t="s">
        <v>80</v>
      </c>
      <c r="AV1038" s="12" t="s">
        <v>78</v>
      </c>
      <c r="AW1038" s="12" t="s">
        <v>32</v>
      </c>
      <c r="AX1038" s="12" t="s">
        <v>71</v>
      </c>
      <c r="AY1038" s="154" t="s">
        <v>304</v>
      </c>
    </row>
    <row r="1039" spans="2:51" s="12" customFormat="1" x14ac:dyDescent="0.2">
      <c r="B1039" s="152"/>
      <c r="D1039" s="153" t="s">
        <v>313</v>
      </c>
      <c r="E1039" s="154" t="s">
        <v>2</v>
      </c>
      <c r="F1039" s="155" t="s">
        <v>634</v>
      </c>
      <c r="H1039" s="154" t="s">
        <v>2</v>
      </c>
      <c r="I1039" s="156"/>
      <c r="L1039" s="152"/>
      <c r="M1039" s="157"/>
      <c r="T1039" s="158"/>
      <c r="AT1039" s="154" t="s">
        <v>313</v>
      </c>
      <c r="AU1039" s="154" t="s">
        <v>80</v>
      </c>
      <c r="AV1039" s="12" t="s">
        <v>78</v>
      </c>
      <c r="AW1039" s="12" t="s">
        <v>32</v>
      </c>
      <c r="AX1039" s="12" t="s">
        <v>71</v>
      </c>
      <c r="AY1039" s="154" t="s">
        <v>304</v>
      </c>
    </row>
    <row r="1040" spans="2:51" s="12" customFormat="1" x14ac:dyDescent="0.2">
      <c r="B1040" s="152"/>
      <c r="D1040" s="153" t="s">
        <v>313</v>
      </c>
      <c r="E1040" s="154" t="s">
        <v>2</v>
      </c>
      <c r="F1040" s="155" t="s">
        <v>1094</v>
      </c>
      <c r="H1040" s="154" t="s">
        <v>2</v>
      </c>
      <c r="I1040" s="156"/>
      <c r="L1040" s="152"/>
      <c r="M1040" s="157"/>
      <c r="T1040" s="158"/>
      <c r="AT1040" s="154" t="s">
        <v>313</v>
      </c>
      <c r="AU1040" s="154" t="s">
        <v>80</v>
      </c>
      <c r="AV1040" s="12" t="s">
        <v>78</v>
      </c>
      <c r="AW1040" s="12" t="s">
        <v>32</v>
      </c>
      <c r="AX1040" s="12" t="s">
        <v>71</v>
      </c>
      <c r="AY1040" s="154" t="s">
        <v>304</v>
      </c>
    </row>
    <row r="1041" spans="2:51" s="13" customFormat="1" x14ac:dyDescent="0.2">
      <c r="B1041" s="159"/>
      <c r="D1041" s="153" t="s">
        <v>313</v>
      </c>
      <c r="E1041" s="160" t="s">
        <v>2</v>
      </c>
      <c r="F1041" s="161" t="s">
        <v>1095</v>
      </c>
      <c r="H1041" s="162">
        <v>0.45600000000000002</v>
      </c>
      <c r="I1041" s="163"/>
      <c r="L1041" s="159"/>
      <c r="M1041" s="164"/>
      <c r="T1041" s="165"/>
      <c r="AT1041" s="160" t="s">
        <v>313</v>
      </c>
      <c r="AU1041" s="160" t="s">
        <v>80</v>
      </c>
      <c r="AV1041" s="13" t="s">
        <v>80</v>
      </c>
      <c r="AW1041" s="13" t="s">
        <v>32</v>
      </c>
      <c r="AX1041" s="13" t="s">
        <v>71</v>
      </c>
      <c r="AY1041" s="160" t="s">
        <v>304</v>
      </c>
    </row>
    <row r="1042" spans="2:51" s="13" customFormat="1" ht="22.5" x14ac:dyDescent="0.2">
      <c r="B1042" s="159"/>
      <c r="D1042" s="153" t="s">
        <v>313</v>
      </c>
      <c r="E1042" s="160" t="s">
        <v>2</v>
      </c>
      <c r="F1042" s="161" t="s">
        <v>1096</v>
      </c>
      <c r="H1042" s="162">
        <v>0.17</v>
      </c>
      <c r="I1042" s="163"/>
      <c r="L1042" s="159"/>
      <c r="M1042" s="164"/>
      <c r="T1042" s="165"/>
      <c r="AT1042" s="160" t="s">
        <v>313</v>
      </c>
      <c r="AU1042" s="160" t="s">
        <v>80</v>
      </c>
      <c r="AV1042" s="13" t="s">
        <v>80</v>
      </c>
      <c r="AW1042" s="13" t="s">
        <v>32</v>
      </c>
      <c r="AX1042" s="13" t="s">
        <v>71</v>
      </c>
      <c r="AY1042" s="160" t="s">
        <v>304</v>
      </c>
    </row>
    <row r="1043" spans="2:51" s="13" customFormat="1" ht="22.5" x14ac:dyDescent="0.2">
      <c r="B1043" s="159"/>
      <c r="D1043" s="153" t="s">
        <v>313</v>
      </c>
      <c r="E1043" s="160" t="s">
        <v>2</v>
      </c>
      <c r="F1043" s="161" t="s">
        <v>1097</v>
      </c>
      <c r="H1043" s="162">
        <v>0.54800000000000004</v>
      </c>
      <c r="I1043" s="163"/>
      <c r="L1043" s="159"/>
      <c r="M1043" s="164"/>
      <c r="T1043" s="165"/>
      <c r="AT1043" s="160" t="s">
        <v>313</v>
      </c>
      <c r="AU1043" s="160" t="s">
        <v>80</v>
      </c>
      <c r="AV1043" s="13" t="s">
        <v>80</v>
      </c>
      <c r="AW1043" s="13" t="s">
        <v>32</v>
      </c>
      <c r="AX1043" s="13" t="s">
        <v>71</v>
      </c>
      <c r="AY1043" s="160" t="s">
        <v>304</v>
      </c>
    </row>
    <row r="1044" spans="2:51" s="13" customFormat="1" x14ac:dyDescent="0.2">
      <c r="B1044" s="159"/>
      <c r="D1044" s="153" t="s">
        <v>313</v>
      </c>
      <c r="E1044" s="160" t="s">
        <v>2</v>
      </c>
      <c r="F1044" s="161" t="s">
        <v>1098</v>
      </c>
      <c r="H1044" s="162">
        <v>0.52400000000000002</v>
      </c>
      <c r="I1044" s="163"/>
      <c r="L1044" s="159"/>
      <c r="M1044" s="164"/>
      <c r="T1044" s="165"/>
      <c r="AT1044" s="160" t="s">
        <v>313</v>
      </c>
      <c r="AU1044" s="160" t="s">
        <v>80</v>
      </c>
      <c r="AV1044" s="13" t="s">
        <v>80</v>
      </c>
      <c r="AW1044" s="13" t="s">
        <v>32</v>
      </c>
      <c r="AX1044" s="13" t="s">
        <v>71</v>
      </c>
      <c r="AY1044" s="160" t="s">
        <v>304</v>
      </c>
    </row>
    <row r="1045" spans="2:51" s="14" customFormat="1" x14ac:dyDescent="0.2">
      <c r="B1045" s="166"/>
      <c r="D1045" s="153" t="s">
        <v>313</v>
      </c>
      <c r="E1045" s="167" t="s">
        <v>2</v>
      </c>
      <c r="F1045" s="168" t="s">
        <v>321</v>
      </c>
      <c r="H1045" s="169">
        <v>1.698</v>
      </c>
      <c r="I1045" s="170"/>
      <c r="L1045" s="166"/>
      <c r="M1045" s="171"/>
      <c r="T1045" s="172"/>
      <c r="AT1045" s="167" t="s">
        <v>313</v>
      </c>
      <c r="AU1045" s="167" t="s">
        <v>80</v>
      </c>
      <c r="AV1045" s="14" t="s">
        <v>322</v>
      </c>
      <c r="AW1045" s="14" t="s">
        <v>32</v>
      </c>
      <c r="AX1045" s="14" t="s">
        <v>71</v>
      </c>
      <c r="AY1045" s="167" t="s">
        <v>304</v>
      </c>
    </row>
    <row r="1046" spans="2:51" s="12" customFormat="1" x14ac:dyDescent="0.2">
      <c r="B1046" s="152"/>
      <c r="D1046" s="153" t="s">
        <v>313</v>
      </c>
      <c r="E1046" s="154" t="s">
        <v>2</v>
      </c>
      <c r="F1046" s="155" t="s">
        <v>639</v>
      </c>
      <c r="H1046" s="154" t="s">
        <v>2</v>
      </c>
      <c r="I1046" s="156"/>
      <c r="L1046" s="152"/>
      <c r="M1046" s="157"/>
      <c r="T1046" s="158"/>
      <c r="AT1046" s="154" t="s">
        <v>313</v>
      </c>
      <c r="AU1046" s="154" t="s">
        <v>80</v>
      </c>
      <c r="AV1046" s="12" t="s">
        <v>78</v>
      </c>
      <c r="AW1046" s="12" t="s">
        <v>32</v>
      </c>
      <c r="AX1046" s="12" t="s">
        <v>71</v>
      </c>
      <c r="AY1046" s="154" t="s">
        <v>304</v>
      </c>
    </row>
    <row r="1047" spans="2:51" s="13" customFormat="1" x14ac:dyDescent="0.2">
      <c r="B1047" s="159"/>
      <c r="D1047" s="153" t="s">
        <v>313</v>
      </c>
      <c r="E1047" s="160" t="s">
        <v>2</v>
      </c>
      <c r="F1047" s="161" t="s">
        <v>1099</v>
      </c>
      <c r="H1047" s="162">
        <v>2.04</v>
      </c>
      <c r="I1047" s="163"/>
      <c r="L1047" s="159"/>
      <c r="M1047" s="164"/>
      <c r="T1047" s="165"/>
      <c r="AT1047" s="160" t="s">
        <v>313</v>
      </c>
      <c r="AU1047" s="160" t="s">
        <v>80</v>
      </c>
      <c r="AV1047" s="13" t="s">
        <v>80</v>
      </c>
      <c r="AW1047" s="13" t="s">
        <v>32</v>
      </c>
      <c r="AX1047" s="13" t="s">
        <v>71</v>
      </c>
      <c r="AY1047" s="160" t="s">
        <v>304</v>
      </c>
    </row>
    <row r="1048" spans="2:51" s="13" customFormat="1" x14ac:dyDescent="0.2">
      <c r="B1048" s="159"/>
      <c r="D1048" s="153" t="s">
        <v>313</v>
      </c>
      <c r="E1048" s="160" t="s">
        <v>2</v>
      </c>
      <c r="F1048" s="161" t="s">
        <v>1100</v>
      </c>
      <c r="H1048" s="162">
        <v>2.04</v>
      </c>
      <c r="I1048" s="163"/>
      <c r="L1048" s="159"/>
      <c r="M1048" s="164"/>
      <c r="T1048" s="165"/>
      <c r="AT1048" s="160" t="s">
        <v>313</v>
      </c>
      <c r="AU1048" s="160" t="s">
        <v>80</v>
      </c>
      <c r="AV1048" s="13" t="s">
        <v>80</v>
      </c>
      <c r="AW1048" s="13" t="s">
        <v>32</v>
      </c>
      <c r="AX1048" s="13" t="s">
        <v>71</v>
      </c>
      <c r="AY1048" s="160" t="s">
        <v>304</v>
      </c>
    </row>
    <row r="1049" spans="2:51" s="13" customFormat="1" ht="22.5" x14ac:dyDescent="0.2">
      <c r="B1049" s="159"/>
      <c r="D1049" s="153" t="s">
        <v>313</v>
      </c>
      <c r="E1049" s="160" t="s">
        <v>2</v>
      </c>
      <c r="F1049" s="161" t="s">
        <v>1101</v>
      </c>
      <c r="H1049" s="162">
        <v>0.17</v>
      </c>
      <c r="I1049" s="163"/>
      <c r="L1049" s="159"/>
      <c r="M1049" s="164"/>
      <c r="T1049" s="165"/>
      <c r="AT1049" s="160" t="s">
        <v>313</v>
      </c>
      <c r="AU1049" s="160" t="s">
        <v>80</v>
      </c>
      <c r="AV1049" s="13" t="s">
        <v>80</v>
      </c>
      <c r="AW1049" s="13" t="s">
        <v>32</v>
      </c>
      <c r="AX1049" s="13" t="s">
        <v>71</v>
      </c>
      <c r="AY1049" s="160" t="s">
        <v>304</v>
      </c>
    </row>
    <row r="1050" spans="2:51" s="13" customFormat="1" x14ac:dyDescent="0.2">
      <c r="B1050" s="159"/>
      <c r="D1050" s="153" t="s">
        <v>313</v>
      </c>
      <c r="E1050" s="160" t="s">
        <v>2</v>
      </c>
      <c r="F1050" s="161" t="s">
        <v>1102</v>
      </c>
      <c r="H1050" s="162">
        <v>0.41099999999999998</v>
      </c>
      <c r="I1050" s="163"/>
      <c r="L1050" s="159"/>
      <c r="M1050" s="164"/>
      <c r="T1050" s="165"/>
      <c r="AT1050" s="160" t="s">
        <v>313</v>
      </c>
      <c r="AU1050" s="160" t="s">
        <v>80</v>
      </c>
      <c r="AV1050" s="13" t="s">
        <v>80</v>
      </c>
      <c r="AW1050" s="13" t="s">
        <v>32</v>
      </c>
      <c r="AX1050" s="13" t="s">
        <v>71</v>
      </c>
      <c r="AY1050" s="160" t="s">
        <v>304</v>
      </c>
    </row>
    <row r="1051" spans="2:51" s="13" customFormat="1" x14ac:dyDescent="0.2">
      <c r="B1051" s="159"/>
      <c r="D1051" s="153" t="s">
        <v>313</v>
      </c>
      <c r="E1051" s="160" t="s">
        <v>2</v>
      </c>
      <c r="F1051" s="161" t="s">
        <v>1103</v>
      </c>
      <c r="H1051" s="162">
        <v>0.629</v>
      </c>
      <c r="I1051" s="163"/>
      <c r="L1051" s="159"/>
      <c r="M1051" s="164"/>
      <c r="T1051" s="165"/>
      <c r="AT1051" s="160" t="s">
        <v>313</v>
      </c>
      <c r="AU1051" s="160" t="s">
        <v>80</v>
      </c>
      <c r="AV1051" s="13" t="s">
        <v>80</v>
      </c>
      <c r="AW1051" s="13" t="s">
        <v>32</v>
      </c>
      <c r="AX1051" s="13" t="s">
        <v>71</v>
      </c>
      <c r="AY1051" s="160" t="s">
        <v>304</v>
      </c>
    </row>
    <row r="1052" spans="2:51" s="13" customFormat="1" ht="22.5" x14ac:dyDescent="0.2">
      <c r="B1052" s="159"/>
      <c r="D1052" s="153" t="s">
        <v>313</v>
      </c>
      <c r="E1052" s="160" t="s">
        <v>2</v>
      </c>
      <c r="F1052" s="161" t="s">
        <v>1104</v>
      </c>
      <c r="H1052" s="162">
        <v>0.32</v>
      </c>
      <c r="I1052" s="163"/>
      <c r="L1052" s="159"/>
      <c r="M1052" s="164"/>
      <c r="T1052" s="165"/>
      <c r="AT1052" s="160" t="s">
        <v>313</v>
      </c>
      <c r="AU1052" s="160" t="s">
        <v>80</v>
      </c>
      <c r="AV1052" s="13" t="s">
        <v>80</v>
      </c>
      <c r="AW1052" s="13" t="s">
        <v>32</v>
      </c>
      <c r="AX1052" s="13" t="s">
        <v>71</v>
      </c>
      <c r="AY1052" s="160" t="s">
        <v>304</v>
      </c>
    </row>
    <row r="1053" spans="2:51" s="13" customFormat="1" ht="22.5" x14ac:dyDescent="0.2">
      <c r="B1053" s="159"/>
      <c r="D1053" s="153" t="s">
        <v>313</v>
      </c>
      <c r="E1053" s="160" t="s">
        <v>2</v>
      </c>
      <c r="F1053" s="161" t="s">
        <v>1105</v>
      </c>
      <c r="H1053" s="162">
        <v>2.8759999999999999</v>
      </c>
      <c r="I1053" s="163"/>
      <c r="L1053" s="159"/>
      <c r="M1053" s="164"/>
      <c r="T1053" s="165"/>
      <c r="AT1053" s="160" t="s">
        <v>313</v>
      </c>
      <c r="AU1053" s="160" t="s">
        <v>80</v>
      </c>
      <c r="AV1053" s="13" t="s">
        <v>80</v>
      </c>
      <c r="AW1053" s="13" t="s">
        <v>32</v>
      </c>
      <c r="AX1053" s="13" t="s">
        <v>71</v>
      </c>
      <c r="AY1053" s="160" t="s">
        <v>304</v>
      </c>
    </row>
    <row r="1054" spans="2:51" s="13" customFormat="1" x14ac:dyDescent="0.2">
      <c r="B1054" s="159"/>
      <c r="D1054" s="153" t="s">
        <v>313</v>
      </c>
      <c r="E1054" s="160" t="s">
        <v>2</v>
      </c>
      <c r="F1054" s="161" t="s">
        <v>1106</v>
      </c>
      <c r="H1054" s="162">
        <v>1.573</v>
      </c>
      <c r="I1054" s="163"/>
      <c r="L1054" s="159"/>
      <c r="M1054" s="164"/>
      <c r="T1054" s="165"/>
      <c r="AT1054" s="160" t="s">
        <v>313</v>
      </c>
      <c r="AU1054" s="160" t="s">
        <v>80</v>
      </c>
      <c r="AV1054" s="13" t="s">
        <v>80</v>
      </c>
      <c r="AW1054" s="13" t="s">
        <v>32</v>
      </c>
      <c r="AX1054" s="13" t="s">
        <v>71</v>
      </c>
      <c r="AY1054" s="160" t="s">
        <v>304</v>
      </c>
    </row>
    <row r="1055" spans="2:51" s="13" customFormat="1" x14ac:dyDescent="0.2">
      <c r="B1055" s="159"/>
      <c r="D1055" s="153" t="s">
        <v>313</v>
      </c>
      <c r="E1055" s="160" t="s">
        <v>2</v>
      </c>
      <c r="F1055" s="161" t="s">
        <v>1107</v>
      </c>
      <c r="H1055" s="162">
        <v>1.071</v>
      </c>
      <c r="I1055" s="163"/>
      <c r="L1055" s="159"/>
      <c r="M1055" s="164"/>
      <c r="T1055" s="165"/>
      <c r="AT1055" s="160" t="s">
        <v>313</v>
      </c>
      <c r="AU1055" s="160" t="s">
        <v>80</v>
      </c>
      <c r="AV1055" s="13" t="s">
        <v>80</v>
      </c>
      <c r="AW1055" s="13" t="s">
        <v>32</v>
      </c>
      <c r="AX1055" s="13" t="s">
        <v>71</v>
      </c>
      <c r="AY1055" s="160" t="s">
        <v>304</v>
      </c>
    </row>
    <row r="1056" spans="2:51" s="13" customFormat="1" x14ac:dyDescent="0.2">
      <c r="B1056" s="159"/>
      <c r="D1056" s="153" t="s">
        <v>313</v>
      </c>
      <c r="E1056" s="160" t="s">
        <v>2</v>
      </c>
      <c r="F1056" s="161" t="s">
        <v>1108</v>
      </c>
      <c r="H1056" s="162">
        <v>0.63</v>
      </c>
      <c r="I1056" s="163"/>
      <c r="L1056" s="159"/>
      <c r="M1056" s="164"/>
      <c r="T1056" s="165"/>
      <c r="AT1056" s="160" t="s">
        <v>313</v>
      </c>
      <c r="AU1056" s="160" t="s">
        <v>80</v>
      </c>
      <c r="AV1056" s="13" t="s">
        <v>80</v>
      </c>
      <c r="AW1056" s="13" t="s">
        <v>32</v>
      </c>
      <c r="AX1056" s="13" t="s">
        <v>71</v>
      </c>
      <c r="AY1056" s="160" t="s">
        <v>304</v>
      </c>
    </row>
    <row r="1057" spans="2:51" s="13" customFormat="1" x14ac:dyDescent="0.2">
      <c r="B1057" s="159"/>
      <c r="D1057" s="153" t="s">
        <v>313</v>
      </c>
      <c r="E1057" s="160" t="s">
        <v>2</v>
      </c>
      <c r="F1057" s="161" t="s">
        <v>1109</v>
      </c>
      <c r="H1057" s="162">
        <v>0.122</v>
      </c>
      <c r="I1057" s="163"/>
      <c r="L1057" s="159"/>
      <c r="M1057" s="164"/>
      <c r="T1057" s="165"/>
      <c r="AT1057" s="160" t="s">
        <v>313</v>
      </c>
      <c r="AU1057" s="160" t="s">
        <v>80</v>
      </c>
      <c r="AV1057" s="13" t="s">
        <v>80</v>
      </c>
      <c r="AW1057" s="13" t="s">
        <v>32</v>
      </c>
      <c r="AX1057" s="13" t="s">
        <v>71</v>
      </c>
      <c r="AY1057" s="160" t="s">
        <v>304</v>
      </c>
    </row>
    <row r="1058" spans="2:51" s="13" customFormat="1" x14ac:dyDescent="0.2">
      <c r="B1058" s="159"/>
      <c r="D1058" s="153" t="s">
        <v>313</v>
      </c>
      <c r="E1058" s="160" t="s">
        <v>2</v>
      </c>
      <c r="F1058" s="161" t="s">
        <v>1110</v>
      </c>
      <c r="H1058" s="162">
        <v>0.41</v>
      </c>
      <c r="I1058" s="163"/>
      <c r="L1058" s="159"/>
      <c r="M1058" s="164"/>
      <c r="T1058" s="165"/>
      <c r="AT1058" s="160" t="s">
        <v>313</v>
      </c>
      <c r="AU1058" s="160" t="s">
        <v>80</v>
      </c>
      <c r="AV1058" s="13" t="s">
        <v>80</v>
      </c>
      <c r="AW1058" s="13" t="s">
        <v>32</v>
      </c>
      <c r="AX1058" s="13" t="s">
        <v>71</v>
      </c>
      <c r="AY1058" s="160" t="s">
        <v>304</v>
      </c>
    </row>
    <row r="1059" spans="2:51" s="13" customFormat="1" x14ac:dyDescent="0.2">
      <c r="B1059" s="159"/>
      <c r="D1059" s="153" t="s">
        <v>313</v>
      </c>
      <c r="E1059" s="160" t="s">
        <v>2</v>
      </c>
      <c r="F1059" s="161" t="s">
        <v>1111</v>
      </c>
      <c r="H1059" s="162">
        <v>0.14399999999999999</v>
      </c>
      <c r="I1059" s="163"/>
      <c r="L1059" s="159"/>
      <c r="M1059" s="164"/>
      <c r="T1059" s="165"/>
      <c r="AT1059" s="160" t="s">
        <v>313</v>
      </c>
      <c r="AU1059" s="160" t="s">
        <v>80</v>
      </c>
      <c r="AV1059" s="13" t="s">
        <v>80</v>
      </c>
      <c r="AW1059" s="13" t="s">
        <v>32</v>
      </c>
      <c r="AX1059" s="13" t="s">
        <v>71</v>
      </c>
      <c r="AY1059" s="160" t="s">
        <v>304</v>
      </c>
    </row>
    <row r="1060" spans="2:51" s="13" customFormat="1" x14ac:dyDescent="0.2">
      <c r="B1060" s="159"/>
      <c r="D1060" s="153" t="s">
        <v>313</v>
      </c>
      <c r="E1060" s="160" t="s">
        <v>2</v>
      </c>
      <c r="F1060" s="161" t="s">
        <v>1112</v>
      </c>
      <c r="H1060" s="162">
        <v>0.29299999999999998</v>
      </c>
      <c r="I1060" s="163"/>
      <c r="L1060" s="159"/>
      <c r="M1060" s="164"/>
      <c r="T1060" s="165"/>
      <c r="AT1060" s="160" t="s">
        <v>313</v>
      </c>
      <c r="AU1060" s="160" t="s">
        <v>80</v>
      </c>
      <c r="AV1060" s="13" t="s">
        <v>80</v>
      </c>
      <c r="AW1060" s="13" t="s">
        <v>32</v>
      </c>
      <c r="AX1060" s="13" t="s">
        <v>71</v>
      </c>
      <c r="AY1060" s="160" t="s">
        <v>304</v>
      </c>
    </row>
    <row r="1061" spans="2:51" s="13" customFormat="1" x14ac:dyDescent="0.2">
      <c r="B1061" s="159"/>
      <c r="D1061" s="153" t="s">
        <v>313</v>
      </c>
      <c r="E1061" s="160" t="s">
        <v>2</v>
      </c>
      <c r="F1061" s="161" t="s">
        <v>1113</v>
      </c>
      <c r="H1061" s="162">
        <v>1.7569999999999999</v>
      </c>
      <c r="I1061" s="163"/>
      <c r="L1061" s="159"/>
      <c r="M1061" s="164"/>
      <c r="T1061" s="165"/>
      <c r="AT1061" s="160" t="s">
        <v>313</v>
      </c>
      <c r="AU1061" s="160" t="s">
        <v>80</v>
      </c>
      <c r="AV1061" s="13" t="s">
        <v>80</v>
      </c>
      <c r="AW1061" s="13" t="s">
        <v>32</v>
      </c>
      <c r="AX1061" s="13" t="s">
        <v>71</v>
      </c>
      <c r="AY1061" s="160" t="s">
        <v>304</v>
      </c>
    </row>
    <row r="1062" spans="2:51" s="13" customFormat="1" x14ac:dyDescent="0.2">
      <c r="B1062" s="159"/>
      <c r="D1062" s="153" t="s">
        <v>313</v>
      </c>
      <c r="E1062" s="160" t="s">
        <v>2</v>
      </c>
      <c r="F1062" s="161" t="s">
        <v>1114</v>
      </c>
      <c r="H1062" s="162">
        <v>0.44900000000000001</v>
      </c>
      <c r="I1062" s="163"/>
      <c r="L1062" s="159"/>
      <c r="M1062" s="164"/>
      <c r="T1062" s="165"/>
      <c r="AT1062" s="160" t="s">
        <v>313</v>
      </c>
      <c r="AU1062" s="160" t="s">
        <v>80</v>
      </c>
      <c r="AV1062" s="13" t="s">
        <v>80</v>
      </c>
      <c r="AW1062" s="13" t="s">
        <v>32</v>
      </c>
      <c r="AX1062" s="13" t="s">
        <v>71</v>
      </c>
      <c r="AY1062" s="160" t="s">
        <v>304</v>
      </c>
    </row>
    <row r="1063" spans="2:51" s="13" customFormat="1" x14ac:dyDescent="0.2">
      <c r="B1063" s="159"/>
      <c r="D1063" s="153" t="s">
        <v>313</v>
      </c>
      <c r="E1063" s="160" t="s">
        <v>2</v>
      </c>
      <c r="F1063" s="161" t="s">
        <v>1115</v>
      </c>
      <c r="H1063" s="162">
        <v>0.84</v>
      </c>
      <c r="I1063" s="163"/>
      <c r="L1063" s="159"/>
      <c r="M1063" s="164"/>
      <c r="T1063" s="165"/>
      <c r="AT1063" s="160" t="s">
        <v>313</v>
      </c>
      <c r="AU1063" s="160" t="s">
        <v>80</v>
      </c>
      <c r="AV1063" s="13" t="s">
        <v>80</v>
      </c>
      <c r="AW1063" s="13" t="s">
        <v>32</v>
      </c>
      <c r="AX1063" s="13" t="s">
        <v>71</v>
      </c>
      <c r="AY1063" s="160" t="s">
        <v>304</v>
      </c>
    </row>
    <row r="1064" spans="2:51" s="13" customFormat="1" x14ac:dyDescent="0.2">
      <c r="B1064" s="159"/>
      <c r="D1064" s="153" t="s">
        <v>313</v>
      </c>
      <c r="E1064" s="160" t="s">
        <v>2</v>
      </c>
      <c r="F1064" s="161" t="s">
        <v>1116</v>
      </c>
      <c r="H1064" s="162">
        <v>0.20599999999999999</v>
      </c>
      <c r="I1064" s="163"/>
      <c r="L1064" s="159"/>
      <c r="M1064" s="164"/>
      <c r="T1064" s="165"/>
      <c r="AT1064" s="160" t="s">
        <v>313</v>
      </c>
      <c r="AU1064" s="160" t="s">
        <v>80</v>
      </c>
      <c r="AV1064" s="13" t="s">
        <v>80</v>
      </c>
      <c r="AW1064" s="13" t="s">
        <v>32</v>
      </c>
      <c r="AX1064" s="13" t="s">
        <v>71</v>
      </c>
      <c r="AY1064" s="160" t="s">
        <v>304</v>
      </c>
    </row>
    <row r="1065" spans="2:51" s="13" customFormat="1" x14ac:dyDescent="0.2">
      <c r="B1065" s="159"/>
      <c r="D1065" s="153" t="s">
        <v>313</v>
      </c>
      <c r="E1065" s="160" t="s">
        <v>2</v>
      </c>
      <c r="F1065" s="161" t="s">
        <v>1117</v>
      </c>
      <c r="H1065" s="162">
        <v>0.83899999999999997</v>
      </c>
      <c r="I1065" s="163"/>
      <c r="L1065" s="159"/>
      <c r="M1065" s="164"/>
      <c r="T1065" s="165"/>
      <c r="AT1065" s="160" t="s">
        <v>313</v>
      </c>
      <c r="AU1065" s="160" t="s">
        <v>80</v>
      </c>
      <c r="AV1065" s="13" t="s">
        <v>80</v>
      </c>
      <c r="AW1065" s="13" t="s">
        <v>32</v>
      </c>
      <c r="AX1065" s="13" t="s">
        <v>71</v>
      </c>
      <c r="AY1065" s="160" t="s">
        <v>304</v>
      </c>
    </row>
    <row r="1066" spans="2:51" s="13" customFormat="1" x14ac:dyDescent="0.2">
      <c r="B1066" s="159"/>
      <c r="D1066" s="153" t="s">
        <v>313</v>
      </c>
      <c r="E1066" s="160" t="s">
        <v>2</v>
      </c>
      <c r="F1066" s="161" t="s">
        <v>1118</v>
      </c>
      <c r="H1066" s="162">
        <v>0.55300000000000005</v>
      </c>
      <c r="I1066" s="163"/>
      <c r="L1066" s="159"/>
      <c r="M1066" s="164"/>
      <c r="T1066" s="165"/>
      <c r="AT1066" s="160" t="s">
        <v>313</v>
      </c>
      <c r="AU1066" s="160" t="s">
        <v>80</v>
      </c>
      <c r="AV1066" s="13" t="s">
        <v>80</v>
      </c>
      <c r="AW1066" s="13" t="s">
        <v>32</v>
      </c>
      <c r="AX1066" s="13" t="s">
        <v>71</v>
      </c>
      <c r="AY1066" s="160" t="s">
        <v>304</v>
      </c>
    </row>
    <row r="1067" spans="2:51" s="13" customFormat="1" x14ac:dyDescent="0.2">
      <c r="B1067" s="159"/>
      <c r="D1067" s="153" t="s">
        <v>313</v>
      </c>
      <c r="E1067" s="160" t="s">
        <v>2</v>
      </c>
      <c r="F1067" s="161" t="s">
        <v>1119</v>
      </c>
      <c r="H1067" s="162">
        <v>0.40899999999999997</v>
      </c>
      <c r="I1067" s="163"/>
      <c r="L1067" s="159"/>
      <c r="M1067" s="164"/>
      <c r="T1067" s="165"/>
      <c r="AT1067" s="160" t="s">
        <v>313</v>
      </c>
      <c r="AU1067" s="160" t="s">
        <v>80</v>
      </c>
      <c r="AV1067" s="13" t="s">
        <v>80</v>
      </c>
      <c r="AW1067" s="13" t="s">
        <v>32</v>
      </c>
      <c r="AX1067" s="13" t="s">
        <v>71</v>
      </c>
      <c r="AY1067" s="160" t="s">
        <v>304</v>
      </c>
    </row>
    <row r="1068" spans="2:51" s="13" customFormat="1" x14ac:dyDescent="0.2">
      <c r="B1068" s="159"/>
      <c r="D1068" s="153" t="s">
        <v>313</v>
      </c>
      <c r="E1068" s="160" t="s">
        <v>2</v>
      </c>
      <c r="F1068" s="161" t="s">
        <v>1120</v>
      </c>
      <c r="H1068" s="162">
        <v>0.64</v>
      </c>
      <c r="I1068" s="163"/>
      <c r="L1068" s="159"/>
      <c r="M1068" s="164"/>
      <c r="T1068" s="165"/>
      <c r="AT1068" s="160" t="s">
        <v>313</v>
      </c>
      <c r="AU1068" s="160" t="s">
        <v>80</v>
      </c>
      <c r="AV1068" s="13" t="s">
        <v>80</v>
      </c>
      <c r="AW1068" s="13" t="s">
        <v>32</v>
      </c>
      <c r="AX1068" s="13" t="s">
        <v>71</v>
      </c>
      <c r="AY1068" s="160" t="s">
        <v>304</v>
      </c>
    </row>
    <row r="1069" spans="2:51" s="14" customFormat="1" x14ac:dyDescent="0.2">
      <c r="B1069" s="166"/>
      <c r="D1069" s="153" t="s">
        <v>313</v>
      </c>
      <c r="E1069" s="167" t="s">
        <v>2</v>
      </c>
      <c r="F1069" s="168" t="s">
        <v>321</v>
      </c>
      <c r="H1069" s="169">
        <v>18.422000000000001</v>
      </c>
      <c r="I1069" s="170"/>
      <c r="L1069" s="166"/>
      <c r="M1069" s="171"/>
      <c r="T1069" s="172"/>
      <c r="AT1069" s="167" t="s">
        <v>313</v>
      </c>
      <c r="AU1069" s="167" t="s">
        <v>80</v>
      </c>
      <c r="AV1069" s="14" t="s">
        <v>322</v>
      </c>
      <c r="AW1069" s="14" t="s">
        <v>32</v>
      </c>
      <c r="AX1069" s="14" t="s">
        <v>71</v>
      </c>
      <c r="AY1069" s="167" t="s">
        <v>304</v>
      </c>
    </row>
    <row r="1070" spans="2:51" s="13" customFormat="1" ht="22.5" x14ac:dyDescent="0.2">
      <c r="B1070" s="159"/>
      <c r="D1070" s="153" t="s">
        <v>313</v>
      </c>
      <c r="E1070" s="160" t="s">
        <v>2</v>
      </c>
      <c r="F1070" s="161" t="s">
        <v>1121</v>
      </c>
      <c r="H1070" s="162">
        <v>0.18</v>
      </c>
      <c r="I1070" s="163"/>
      <c r="L1070" s="159"/>
      <c r="M1070" s="164"/>
      <c r="T1070" s="165"/>
      <c r="AT1070" s="160" t="s">
        <v>313</v>
      </c>
      <c r="AU1070" s="160" t="s">
        <v>80</v>
      </c>
      <c r="AV1070" s="13" t="s">
        <v>80</v>
      </c>
      <c r="AW1070" s="13" t="s">
        <v>32</v>
      </c>
      <c r="AX1070" s="13" t="s">
        <v>71</v>
      </c>
      <c r="AY1070" s="160" t="s">
        <v>304</v>
      </c>
    </row>
    <row r="1071" spans="2:51" s="13" customFormat="1" ht="22.5" x14ac:dyDescent="0.2">
      <c r="B1071" s="159"/>
      <c r="D1071" s="153" t="s">
        <v>313</v>
      </c>
      <c r="E1071" s="160" t="s">
        <v>2</v>
      </c>
      <c r="F1071" s="161" t="s">
        <v>1122</v>
      </c>
      <c r="H1071" s="162">
        <v>0.36</v>
      </c>
      <c r="I1071" s="163"/>
      <c r="L1071" s="159"/>
      <c r="M1071" s="164"/>
      <c r="T1071" s="165"/>
      <c r="AT1071" s="160" t="s">
        <v>313</v>
      </c>
      <c r="AU1071" s="160" t="s">
        <v>80</v>
      </c>
      <c r="AV1071" s="13" t="s">
        <v>80</v>
      </c>
      <c r="AW1071" s="13" t="s">
        <v>32</v>
      </c>
      <c r="AX1071" s="13" t="s">
        <v>71</v>
      </c>
      <c r="AY1071" s="160" t="s">
        <v>304</v>
      </c>
    </row>
    <row r="1072" spans="2:51" s="14" customFormat="1" x14ac:dyDescent="0.2">
      <c r="B1072" s="166"/>
      <c r="D1072" s="153" t="s">
        <v>313</v>
      </c>
      <c r="E1072" s="167" t="s">
        <v>2</v>
      </c>
      <c r="F1072" s="168" t="s">
        <v>321</v>
      </c>
      <c r="H1072" s="169">
        <v>0.54</v>
      </c>
      <c r="I1072" s="170"/>
      <c r="L1072" s="166"/>
      <c r="M1072" s="171"/>
      <c r="T1072" s="172"/>
      <c r="AT1072" s="167" t="s">
        <v>313</v>
      </c>
      <c r="AU1072" s="167" t="s">
        <v>80</v>
      </c>
      <c r="AV1072" s="14" t="s">
        <v>322</v>
      </c>
      <c r="AW1072" s="14" t="s">
        <v>32</v>
      </c>
      <c r="AX1072" s="14" t="s">
        <v>71</v>
      </c>
      <c r="AY1072" s="167" t="s">
        <v>304</v>
      </c>
    </row>
    <row r="1073" spans="2:65" s="12" customFormat="1" x14ac:dyDescent="0.2">
      <c r="B1073" s="152"/>
      <c r="D1073" s="153" t="s">
        <v>313</v>
      </c>
      <c r="E1073" s="154" t="s">
        <v>2</v>
      </c>
      <c r="F1073" s="155" t="s">
        <v>641</v>
      </c>
      <c r="H1073" s="154" t="s">
        <v>2</v>
      </c>
      <c r="I1073" s="156"/>
      <c r="L1073" s="152"/>
      <c r="M1073" s="157"/>
      <c r="T1073" s="158"/>
      <c r="AT1073" s="154" t="s">
        <v>313</v>
      </c>
      <c r="AU1073" s="154" t="s">
        <v>80</v>
      </c>
      <c r="AV1073" s="12" t="s">
        <v>78</v>
      </c>
      <c r="AW1073" s="12" t="s">
        <v>32</v>
      </c>
      <c r="AX1073" s="12" t="s">
        <v>71</v>
      </c>
      <c r="AY1073" s="154" t="s">
        <v>304</v>
      </c>
    </row>
    <row r="1074" spans="2:65" s="12" customFormat="1" x14ac:dyDescent="0.2">
      <c r="B1074" s="152"/>
      <c r="D1074" s="153" t="s">
        <v>313</v>
      </c>
      <c r="E1074" s="154" t="s">
        <v>2</v>
      </c>
      <c r="F1074" s="155" t="s">
        <v>1123</v>
      </c>
      <c r="H1074" s="154" t="s">
        <v>2</v>
      </c>
      <c r="I1074" s="156"/>
      <c r="L1074" s="152"/>
      <c r="M1074" s="157"/>
      <c r="T1074" s="158"/>
      <c r="AT1074" s="154" t="s">
        <v>313</v>
      </c>
      <c r="AU1074" s="154" t="s">
        <v>80</v>
      </c>
      <c r="AV1074" s="12" t="s">
        <v>78</v>
      </c>
      <c r="AW1074" s="12" t="s">
        <v>32</v>
      </c>
      <c r="AX1074" s="12" t="s">
        <v>71</v>
      </c>
      <c r="AY1074" s="154" t="s">
        <v>304</v>
      </c>
    </row>
    <row r="1075" spans="2:65" s="13" customFormat="1" x14ac:dyDescent="0.2">
      <c r="B1075" s="159"/>
      <c r="D1075" s="153" t="s">
        <v>313</v>
      </c>
      <c r="E1075" s="160" t="s">
        <v>2</v>
      </c>
      <c r="F1075" s="161" t="s">
        <v>1124</v>
      </c>
      <c r="H1075" s="162">
        <v>1.4379999999999999</v>
      </c>
      <c r="I1075" s="163"/>
      <c r="L1075" s="159"/>
      <c r="M1075" s="164"/>
      <c r="T1075" s="165"/>
      <c r="AT1075" s="160" t="s">
        <v>313</v>
      </c>
      <c r="AU1075" s="160" t="s">
        <v>80</v>
      </c>
      <c r="AV1075" s="13" t="s">
        <v>80</v>
      </c>
      <c r="AW1075" s="13" t="s">
        <v>32</v>
      </c>
      <c r="AX1075" s="13" t="s">
        <v>71</v>
      </c>
      <c r="AY1075" s="160" t="s">
        <v>304</v>
      </c>
    </row>
    <row r="1076" spans="2:65" s="14" customFormat="1" x14ac:dyDescent="0.2">
      <c r="B1076" s="166"/>
      <c r="D1076" s="153" t="s">
        <v>313</v>
      </c>
      <c r="E1076" s="167" t="s">
        <v>2</v>
      </c>
      <c r="F1076" s="168" t="s">
        <v>321</v>
      </c>
      <c r="H1076" s="169">
        <v>1.4379999999999999</v>
      </c>
      <c r="I1076" s="170"/>
      <c r="L1076" s="166"/>
      <c r="M1076" s="171"/>
      <c r="T1076" s="172"/>
      <c r="AT1076" s="167" t="s">
        <v>313</v>
      </c>
      <c r="AU1076" s="167" t="s">
        <v>80</v>
      </c>
      <c r="AV1076" s="14" t="s">
        <v>322</v>
      </c>
      <c r="AW1076" s="14" t="s">
        <v>32</v>
      </c>
      <c r="AX1076" s="14" t="s">
        <v>71</v>
      </c>
      <c r="AY1076" s="167" t="s">
        <v>304</v>
      </c>
    </row>
    <row r="1077" spans="2:65" s="15" customFormat="1" x14ac:dyDescent="0.2">
      <c r="B1077" s="173"/>
      <c r="D1077" s="153" t="s">
        <v>313</v>
      </c>
      <c r="E1077" s="174" t="s">
        <v>2</v>
      </c>
      <c r="F1077" s="175" t="s">
        <v>323</v>
      </c>
      <c r="H1077" s="176">
        <v>50.811999999999998</v>
      </c>
      <c r="I1077" s="177"/>
      <c r="L1077" s="173"/>
      <c r="M1077" s="178"/>
      <c r="T1077" s="179"/>
      <c r="AT1077" s="174" t="s">
        <v>313</v>
      </c>
      <c r="AU1077" s="174" t="s">
        <v>80</v>
      </c>
      <c r="AV1077" s="15" t="s">
        <v>86</v>
      </c>
      <c r="AW1077" s="15" t="s">
        <v>32</v>
      </c>
      <c r="AX1077" s="15" t="s">
        <v>78</v>
      </c>
      <c r="AY1077" s="174" t="s">
        <v>304</v>
      </c>
    </row>
    <row r="1078" spans="2:65" s="1" customFormat="1" ht="24.2" customHeight="1" x14ac:dyDescent="0.2">
      <c r="B1078" s="134"/>
      <c r="C1078" s="135" t="s">
        <v>1125</v>
      </c>
      <c r="D1078" s="135" t="s">
        <v>306</v>
      </c>
      <c r="E1078" s="136" t="s">
        <v>1126</v>
      </c>
      <c r="F1078" s="137" t="s">
        <v>1127</v>
      </c>
      <c r="G1078" s="138" t="s">
        <v>130</v>
      </c>
      <c r="H1078" s="139">
        <v>277.57400000000001</v>
      </c>
      <c r="I1078" s="140"/>
      <c r="J1078" s="141">
        <f>ROUND(I1078*H1078,2)</f>
        <v>0</v>
      </c>
      <c r="K1078" s="137" t="s">
        <v>309</v>
      </c>
      <c r="L1078" s="33"/>
      <c r="M1078" s="142" t="s">
        <v>2</v>
      </c>
      <c r="N1078" s="143" t="s">
        <v>42</v>
      </c>
      <c r="P1078" s="144">
        <f>O1078*H1078</f>
        <v>0</v>
      </c>
      <c r="Q1078" s="144">
        <v>5.7600000000000004E-3</v>
      </c>
      <c r="R1078" s="144">
        <f>Q1078*H1078</f>
        <v>1.5988262400000002</v>
      </c>
      <c r="S1078" s="144">
        <v>0</v>
      </c>
      <c r="T1078" s="145">
        <f>S1078*H1078</f>
        <v>0</v>
      </c>
      <c r="AR1078" s="146" t="s">
        <v>86</v>
      </c>
      <c r="AT1078" s="146" t="s">
        <v>306</v>
      </c>
      <c r="AU1078" s="146" t="s">
        <v>80</v>
      </c>
      <c r="AY1078" s="18" t="s">
        <v>304</v>
      </c>
      <c r="BE1078" s="147">
        <f>IF(N1078="základní",J1078,0)</f>
        <v>0</v>
      </c>
      <c r="BF1078" s="147">
        <f>IF(N1078="snížená",J1078,0)</f>
        <v>0</v>
      </c>
      <c r="BG1078" s="147">
        <f>IF(N1078="zákl. přenesená",J1078,0)</f>
        <v>0</v>
      </c>
      <c r="BH1078" s="147">
        <f>IF(N1078="sníž. přenesená",J1078,0)</f>
        <v>0</v>
      </c>
      <c r="BI1078" s="147">
        <f>IF(N1078="nulová",J1078,0)</f>
        <v>0</v>
      </c>
      <c r="BJ1078" s="18" t="s">
        <v>78</v>
      </c>
      <c r="BK1078" s="147">
        <f>ROUND(I1078*H1078,2)</f>
        <v>0</v>
      </c>
      <c r="BL1078" s="18" t="s">
        <v>86</v>
      </c>
      <c r="BM1078" s="146" t="s">
        <v>1128</v>
      </c>
    </row>
    <row r="1079" spans="2:65" s="1" customFormat="1" x14ac:dyDescent="0.2">
      <c r="B1079" s="33"/>
      <c r="D1079" s="148" t="s">
        <v>311</v>
      </c>
      <c r="F1079" s="149" t="s">
        <v>1129</v>
      </c>
      <c r="I1079" s="150"/>
      <c r="L1079" s="33"/>
      <c r="M1079" s="151"/>
      <c r="T1079" s="54"/>
      <c r="AT1079" s="18" t="s">
        <v>311</v>
      </c>
      <c r="AU1079" s="18" t="s">
        <v>80</v>
      </c>
    </row>
    <row r="1080" spans="2:65" s="12" customFormat="1" x14ac:dyDescent="0.2">
      <c r="B1080" s="152"/>
      <c r="D1080" s="153" t="s">
        <v>313</v>
      </c>
      <c r="E1080" s="154" t="s">
        <v>2</v>
      </c>
      <c r="F1080" s="155" t="s">
        <v>613</v>
      </c>
      <c r="H1080" s="154" t="s">
        <v>2</v>
      </c>
      <c r="I1080" s="156"/>
      <c r="L1080" s="152"/>
      <c r="M1080" s="157"/>
      <c r="T1080" s="158"/>
      <c r="AT1080" s="154" t="s">
        <v>313</v>
      </c>
      <c r="AU1080" s="154" t="s">
        <v>80</v>
      </c>
      <c r="AV1080" s="12" t="s">
        <v>78</v>
      </c>
      <c r="AW1080" s="12" t="s">
        <v>32</v>
      </c>
      <c r="AX1080" s="12" t="s">
        <v>71</v>
      </c>
      <c r="AY1080" s="154" t="s">
        <v>304</v>
      </c>
    </row>
    <row r="1081" spans="2:65" s="12" customFormat="1" x14ac:dyDescent="0.2">
      <c r="B1081" s="152"/>
      <c r="D1081" s="153" t="s">
        <v>313</v>
      </c>
      <c r="E1081" s="154" t="s">
        <v>2</v>
      </c>
      <c r="F1081" s="155" t="s">
        <v>1001</v>
      </c>
      <c r="H1081" s="154" t="s">
        <v>2</v>
      </c>
      <c r="I1081" s="156"/>
      <c r="L1081" s="152"/>
      <c r="M1081" s="157"/>
      <c r="T1081" s="158"/>
      <c r="AT1081" s="154" t="s">
        <v>313</v>
      </c>
      <c r="AU1081" s="154" t="s">
        <v>80</v>
      </c>
      <c r="AV1081" s="12" t="s">
        <v>78</v>
      </c>
      <c r="AW1081" s="12" t="s">
        <v>32</v>
      </c>
      <c r="AX1081" s="12" t="s">
        <v>71</v>
      </c>
      <c r="AY1081" s="154" t="s">
        <v>304</v>
      </c>
    </row>
    <row r="1082" spans="2:65" s="13" customFormat="1" x14ac:dyDescent="0.2">
      <c r="B1082" s="159"/>
      <c r="D1082" s="153" t="s">
        <v>313</v>
      </c>
      <c r="E1082" s="160" t="s">
        <v>2</v>
      </c>
      <c r="F1082" s="161" t="s">
        <v>1130</v>
      </c>
      <c r="H1082" s="162">
        <v>4.9880000000000004</v>
      </c>
      <c r="I1082" s="163"/>
      <c r="L1082" s="159"/>
      <c r="M1082" s="164"/>
      <c r="T1082" s="165"/>
      <c r="AT1082" s="160" t="s">
        <v>313</v>
      </c>
      <c r="AU1082" s="160" t="s">
        <v>80</v>
      </c>
      <c r="AV1082" s="13" t="s">
        <v>80</v>
      </c>
      <c r="AW1082" s="13" t="s">
        <v>32</v>
      </c>
      <c r="AX1082" s="13" t="s">
        <v>71</v>
      </c>
      <c r="AY1082" s="160" t="s">
        <v>304</v>
      </c>
    </row>
    <row r="1083" spans="2:65" s="13" customFormat="1" x14ac:dyDescent="0.2">
      <c r="B1083" s="159"/>
      <c r="D1083" s="153" t="s">
        <v>313</v>
      </c>
      <c r="E1083" s="160" t="s">
        <v>2</v>
      </c>
      <c r="F1083" s="161" t="s">
        <v>1131</v>
      </c>
      <c r="H1083" s="162">
        <v>2.7930000000000001</v>
      </c>
      <c r="I1083" s="163"/>
      <c r="L1083" s="159"/>
      <c r="M1083" s="164"/>
      <c r="T1083" s="165"/>
      <c r="AT1083" s="160" t="s">
        <v>313</v>
      </c>
      <c r="AU1083" s="160" t="s">
        <v>80</v>
      </c>
      <c r="AV1083" s="13" t="s">
        <v>80</v>
      </c>
      <c r="AW1083" s="13" t="s">
        <v>32</v>
      </c>
      <c r="AX1083" s="13" t="s">
        <v>71</v>
      </c>
      <c r="AY1083" s="160" t="s">
        <v>304</v>
      </c>
    </row>
    <row r="1084" spans="2:65" s="13" customFormat="1" x14ac:dyDescent="0.2">
      <c r="B1084" s="159"/>
      <c r="D1084" s="153" t="s">
        <v>313</v>
      </c>
      <c r="E1084" s="160" t="s">
        <v>2</v>
      </c>
      <c r="F1084" s="161" t="s">
        <v>1132</v>
      </c>
      <c r="H1084" s="162">
        <v>3.8929999999999998</v>
      </c>
      <c r="I1084" s="163"/>
      <c r="L1084" s="159"/>
      <c r="M1084" s="164"/>
      <c r="T1084" s="165"/>
      <c r="AT1084" s="160" t="s">
        <v>313</v>
      </c>
      <c r="AU1084" s="160" t="s">
        <v>80</v>
      </c>
      <c r="AV1084" s="13" t="s">
        <v>80</v>
      </c>
      <c r="AW1084" s="13" t="s">
        <v>32</v>
      </c>
      <c r="AX1084" s="13" t="s">
        <v>71</v>
      </c>
      <c r="AY1084" s="160" t="s">
        <v>304</v>
      </c>
    </row>
    <row r="1085" spans="2:65" s="13" customFormat="1" x14ac:dyDescent="0.2">
      <c r="B1085" s="159"/>
      <c r="D1085" s="153" t="s">
        <v>313</v>
      </c>
      <c r="E1085" s="160" t="s">
        <v>2</v>
      </c>
      <c r="F1085" s="161" t="s">
        <v>1133</v>
      </c>
      <c r="H1085" s="162">
        <v>2.1800000000000002</v>
      </c>
      <c r="I1085" s="163"/>
      <c r="L1085" s="159"/>
      <c r="M1085" s="164"/>
      <c r="T1085" s="165"/>
      <c r="AT1085" s="160" t="s">
        <v>313</v>
      </c>
      <c r="AU1085" s="160" t="s">
        <v>80</v>
      </c>
      <c r="AV1085" s="13" t="s">
        <v>80</v>
      </c>
      <c r="AW1085" s="13" t="s">
        <v>32</v>
      </c>
      <c r="AX1085" s="13" t="s">
        <v>71</v>
      </c>
      <c r="AY1085" s="160" t="s">
        <v>304</v>
      </c>
    </row>
    <row r="1086" spans="2:65" s="13" customFormat="1" x14ac:dyDescent="0.2">
      <c r="B1086" s="159"/>
      <c r="D1086" s="153" t="s">
        <v>313</v>
      </c>
      <c r="E1086" s="160" t="s">
        <v>2</v>
      </c>
      <c r="F1086" s="161" t="s">
        <v>1134</v>
      </c>
      <c r="H1086" s="162">
        <v>3.29</v>
      </c>
      <c r="I1086" s="163"/>
      <c r="L1086" s="159"/>
      <c r="M1086" s="164"/>
      <c r="T1086" s="165"/>
      <c r="AT1086" s="160" t="s">
        <v>313</v>
      </c>
      <c r="AU1086" s="160" t="s">
        <v>80</v>
      </c>
      <c r="AV1086" s="13" t="s">
        <v>80</v>
      </c>
      <c r="AW1086" s="13" t="s">
        <v>32</v>
      </c>
      <c r="AX1086" s="13" t="s">
        <v>71</v>
      </c>
      <c r="AY1086" s="160" t="s">
        <v>304</v>
      </c>
    </row>
    <row r="1087" spans="2:65" s="13" customFormat="1" x14ac:dyDescent="0.2">
      <c r="B1087" s="159"/>
      <c r="D1087" s="153" t="s">
        <v>313</v>
      </c>
      <c r="E1087" s="160" t="s">
        <v>2</v>
      </c>
      <c r="F1087" s="161" t="s">
        <v>1135</v>
      </c>
      <c r="H1087" s="162">
        <v>0.92100000000000004</v>
      </c>
      <c r="I1087" s="163"/>
      <c r="L1087" s="159"/>
      <c r="M1087" s="164"/>
      <c r="T1087" s="165"/>
      <c r="AT1087" s="160" t="s">
        <v>313</v>
      </c>
      <c r="AU1087" s="160" t="s">
        <v>80</v>
      </c>
      <c r="AV1087" s="13" t="s">
        <v>80</v>
      </c>
      <c r="AW1087" s="13" t="s">
        <v>32</v>
      </c>
      <c r="AX1087" s="13" t="s">
        <v>71</v>
      </c>
      <c r="AY1087" s="160" t="s">
        <v>304</v>
      </c>
    </row>
    <row r="1088" spans="2:65" s="13" customFormat="1" x14ac:dyDescent="0.2">
      <c r="B1088" s="159"/>
      <c r="D1088" s="153" t="s">
        <v>313</v>
      </c>
      <c r="E1088" s="160" t="s">
        <v>2</v>
      </c>
      <c r="F1088" s="161" t="s">
        <v>1136</v>
      </c>
      <c r="H1088" s="162">
        <v>3.3849999999999998</v>
      </c>
      <c r="I1088" s="163"/>
      <c r="L1088" s="159"/>
      <c r="M1088" s="164"/>
      <c r="T1088" s="165"/>
      <c r="AT1088" s="160" t="s">
        <v>313</v>
      </c>
      <c r="AU1088" s="160" t="s">
        <v>80</v>
      </c>
      <c r="AV1088" s="13" t="s">
        <v>80</v>
      </c>
      <c r="AW1088" s="13" t="s">
        <v>32</v>
      </c>
      <c r="AX1088" s="13" t="s">
        <v>71</v>
      </c>
      <c r="AY1088" s="160" t="s">
        <v>304</v>
      </c>
    </row>
    <row r="1089" spans="2:51" s="13" customFormat="1" x14ac:dyDescent="0.2">
      <c r="B1089" s="159"/>
      <c r="D1089" s="153" t="s">
        <v>313</v>
      </c>
      <c r="E1089" s="160" t="s">
        <v>2</v>
      </c>
      <c r="F1089" s="161" t="s">
        <v>1137</v>
      </c>
      <c r="H1089" s="162">
        <v>1.8959999999999999</v>
      </c>
      <c r="I1089" s="163"/>
      <c r="L1089" s="159"/>
      <c r="M1089" s="164"/>
      <c r="T1089" s="165"/>
      <c r="AT1089" s="160" t="s">
        <v>313</v>
      </c>
      <c r="AU1089" s="160" t="s">
        <v>80</v>
      </c>
      <c r="AV1089" s="13" t="s">
        <v>80</v>
      </c>
      <c r="AW1089" s="13" t="s">
        <v>32</v>
      </c>
      <c r="AX1089" s="13" t="s">
        <v>71</v>
      </c>
      <c r="AY1089" s="160" t="s">
        <v>304</v>
      </c>
    </row>
    <row r="1090" spans="2:51" s="13" customFormat="1" x14ac:dyDescent="0.2">
      <c r="B1090" s="159"/>
      <c r="D1090" s="153" t="s">
        <v>313</v>
      </c>
      <c r="E1090" s="160" t="s">
        <v>2</v>
      </c>
      <c r="F1090" s="161" t="s">
        <v>1138</v>
      </c>
      <c r="H1090" s="162">
        <v>2.0939999999999999</v>
      </c>
      <c r="I1090" s="163"/>
      <c r="L1090" s="159"/>
      <c r="M1090" s="164"/>
      <c r="T1090" s="165"/>
      <c r="AT1090" s="160" t="s">
        <v>313</v>
      </c>
      <c r="AU1090" s="160" t="s">
        <v>80</v>
      </c>
      <c r="AV1090" s="13" t="s">
        <v>80</v>
      </c>
      <c r="AW1090" s="13" t="s">
        <v>32</v>
      </c>
      <c r="AX1090" s="13" t="s">
        <v>71</v>
      </c>
      <c r="AY1090" s="160" t="s">
        <v>304</v>
      </c>
    </row>
    <row r="1091" spans="2:51" s="13" customFormat="1" x14ac:dyDescent="0.2">
      <c r="B1091" s="159"/>
      <c r="D1091" s="153" t="s">
        <v>313</v>
      </c>
      <c r="E1091" s="160" t="s">
        <v>2</v>
      </c>
      <c r="F1091" s="161" t="s">
        <v>1139</v>
      </c>
      <c r="H1091" s="162">
        <v>1.19</v>
      </c>
      <c r="I1091" s="163"/>
      <c r="L1091" s="159"/>
      <c r="M1091" s="164"/>
      <c r="T1091" s="165"/>
      <c r="AT1091" s="160" t="s">
        <v>313</v>
      </c>
      <c r="AU1091" s="160" t="s">
        <v>80</v>
      </c>
      <c r="AV1091" s="13" t="s">
        <v>80</v>
      </c>
      <c r="AW1091" s="13" t="s">
        <v>32</v>
      </c>
      <c r="AX1091" s="13" t="s">
        <v>71</v>
      </c>
      <c r="AY1091" s="160" t="s">
        <v>304</v>
      </c>
    </row>
    <row r="1092" spans="2:51" s="13" customFormat="1" x14ac:dyDescent="0.2">
      <c r="B1092" s="159"/>
      <c r="D1092" s="153" t="s">
        <v>313</v>
      </c>
      <c r="E1092" s="160" t="s">
        <v>2</v>
      </c>
      <c r="F1092" s="161" t="s">
        <v>1140</v>
      </c>
      <c r="H1092" s="162">
        <v>0.95199999999999996</v>
      </c>
      <c r="I1092" s="163"/>
      <c r="L1092" s="159"/>
      <c r="M1092" s="164"/>
      <c r="T1092" s="165"/>
      <c r="AT1092" s="160" t="s">
        <v>313</v>
      </c>
      <c r="AU1092" s="160" t="s">
        <v>80</v>
      </c>
      <c r="AV1092" s="13" t="s">
        <v>80</v>
      </c>
      <c r="AW1092" s="13" t="s">
        <v>32</v>
      </c>
      <c r="AX1092" s="13" t="s">
        <v>71</v>
      </c>
      <c r="AY1092" s="160" t="s">
        <v>304</v>
      </c>
    </row>
    <row r="1093" spans="2:51" s="13" customFormat="1" x14ac:dyDescent="0.2">
      <c r="B1093" s="159"/>
      <c r="D1093" s="153" t="s">
        <v>313</v>
      </c>
      <c r="E1093" s="160" t="s">
        <v>2</v>
      </c>
      <c r="F1093" s="161" t="s">
        <v>1141</v>
      </c>
      <c r="H1093" s="162">
        <v>1.19</v>
      </c>
      <c r="I1093" s="163"/>
      <c r="L1093" s="159"/>
      <c r="M1093" s="164"/>
      <c r="T1093" s="165"/>
      <c r="AT1093" s="160" t="s">
        <v>313</v>
      </c>
      <c r="AU1093" s="160" t="s">
        <v>80</v>
      </c>
      <c r="AV1093" s="13" t="s">
        <v>80</v>
      </c>
      <c r="AW1093" s="13" t="s">
        <v>32</v>
      </c>
      <c r="AX1093" s="13" t="s">
        <v>71</v>
      </c>
      <c r="AY1093" s="160" t="s">
        <v>304</v>
      </c>
    </row>
    <row r="1094" spans="2:51" s="13" customFormat="1" x14ac:dyDescent="0.2">
      <c r="B1094" s="159"/>
      <c r="D1094" s="153" t="s">
        <v>313</v>
      </c>
      <c r="E1094" s="160" t="s">
        <v>2</v>
      </c>
      <c r="F1094" s="161" t="s">
        <v>1142</v>
      </c>
      <c r="H1094" s="162">
        <v>2.8</v>
      </c>
      <c r="I1094" s="163"/>
      <c r="L1094" s="159"/>
      <c r="M1094" s="164"/>
      <c r="T1094" s="165"/>
      <c r="AT1094" s="160" t="s">
        <v>313</v>
      </c>
      <c r="AU1094" s="160" t="s">
        <v>80</v>
      </c>
      <c r="AV1094" s="13" t="s">
        <v>80</v>
      </c>
      <c r="AW1094" s="13" t="s">
        <v>32</v>
      </c>
      <c r="AX1094" s="13" t="s">
        <v>71</v>
      </c>
      <c r="AY1094" s="160" t="s">
        <v>304</v>
      </c>
    </row>
    <row r="1095" spans="2:51" s="13" customFormat="1" x14ac:dyDescent="0.2">
      <c r="B1095" s="159"/>
      <c r="D1095" s="153" t="s">
        <v>313</v>
      </c>
      <c r="E1095" s="160" t="s">
        <v>2</v>
      </c>
      <c r="F1095" s="161" t="s">
        <v>1143</v>
      </c>
      <c r="H1095" s="162">
        <v>1.5680000000000001</v>
      </c>
      <c r="I1095" s="163"/>
      <c r="L1095" s="159"/>
      <c r="M1095" s="164"/>
      <c r="T1095" s="165"/>
      <c r="AT1095" s="160" t="s">
        <v>313</v>
      </c>
      <c r="AU1095" s="160" t="s">
        <v>80</v>
      </c>
      <c r="AV1095" s="13" t="s">
        <v>80</v>
      </c>
      <c r="AW1095" s="13" t="s">
        <v>32</v>
      </c>
      <c r="AX1095" s="13" t="s">
        <v>71</v>
      </c>
      <c r="AY1095" s="160" t="s">
        <v>304</v>
      </c>
    </row>
    <row r="1096" spans="2:51" s="13" customFormat="1" ht="22.5" x14ac:dyDescent="0.2">
      <c r="B1096" s="159"/>
      <c r="D1096" s="153" t="s">
        <v>313</v>
      </c>
      <c r="E1096" s="160" t="s">
        <v>2</v>
      </c>
      <c r="F1096" s="161" t="s">
        <v>1144</v>
      </c>
      <c r="H1096" s="162">
        <v>0.5</v>
      </c>
      <c r="I1096" s="163"/>
      <c r="L1096" s="159"/>
      <c r="M1096" s="164"/>
      <c r="T1096" s="165"/>
      <c r="AT1096" s="160" t="s">
        <v>313</v>
      </c>
      <c r="AU1096" s="160" t="s">
        <v>80</v>
      </c>
      <c r="AV1096" s="13" t="s">
        <v>80</v>
      </c>
      <c r="AW1096" s="13" t="s">
        <v>32</v>
      </c>
      <c r="AX1096" s="13" t="s">
        <v>71</v>
      </c>
      <c r="AY1096" s="160" t="s">
        <v>304</v>
      </c>
    </row>
    <row r="1097" spans="2:51" s="13" customFormat="1" x14ac:dyDescent="0.2">
      <c r="B1097" s="159"/>
      <c r="D1097" s="153" t="s">
        <v>313</v>
      </c>
      <c r="E1097" s="160" t="s">
        <v>2</v>
      </c>
      <c r="F1097" s="161" t="s">
        <v>1145</v>
      </c>
      <c r="H1097" s="162">
        <v>3.15</v>
      </c>
      <c r="I1097" s="163"/>
      <c r="L1097" s="159"/>
      <c r="M1097" s="164"/>
      <c r="T1097" s="165"/>
      <c r="AT1097" s="160" t="s">
        <v>313</v>
      </c>
      <c r="AU1097" s="160" t="s">
        <v>80</v>
      </c>
      <c r="AV1097" s="13" t="s">
        <v>80</v>
      </c>
      <c r="AW1097" s="13" t="s">
        <v>32</v>
      </c>
      <c r="AX1097" s="13" t="s">
        <v>71</v>
      </c>
      <c r="AY1097" s="160" t="s">
        <v>304</v>
      </c>
    </row>
    <row r="1098" spans="2:51" s="13" customFormat="1" x14ac:dyDescent="0.2">
      <c r="B1098" s="159"/>
      <c r="D1098" s="153" t="s">
        <v>313</v>
      </c>
      <c r="E1098" s="160" t="s">
        <v>2</v>
      </c>
      <c r="F1098" s="161" t="s">
        <v>1146</v>
      </c>
      <c r="H1098" s="162">
        <v>1.764</v>
      </c>
      <c r="I1098" s="163"/>
      <c r="L1098" s="159"/>
      <c r="M1098" s="164"/>
      <c r="T1098" s="165"/>
      <c r="AT1098" s="160" t="s">
        <v>313</v>
      </c>
      <c r="AU1098" s="160" t="s">
        <v>80</v>
      </c>
      <c r="AV1098" s="13" t="s">
        <v>80</v>
      </c>
      <c r="AW1098" s="13" t="s">
        <v>32</v>
      </c>
      <c r="AX1098" s="13" t="s">
        <v>71</v>
      </c>
      <c r="AY1098" s="160" t="s">
        <v>304</v>
      </c>
    </row>
    <row r="1099" spans="2:51" s="13" customFormat="1" x14ac:dyDescent="0.2">
      <c r="B1099" s="159"/>
      <c r="D1099" s="153" t="s">
        <v>313</v>
      </c>
      <c r="E1099" s="160" t="s">
        <v>2</v>
      </c>
      <c r="F1099" s="161" t="s">
        <v>1147</v>
      </c>
      <c r="H1099" s="162">
        <v>0.59299999999999997</v>
      </c>
      <c r="I1099" s="163"/>
      <c r="L1099" s="159"/>
      <c r="M1099" s="164"/>
      <c r="T1099" s="165"/>
      <c r="AT1099" s="160" t="s">
        <v>313</v>
      </c>
      <c r="AU1099" s="160" t="s">
        <v>80</v>
      </c>
      <c r="AV1099" s="13" t="s">
        <v>80</v>
      </c>
      <c r="AW1099" s="13" t="s">
        <v>32</v>
      </c>
      <c r="AX1099" s="13" t="s">
        <v>71</v>
      </c>
      <c r="AY1099" s="160" t="s">
        <v>304</v>
      </c>
    </row>
    <row r="1100" spans="2:51" s="13" customFormat="1" x14ac:dyDescent="0.2">
      <c r="B1100" s="159"/>
      <c r="D1100" s="153" t="s">
        <v>313</v>
      </c>
      <c r="E1100" s="160" t="s">
        <v>2</v>
      </c>
      <c r="F1100" s="161" t="s">
        <v>1148</v>
      </c>
      <c r="H1100" s="162">
        <v>0.80600000000000005</v>
      </c>
      <c r="I1100" s="163"/>
      <c r="L1100" s="159"/>
      <c r="M1100" s="164"/>
      <c r="T1100" s="165"/>
      <c r="AT1100" s="160" t="s">
        <v>313</v>
      </c>
      <c r="AU1100" s="160" t="s">
        <v>80</v>
      </c>
      <c r="AV1100" s="13" t="s">
        <v>80</v>
      </c>
      <c r="AW1100" s="13" t="s">
        <v>32</v>
      </c>
      <c r="AX1100" s="13" t="s">
        <v>71</v>
      </c>
      <c r="AY1100" s="160" t="s">
        <v>304</v>
      </c>
    </row>
    <row r="1101" spans="2:51" s="13" customFormat="1" x14ac:dyDescent="0.2">
      <c r="B1101" s="159"/>
      <c r="D1101" s="153" t="s">
        <v>313</v>
      </c>
      <c r="E1101" s="160" t="s">
        <v>2</v>
      </c>
      <c r="F1101" s="161" t="s">
        <v>1149</v>
      </c>
      <c r="H1101" s="162">
        <v>0.995</v>
      </c>
      <c r="I1101" s="163"/>
      <c r="L1101" s="159"/>
      <c r="M1101" s="164"/>
      <c r="T1101" s="165"/>
      <c r="AT1101" s="160" t="s">
        <v>313</v>
      </c>
      <c r="AU1101" s="160" t="s">
        <v>80</v>
      </c>
      <c r="AV1101" s="13" t="s">
        <v>80</v>
      </c>
      <c r="AW1101" s="13" t="s">
        <v>32</v>
      </c>
      <c r="AX1101" s="13" t="s">
        <v>71</v>
      </c>
      <c r="AY1101" s="160" t="s">
        <v>304</v>
      </c>
    </row>
    <row r="1102" spans="2:51" s="13" customFormat="1" x14ac:dyDescent="0.2">
      <c r="B1102" s="159"/>
      <c r="D1102" s="153" t="s">
        <v>313</v>
      </c>
      <c r="E1102" s="160" t="s">
        <v>2</v>
      </c>
      <c r="F1102" s="161" t="s">
        <v>1150</v>
      </c>
      <c r="H1102" s="162">
        <v>1.268</v>
      </c>
      <c r="I1102" s="163"/>
      <c r="L1102" s="159"/>
      <c r="M1102" s="164"/>
      <c r="T1102" s="165"/>
      <c r="AT1102" s="160" t="s">
        <v>313</v>
      </c>
      <c r="AU1102" s="160" t="s">
        <v>80</v>
      </c>
      <c r="AV1102" s="13" t="s">
        <v>80</v>
      </c>
      <c r="AW1102" s="13" t="s">
        <v>32</v>
      </c>
      <c r="AX1102" s="13" t="s">
        <v>71</v>
      </c>
      <c r="AY1102" s="160" t="s">
        <v>304</v>
      </c>
    </row>
    <row r="1103" spans="2:51" s="13" customFormat="1" x14ac:dyDescent="0.2">
      <c r="B1103" s="159"/>
      <c r="D1103" s="153" t="s">
        <v>313</v>
      </c>
      <c r="E1103" s="160" t="s">
        <v>2</v>
      </c>
      <c r="F1103" s="161" t="s">
        <v>1151</v>
      </c>
      <c r="H1103" s="162">
        <v>0.71</v>
      </c>
      <c r="I1103" s="163"/>
      <c r="L1103" s="159"/>
      <c r="M1103" s="164"/>
      <c r="T1103" s="165"/>
      <c r="AT1103" s="160" t="s">
        <v>313</v>
      </c>
      <c r="AU1103" s="160" t="s">
        <v>80</v>
      </c>
      <c r="AV1103" s="13" t="s">
        <v>80</v>
      </c>
      <c r="AW1103" s="13" t="s">
        <v>32</v>
      </c>
      <c r="AX1103" s="13" t="s">
        <v>71</v>
      </c>
      <c r="AY1103" s="160" t="s">
        <v>304</v>
      </c>
    </row>
    <row r="1104" spans="2:51" s="13" customFormat="1" x14ac:dyDescent="0.2">
      <c r="B1104" s="159"/>
      <c r="D1104" s="153" t="s">
        <v>313</v>
      </c>
      <c r="E1104" s="160" t="s">
        <v>2</v>
      </c>
      <c r="F1104" s="161" t="s">
        <v>1152</v>
      </c>
      <c r="H1104" s="162">
        <v>4.92</v>
      </c>
      <c r="I1104" s="163"/>
      <c r="L1104" s="159"/>
      <c r="M1104" s="164"/>
      <c r="T1104" s="165"/>
      <c r="AT1104" s="160" t="s">
        <v>313</v>
      </c>
      <c r="AU1104" s="160" t="s">
        <v>80</v>
      </c>
      <c r="AV1104" s="13" t="s">
        <v>80</v>
      </c>
      <c r="AW1104" s="13" t="s">
        <v>32</v>
      </c>
      <c r="AX1104" s="13" t="s">
        <v>71</v>
      </c>
      <c r="AY1104" s="160" t="s">
        <v>304</v>
      </c>
    </row>
    <row r="1105" spans="2:51" s="13" customFormat="1" x14ac:dyDescent="0.2">
      <c r="B1105" s="159"/>
      <c r="D1105" s="153" t="s">
        <v>313</v>
      </c>
      <c r="E1105" s="160" t="s">
        <v>2</v>
      </c>
      <c r="F1105" s="161" t="s">
        <v>1153</v>
      </c>
      <c r="H1105" s="162">
        <v>4.92</v>
      </c>
      <c r="I1105" s="163"/>
      <c r="L1105" s="159"/>
      <c r="M1105" s="164"/>
      <c r="T1105" s="165"/>
      <c r="AT1105" s="160" t="s">
        <v>313</v>
      </c>
      <c r="AU1105" s="160" t="s">
        <v>80</v>
      </c>
      <c r="AV1105" s="13" t="s">
        <v>80</v>
      </c>
      <c r="AW1105" s="13" t="s">
        <v>32</v>
      </c>
      <c r="AX1105" s="13" t="s">
        <v>71</v>
      </c>
      <c r="AY1105" s="160" t="s">
        <v>304</v>
      </c>
    </row>
    <row r="1106" spans="2:51" s="13" customFormat="1" ht="22.5" x14ac:dyDescent="0.2">
      <c r="B1106" s="159"/>
      <c r="D1106" s="153" t="s">
        <v>313</v>
      </c>
      <c r="E1106" s="160" t="s">
        <v>2</v>
      </c>
      <c r="F1106" s="161" t="s">
        <v>1154</v>
      </c>
      <c r="H1106" s="162">
        <v>6.8879999999999999</v>
      </c>
      <c r="I1106" s="163"/>
      <c r="L1106" s="159"/>
      <c r="M1106" s="164"/>
      <c r="T1106" s="165"/>
      <c r="AT1106" s="160" t="s">
        <v>313</v>
      </c>
      <c r="AU1106" s="160" t="s">
        <v>80</v>
      </c>
      <c r="AV1106" s="13" t="s">
        <v>80</v>
      </c>
      <c r="AW1106" s="13" t="s">
        <v>32</v>
      </c>
      <c r="AX1106" s="13" t="s">
        <v>71</v>
      </c>
      <c r="AY1106" s="160" t="s">
        <v>304</v>
      </c>
    </row>
    <row r="1107" spans="2:51" s="13" customFormat="1" x14ac:dyDescent="0.2">
      <c r="B1107" s="159"/>
      <c r="D1107" s="153" t="s">
        <v>313</v>
      </c>
      <c r="E1107" s="160" t="s">
        <v>2</v>
      </c>
      <c r="F1107" s="161" t="s">
        <v>1155</v>
      </c>
      <c r="H1107" s="162">
        <v>1.4079999999999999</v>
      </c>
      <c r="I1107" s="163"/>
      <c r="L1107" s="159"/>
      <c r="M1107" s="164"/>
      <c r="T1107" s="165"/>
      <c r="AT1107" s="160" t="s">
        <v>313</v>
      </c>
      <c r="AU1107" s="160" t="s">
        <v>80</v>
      </c>
      <c r="AV1107" s="13" t="s">
        <v>80</v>
      </c>
      <c r="AW1107" s="13" t="s">
        <v>32</v>
      </c>
      <c r="AX1107" s="13" t="s">
        <v>71</v>
      </c>
      <c r="AY1107" s="160" t="s">
        <v>304</v>
      </c>
    </row>
    <row r="1108" spans="2:51" s="13" customFormat="1" x14ac:dyDescent="0.2">
      <c r="B1108" s="159"/>
      <c r="D1108" s="153" t="s">
        <v>313</v>
      </c>
      <c r="E1108" s="160" t="s">
        <v>2</v>
      </c>
      <c r="F1108" s="161" t="s">
        <v>1156</v>
      </c>
      <c r="H1108" s="162">
        <v>0</v>
      </c>
      <c r="I1108" s="163"/>
      <c r="L1108" s="159"/>
      <c r="M1108" s="164"/>
      <c r="T1108" s="165"/>
      <c r="AT1108" s="160" t="s">
        <v>313</v>
      </c>
      <c r="AU1108" s="160" t="s">
        <v>80</v>
      </c>
      <c r="AV1108" s="13" t="s">
        <v>80</v>
      </c>
      <c r="AW1108" s="13" t="s">
        <v>32</v>
      </c>
      <c r="AX1108" s="13" t="s">
        <v>71</v>
      </c>
      <c r="AY1108" s="160" t="s">
        <v>304</v>
      </c>
    </row>
    <row r="1109" spans="2:51" s="13" customFormat="1" x14ac:dyDescent="0.2">
      <c r="B1109" s="159"/>
      <c r="D1109" s="153" t="s">
        <v>313</v>
      </c>
      <c r="E1109" s="160" t="s">
        <v>2</v>
      </c>
      <c r="F1109" s="161" t="s">
        <v>1157</v>
      </c>
      <c r="H1109" s="162">
        <v>2.2400000000000002</v>
      </c>
      <c r="I1109" s="163"/>
      <c r="L1109" s="159"/>
      <c r="M1109" s="164"/>
      <c r="T1109" s="165"/>
      <c r="AT1109" s="160" t="s">
        <v>313</v>
      </c>
      <c r="AU1109" s="160" t="s">
        <v>80</v>
      </c>
      <c r="AV1109" s="13" t="s">
        <v>80</v>
      </c>
      <c r="AW1109" s="13" t="s">
        <v>32</v>
      </c>
      <c r="AX1109" s="13" t="s">
        <v>71</v>
      </c>
      <c r="AY1109" s="160" t="s">
        <v>304</v>
      </c>
    </row>
    <row r="1110" spans="2:51" s="13" customFormat="1" x14ac:dyDescent="0.2">
      <c r="B1110" s="159"/>
      <c r="D1110" s="153" t="s">
        <v>313</v>
      </c>
      <c r="E1110" s="160" t="s">
        <v>2</v>
      </c>
      <c r="F1110" s="161" t="s">
        <v>1158</v>
      </c>
      <c r="H1110" s="162">
        <v>0</v>
      </c>
      <c r="I1110" s="163"/>
      <c r="L1110" s="159"/>
      <c r="M1110" s="164"/>
      <c r="T1110" s="165"/>
      <c r="AT1110" s="160" t="s">
        <v>313</v>
      </c>
      <c r="AU1110" s="160" t="s">
        <v>80</v>
      </c>
      <c r="AV1110" s="13" t="s">
        <v>80</v>
      </c>
      <c r="AW1110" s="13" t="s">
        <v>32</v>
      </c>
      <c r="AX1110" s="13" t="s">
        <v>71</v>
      </c>
      <c r="AY1110" s="160" t="s">
        <v>304</v>
      </c>
    </row>
    <row r="1111" spans="2:51" s="13" customFormat="1" x14ac:dyDescent="0.2">
      <c r="B1111" s="159"/>
      <c r="D1111" s="153" t="s">
        <v>313</v>
      </c>
      <c r="E1111" s="160" t="s">
        <v>2</v>
      </c>
      <c r="F1111" s="161" t="s">
        <v>1159</v>
      </c>
      <c r="H1111" s="162">
        <v>2.3140000000000001</v>
      </c>
      <c r="I1111" s="163"/>
      <c r="L1111" s="159"/>
      <c r="M1111" s="164"/>
      <c r="T1111" s="165"/>
      <c r="AT1111" s="160" t="s">
        <v>313</v>
      </c>
      <c r="AU1111" s="160" t="s">
        <v>80</v>
      </c>
      <c r="AV1111" s="13" t="s">
        <v>80</v>
      </c>
      <c r="AW1111" s="13" t="s">
        <v>32</v>
      </c>
      <c r="AX1111" s="13" t="s">
        <v>71</v>
      </c>
      <c r="AY1111" s="160" t="s">
        <v>304</v>
      </c>
    </row>
    <row r="1112" spans="2:51" s="13" customFormat="1" x14ac:dyDescent="0.2">
      <c r="B1112" s="159"/>
      <c r="D1112" s="153" t="s">
        <v>313</v>
      </c>
      <c r="E1112" s="160" t="s">
        <v>2</v>
      </c>
      <c r="F1112" s="161" t="s">
        <v>1160</v>
      </c>
      <c r="H1112" s="162">
        <v>1.694</v>
      </c>
      <c r="I1112" s="163"/>
      <c r="L1112" s="159"/>
      <c r="M1112" s="164"/>
      <c r="T1112" s="165"/>
      <c r="AT1112" s="160" t="s">
        <v>313</v>
      </c>
      <c r="AU1112" s="160" t="s">
        <v>80</v>
      </c>
      <c r="AV1112" s="13" t="s">
        <v>80</v>
      </c>
      <c r="AW1112" s="13" t="s">
        <v>32</v>
      </c>
      <c r="AX1112" s="13" t="s">
        <v>71</v>
      </c>
      <c r="AY1112" s="160" t="s">
        <v>304</v>
      </c>
    </row>
    <row r="1113" spans="2:51" s="13" customFormat="1" x14ac:dyDescent="0.2">
      <c r="B1113" s="159"/>
      <c r="D1113" s="153" t="s">
        <v>313</v>
      </c>
      <c r="E1113" s="160" t="s">
        <v>2</v>
      </c>
      <c r="F1113" s="161" t="s">
        <v>1161</v>
      </c>
      <c r="H1113" s="162">
        <v>0</v>
      </c>
      <c r="I1113" s="163"/>
      <c r="L1113" s="159"/>
      <c r="M1113" s="164"/>
      <c r="T1113" s="165"/>
      <c r="AT1113" s="160" t="s">
        <v>313</v>
      </c>
      <c r="AU1113" s="160" t="s">
        <v>80</v>
      </c>
      <c r="AV1113" s="13" t="s">
        <v>80</v>
      </c>
      <c r="AW1113" s="13" t="s">
        <v>32</v>
      </c>
      <c r="AX1113" s="13" t="s">
        <v>71</v>
      </c>
      <c r="AY1113" s="160" t="s">
        <v>304</v>
      </c>
    </row>
    <row r="1114" spans="2:51" s="13" customFormat="1" ht="22.5" x14ac:dyDescent="0.2">
      <c r="B1114" s="159"/>
      <c r="D1114" s="153" t="s">
        <v>313</v>
      </c>
      <c r="E1114" s="160" t="s">
        <v>2</v>
      </c>
      <c r="F1114" s="161" t="s">
        <v>1162</v>
      </c>
      <c r="H1114" s="162">
        <v>1.5</v>
      </c>
      <c r="I1114" s="163"/>
      <c r="L1114" s="159"/>
      <c r="M1114" s="164"/>
      <c r="T1114" s="165"/>
      <c r="AT1114" s="160" t="s">
        <v>313</v>
      </c>
      <c r="AU1114" s="160" t="s">
        <v>80</v>
      </c>
      <c r="AV1114" s="13" t="s">
        <v>80</v>
      </c>
      <c r="AW1114" s="13" t="s">
        <v>32</v>
      </c>
      <c r="AX1114" s="13" t="s">
        <v>71</v>
      </c>
      <c r="AY1114" s="160" t="s">
        <v>304</v>
      </c>
    </row>
    <row r="1115" spans="2:51" s="13" customFormat="1" x14ac:dyDescent="0.2">
      <c r="B1115" s="159"/>
      <c r="D1115" s="153" t="s">
        <v>313</v>
      </c>
      <c r="E1115" s="160" t="s">
        <v>2</v>
      </c>
      <c r="F1115" s="161" t="s">
        <v>1163</v>
      </c>
      <c r="H1115" s="162">
        <v>12.615</v>
      </c>
      <c r="I1115" s="163"/>
      <c r="L1115" s="159"/>
      <c r="M1115" s="164"/>
      <c r="T1115" s="165"/>
      <c r="AT1115" s="160" t="s">
        <v>313</v>
      </c>
      <c r="AU1115" s="160" t="s">
        <v>80</v>
      </c>
      <c r="AV1115" s="13" t="s">
        <v>80</v>
      </c>
      <c r="AW1115" s="13" t="s">
        <v>32</v>
      </c>
      <c r="AX1115" s="13" t="s">
        <v>71</v>
      </c>
      <c r="AY1115" s="160" t="s">
        <v>304</v>
      </c>
    </row>
    <row r="1116" spans="2:51" s="13" customFormat="1" x14ac:dyDescent="0.2">
      <c r="B1116" s="159"/>
      <c r="D1116" s="153" t="s">
        <v>313</v>
      </c>
      <c r="E1116" s="160" t="s">
        <v>2</v>
      </c>
      <c r="F1116" s="161" t="s">
        <v>1164</v>
      </c>
      <c r="H1116" s="162">
        <v>0.70499999999999996</v>
      </c>
      <c r="I1116" s="163"/>
      <c r="L1116" s="159"/>
      <c r="M1116" s="164"/>
      <c r="T1116" s="165"/>
      <c r="AT1116" s="160" t="s">
        <v>313</v>
      </c>
      <c r="AU1116" s="160" t="s">
        <v>80</v>
      </c>
      <c r="AV1116" s="13" t="s">
        <v>80</v>
      </c>
      <c r="AW1116" s="13" t="s">
        <v>32</v>
      </c>
      <c r="AX1116" s="13" t="s">
        <v>71</v>
      </c>
      <c r="AY1116" s="160" t="s">
        <v>304</v>
      </c>
    </row>
    <row r="1117" spans="2:51" s="13" customFormat="1" x14ac:dyDescent="0.2">
      <c r="B1117" s="159"/>
      <c r="D1117" s="153" t="s">
        <v>313</v>
      </c>
      <c r="E1117" s="160" t="s">
        <v>2</v>
      </c>
      <c r="F1117" s="161" t="s">
        <v>1165</v>
      </c>
      <c r="H1117" s="162">
        <v>7.1680000000000001</v>
      </c>
      <c r="I1117" s="163"/>
      <c r="L1117" s="159"/>
      <c r="M1117" s="164"/>
      <c r="T1117" s="165"/>
      <c r="AT1117" s="160" t="s">
        <v>313</v>
      </c>
      <c r="AU1117" s="160" t="s">
        <v>80</v>
      </c>
      <c r="AV1117" s="13" t="s">
        <v>80</v>
      </c>
      <c r="AW1117" s="13" t="s">
        <v>32</v>
      </c>
      <c r="AX1117" s="13" t="s">
        <v>71</v>
      </c>
      <c r="AY1117" s="160" t="s">
        <v>304</v>
      </c>
    </row>
    <row r="1118" spans="2:51" s="13" customFormat="1" x14ac:dyDescent="0.2">
      <c r="B1118" s="159"/>
      <c r="D1118" s="153" t="s">
        <v>313</v>
      </c>
      <c r="E1118" s="160" t="s">
        <v>2</v>
      </c>
      <c r="F1118" s="161" t="s">
        <v>1166</v>
      </c>
      <c r="H1118" s="162">
        <v>15.327999999999999</v>
      </c>
      <c r="I1118" s="163"/>
      <c r="L1118" s="159"/>
      <c r="M1118" s="164"/>
      <c r="T1118" s="165"/>
      <c r="AT1118" s="160" t="s">
        <v>313</v>
      </c>
      <c r="AU1118" s="160" t="s">
        <v>80</v>
      </c>
      <c r="AV1118" s="13" t="s">
        <v>80</v>
      </c>
      <c r="AW1118" s="13" t="s">
        <v>32</v>
      </c>
      <c r="AX1118" s="13" t="s">
        <v>71</v>
      </c>
      <c r="AY1118" s="160" t="s">
        <v>304</v>
      </c>
    </row>
    <row r="1119" spans="2:51" s="13" customFormat="1" x14ac:dyDescent="0.2">
      <c r="B1119" s="159"/>
      <c r="D1119" s="153" t="s">
        <v>313</v>
      </c>
      <c r="E1119" s="160" t="s">
        <v>2</v>
      </c>
      <c r="F1119" s="161" t="s">
        <v>1167</v>
      </c>
      <c r="H1119" s="162">
        <v>0.55800000000000005</v>
      </c>
      <c r="I1119" s="163"/>
      <c r="L1119" s="159"/>
      <c r="M1119" s="164"/>
      <c r="T1119" s="165"/>
      <c r="AT1119" s="160" t="s">
        <v>313</v>
      </c>
      <c r="AU1119" s="160" t="s">
        <v>80</v>
      </c>
      <c r="AV1119" s="13" t="s">
        <v>80</v>
      </c>
      <c r="AW1119" s="13" t="s">
        <v>32</v>
      </c>
      <c r="AX1119" s="13" t="s">
        <v>71</v>
      </c>
      <c r="AY1119" s="160" t="s">
        <v>304</v>
      </c>
    </row>
    <row r="1120" spans="2:51" s="13" customFormat="1" x14ac:dyDescent="0.2">
      <c r="B1120" s="159"/>
      <c r="D1120" s="153" t="s">
        <v>313</v>
      </c>
      <c r="E1120" s="160" t="s">
        <v>2</v>
      </c>
      <c r="F1120" s="161" t="s">
        <v>1168</v>
      </c>
      <c r="H1120" s="162">
        <v>0.3</v>
      </c>
      <c r="I1120" s="163"/>
      <c r="L1120" s="159"/>
      <c r="M1120" s="164"/>
      <c r="T1120" s="165"/>
      <c r="AT1120" s="160" t="s">
        <v>313</v>
      </c>
      <c r="AU1120" s="160" t="s">
        <v>80</v>
      </c>
      <c r="AV1120" s="13" t="s">
        <v>80</v>
      </c>
      <c r="AW1120" s="13" t="s">
        <v>32</v>
      </c>
      <c r="AX1120" s="13" t="s">
        <v>71</v>
      </c>
      <c r="AY1120" s="160" t="s">
        <v>304</v>
      </c>
    </row>
    <row r="1121" spans="2:51" s="13" customFormat="1" x14ac:dyDescent="0.2">
      <c r="B1121" s="159"/>
      <c r="D1121" s="153" t="s">
        <v>313</v>
      </c>
      <c r="E1121" s="160" t="s">
        <v>2</v>
      </c>
      <c r="F1121" s="161" t="s">
        <v>1169</v>
      </c>
      <c r="H1121" s="162">
        <v>3.6040000000000001</v>
      </c>
      <c r="I1121" s="163"/>
      <c r="L1121" s="159"/>
      <c r="M1121" s="164"/>
      <c r="T1121" s="165"/>
      <c r="AT1121" s="160" t="s">
        <v>313</v>
      </c>
      <c r="AU1121" s="160" t="s">
        <v>80</v>
      </c>
      <c r="AV1121" s="13" t="s">
        <v>80</v>
      </c>
      <c r="AW1121" s="13" t="s">
        <v>32</v>
      </c>
      <c r="AX1121" s="13" t="s">
        <v>71</v>
      </c>
      <c r="AY1121" s="160" t="s">
        <v>304</v>
      </c>
    </row>
    <row r="1122" spans="2:51" s="13" customFormat="1" x14ac:dyDescent="0.2">
      <c r="B1122" s="159"/>
      <c r="D1122" s="153" t="s">
        <v>313</v>
      </c>
      <c r="E1122" s="160" t="s">
        <v>2</v>
      </c>
      <c r="F1122" s="161" t="s">
        <v>1170</v>
      </c>
      <c r="H1122" s="162">
        <v>2.048</v>
      </c>
      <c r="I1122" s="163"/>
      <c r="L1122" s="159"/>
      <c r="M1122" s="164"/>
      <c r="T1122" s="165"/>
      <c r="AT1122" s="160" t="s">
        <v>313</v>
      </c>
      <c r="AU1122" s="160" t="s">
        <v>80</v>
      </c>
      <c r="AV1122" s="13" t="s">
        <v>80</v>
      </c>
      <c r="AW1122" s="13" t="s">
        <v>32</v>
      </c>
      <c r="AX1122" s="13" t="s">
        <v>71</v>
      </c>
      <c r="AY1122" s="160" t="s">
        <v>304</v>
      </c>
    </row>
    <row r="1123" spans="2:51" s="13" customFormat="1" x14ac:dyDescent="0.2">
      <c r="B1123" s="159"/>
      <c r="D1123" s="153" t="s">
        <v>313</v>
      </c>
      <c r="E1123" s="160" t="s">
        <v>2</v>
      </c>
      <c r="F1123" s="161" t="s">
        <v>1171</v>
      </c>
      <c r="H1123" s="162">
        <v>4.5860000000000003</v>
      </c>
      <c r="I1123" s="163"/>
      <c r="L1123" s="159"/>
      <c r="M1123" s="164"/>
      <c r="T1123" s="165"/>
      <c r="AT1123" s="160" t="s">
        <v>313</v>
      </c>
      <c r="AU1123" s="160" t="s">
        <v>80</v>
      </c>
      <c r="AV1123" s="13" t="s">
        <v>80</v>
      </c>
      <c r="AW1123" s="13" t="s">
        <v>32</v>
      </c>
      <c r="AX1123" s="13" t="s">
        <v>71</v>
      </c>
      <c r="AY1123" s="160" t="s">
        <v>304</v>
      </c>
    </row>
    <row r="1124" spans="2:51" s="13" customFormat="1" x14ac:dyDescent="0.2">
      <c r="B1124" s="159"/>
      <c r="D1124" s="153" t="s">
        <v>313</v>
      </c>
      <c r="E1124" s="160" t="s">
        <v>2</v>
      </c>
      <c r="F1124" s="161" t="s">
        <v>1172</v>
      </c>
      <c r="H1124" s="162">
        <v>6.95</v>
      </c>
      <c r="I1124" s="163"/>
      <c r="L1124" s="159"/>
      <c r="M1124" s="164"/>
      <c r="T1124" s="165"/>
      <c r="AT1124" s="160" t="s">
        <v>313</v>
      </c>
      <c r="AU1124" s="160" t="s">
        <v>80</v>
      </c>
      <c r="AV1124" s="13" t="s">
        <v>80</v>
      </c>
      <c r="AW1124" s="13" t="s">
        <v>32</v>
      </c>
      <c r="AX1124" s="13" t="s">
        <v>71</v>
      </c>
      <c r="AY1124" s="160" t="s">
        <v>304</v>
      </c>
    </row>
    <row r="1125" spans="2:51" s="13" customFormat="1" x14ac:dyDescent="0.2">
      <c r="B1125" s="159"/>
      <c r="D1125" s="153" t="s">
        <v>313</v>
      </c>
      <c r="E1125" s="160" t="s">
        <v>2</v>
      </c>
      <c r="F1125" s="161" t="s">
        <v>1173</v>
      </c>
      <c r="H1125" s="162">
        <v>0.375</v>
      </c>
      <c r="I1125" s="163"/>
      <c r="L1125" s="159"/>
      <c r="M1125" s="164"/>
      <c r="T1125" s="165"/>
      <c r="AT1125" s="160" t="s">
        <v>313</v>
      </c>
      <c r="AU1125" s="160" t="s">
        <v>80</v>
      </c>
      <c r="AV1125" s="13" t="s">
        <v>80</v>
      </c>
      <c r="AW1125" s="13" t="s">
        <v>32</v>
      </c>
      <c r="AX1125" s="13" t="s">
        <v>71</v>
      </c>
      <c r="AY1125" s="160" t="s">
        <v>304</v>
      </c>
    </row>
    <row r="1126" spans="2:51" s="13" customFormat="1" ht="22.5" x14ac:dyDescent="0.2">
      <c r="B1126" s="159"/>
      <c r="D1126" s="153" t="s">
        <v>313</v>
      </c>
      <c r="E1126" s="160" t="s">
        <v>2</v>
      </c>
      <c r="F1126" s="161" t="s">
        <v>1174</v>
      </c>
      <c r="H1126" s="162">
        <v>0.5</v>
      </c>
      <c r="I1126" s="163"/>
      <c r="L1126" s="159"/>
      <c r="M1126" s="164"/>
      <c r="T1126" s="165"/>
      <c r="AT1126" s="160" t="s">
        <v>313</v>
      </c>
      <c r="AU1126" s="160" t="s">
        <v>80</v>
      </c>
      <c r="AV1126" s="13" t="s">
        <v>80</v>
      </c>
      <c r="AW1126" s="13" t="s">
        <v>32</v>
      </c>
      <c r="AX1126" s="13" t="s">
        <v>71</v>
      </c>
      <c r="AY1126" s="160" t="s">
        <v>304</v>
      </c>
    </row>
    <row r="1127" spans="2:51" s="13" customFormat="1" x14ac:dyDescent="0.2">
      <c r="B1127" s="159"/>
      <c r="D1127" s="153" t="s">
        <v>313</v>
      </c>
      <c r="E1127" s="160" t="s">
        <v>2</v>
      </c>
      <c r="F1127" s="161" t="s">
        <v>1175</v>
      </c>
      <c r="H1127" s="162">
        <v>17.03</v>
      </c>
      <c r="I1127" s="163"/>
      <c r="L1127" s="159"/>
      <c r="M1127" s="164"/>
      <c r="T1127" s="165"/>
      <c r="AT1127" s="160" t="s">
        <v>313</v>
      </c>
      <c r="AU1127" s="160" t="s">
        <v>80</v>
      </c>
      <c r="AV1127" s="13" t="s">
        <v>80</v>
      </c>
      <c r="AW1127" s="13" t="s">
        <v>32</v>
      </c>
      <c r="AX1127" s="13" t="s">
        <v>71</v>
      </c>
      <c r="AY1127" s="160" t="s">
        <v>304</v>
      </c>
    </row>
    <row r="1128" spans="2:51" s="13" customFormat="1" x14ac:dyDescent="0.2">
      <c r="B1128" s="159"/>
      <c r="D1128" s="153" t="s">
        <v>313</v>
      </c>
      <c r="E1128" s="160" t="s">
        <v>2</v>
      </c>
      <c r="F1128" s="161" t="s">
        <v>1176</v>
      </c>
      <c r="H1128" s="162">
        <v>10.02</v>
      </c>
      <c r="I1128" s="163"/>
      <c r="L1128" s="159"/>
      <c r="M1128" s="164"/>
      <c r="T1128" s="165"/>
      <c r="AT1128" s="160" t="s">
        <v>313</v>
      </c>
      <c r="AU1128" s="160" t="s">
        <v>80</v>
      </c>
      <c r="AV1128" s="13" t="s">
        <v>80</v>
      </c>
      <c r="AW1128" s="13" t="s">
        <v>32</v>
      </c>
      <c r="AX1128" s="13" t="s">
        <v>71</v>
      </c>
      <c r="AY1128" s="160" t="s">
        <v>304</v>
      </c>
    </row>
    <row r="1129" spans="2:51" s="13" customFormat="1" ht="22.5" x14ac:dyDescent="0.2">
      <c r="B1129" s="159"/>
      <c r="D1129" s="153" t="s">
        <v>313</v>
      </c>
      <c r="E1129" s="160" t="s">
        <v>2</v>
      </c>
      <c r="F1129" s="161" t="s">
        <v>1177</v>
      </c>
      <c r="H1129" s="162">
        <v>2.1659999999999999</v>
      </c>
      <c r="I1129" s="163"/>
      <c r="L1129" s="159"/>
      <c r="M1129" s="164"/>
      <c r="T1129" s="165"/>
      <c r="AT1129" s="160" t="s">
        <v>313</v>
      </c>
      <c r="AU1129" s="160" t="s">
        <v>80</v>
      </c>
      <c r="AV1129" s="13" t="s">
        <v>80</v>
      </c>
      <c r="AW1129" s="13" t="s">
        <v>32</v>
      </c>
      <c r="AX1129" s="13" t="s">
        <v>71</v>
      </c>
      <c r="AY1129" s="160" t="s">
        <v>304</v>
      </c>
    </row>
    <row r="1130" spans="2:51" s="13" customFormat="1" x14ac:dyDescent="0.2">
      <c r="B1130" s="159"/>
      <c r="D1130" s="153" t="s">
        <v>313</v>
      </c>
      <c r="E1130" s="160" t="s">
        <v>2</v>
      </c>
      <c r="F1130" s="161" t="s">
        <v>1178</v>
      </c>
      <c r="H1130" s="162">
        <v>0</v>
      </c>
      <c r="I1130" s="163"/>
      <c r="L1130" s="159"/>
      <c r="M1130" s="164"/>
      <c r="T1130" s="165"/>
      <c r="AT1130" s="160" t="s">
        <v>313</v>
      </c>
      <c r="AU1130" s="160" t="s">
        <v>80</v>
      </c>
      <c r="AV1130" s="13" t="s">
        <v>80</v>
      </c>
      <c r="AW1130" s="13" t="s">
        <v>32</v>
      </c>
      <c r="AX1130" s="13" t="s">
        <v>71</v>
      </c>
      <c r="AY1130" s="160" t="s">
        <v>304</v>
      </c>
    </row>
    <row r="1131" spans="2:51" s="13" customFormat="1" x14ac:dyDescent="0.2">
      <c r="B1131" s="159"/>
      <c r="D1131" s="153" t="s">
        <v>313</v>
      </c>
      <c r="E1131" s="160" t="s">
        <v>2</v>
      </c>
      <c r="F1131" s="161" t="s">
        <v>1178</v>
      </c>
      <c r="H1131" s="162">
        <v>0</v>
      </c>
      <c r="I1131" s="163"/>
      <c r="L1131" s="159"/>
      <c r="M1131" s="164"/>
      <c r="T1131" s="165"/>
      <c r="AT1131" s="160" t="s">
        <v>313</v>
      </c>
      <c r="AU1131" s="160" t="s">
        <v>80</v>
      </c>
      <c r="AV1131" s="13" t="s">
        <v>80</v>
      </c>
      <c r="AW1131" s="13" t="s">
        <v>32</v>
      </c>
      <c r="AX1131" s="13" t="s">
        <v>71</v>
      </c>
      <c r="AY1131" s="160" t="s">
        <v>304</v>
      </c>
    </row>
    <row r="1132" spans="2:51" s="13" customFormat="1" x14ac:dyDescent="0.2">
      <c r="B1132" s="159"/>
      <c r="D1132" s="153" t="s">
        <v>313</v>
      </c>
      <c r="E1132" s="160" t="s">
        <v>2</v>
      </c>
      <c r="F1132" s="161" t="s">
        <v>1179</v>
      </c>
      <c r="H1132" s="162">
        <v>1.3380000000000001</v>
      </c>
      <c r="I1132" s="163"/>
      <c r="L1132" s="159"/>
      <c r="M1132" s="164"/>
      <c r="T1132" s="165"/>
      <c r="AT1132" s="160" t="s">
        <v>313</v>
      </c>
      <c r="AU1132" s="160" t="s">
        <v>80</v>
      </c>
      <c r="AV1132" s="13" t="s">
        <v>80</v>
      </c>
      <c r="AW1132" s="13" t="s">
        <v>32</v>
      </c>
      <c r="AX1132" s="13" t="s">
        <v>71</v>
      </c>
      <c r="AY1132" s="160" t="s">
        <v>304</v>
      </c>
    </row>
    <row r="1133" spans="2:51" s="13" customFormat="1" x14ac:dyDescent="0.2">
      <c r="B1133" s="159"/>
      <c r="D1133" s="153" t="s">
        <v>313</v>
      </c>
      <c r="E1133" s="160" t="s">
        <v>2</v>
      </c>
      <c r="F1133" s="161" t="s">
        <v>1180</v>
      </c>
      <c r="H1133" s="162">
        <v>0.9</v>
      </c>
      <c r="I1133" s="163"/>
      <c r="L1133" s="159"/>
      <c r="M1133" s="164"/>
      <c r="T1133" s="165"/>
      <c r="AT1133" s="160" t="s">
        <v>313</v>
      </c>
      <c r="AU1133" s="160" t="s">
        <v>80</v>
      </c>
      <c r="AV1133" s="13" t="s">
        <v>80</v>
      </c>
      <c r="AW1133" s="13" t="s">
        <v>32</v>
      </c>
      <c r="AX1133" s="13" t="s">
        <v>71</v>
      </c>
      <c r="AY1133" s="160" t="s">
        <v>304</v>
      </c>
    </row>
    <row r="1134" spans="2:51" s="13" customFormat="1" x14ac:dyDescent="0.2">
      <c r="B1134" s="159"/>
      <c r="D1134" s="153" t="s">
        <v>313</v>
      </c>
      <c r="E1134" s="160" t="s">
        <v>2</v>
      </c>
      <c r="F1134" s="161" t="s">
        <v>1181</v>
      </c>
      <c r="H1134" s="162">
        <v>0.504</v>
      </c>
      <c r="I1134" s="163"/>
      <c r="L1134" s="159"/>
      <c r="M1134" s="164"/>
      <c r="T1134" s="165"/>
      <c r="AT1134" s="160" t="s">
        <v>313</v>
      </c>
      <c r="AU1134" s="160" t="s">
        <v>80</v>
      </c>
      <c r="AV1134" s="13" t="s">
        <v>80</v>
      </c>
      <c r="AW1134" s="13" t="s">
        <v>32</v>
      </c>
      <c r="AX1134" s="13" t="s">
        <v>71</v>
      </c>
      <c r="AY1134" s="160" t="s">
        <v>304</v>
      </c>
    </row>
    <row r="1135" spans="2:51" s="13" customFormat="1" x14ac:dyDescent="0.2">
      <c r="B1135" s="159"/>
      <c r="D1135" s="153" t="s">
        <v>313</v>
      </c>
      <c r="E1135" s="160" t="s">
        <v>2</v>
      </c>
      <c r="F1135" s="161" t="s">
        <v>1182</v>
      </c>
      <c r="H1135" s="162">
        <v>0</v>
      </c>
      <c r="I1135" s="163"/>
      <c r="L1135" s="159"/>
      <c r="M1135" s="164"/>
      <c r="T1135" s="165"/>
      <c r="AT1135" s="160" t="s">
        <v>313</v>
      </c>
      <c r="AU1135" s="160" t="s">
        <v>80</v>
      </c>
      <c r="AV1135" s="13" t="s">
        <v>80</v>
      </c>
      <c r="AW1135" s="13" t="s">
        <v>32</v>
      </c>
      <c r="AX1135" s="13" t="s">
        <v>71</v>
      </c>
      <c r="AY1135" s="160" t="s">
        <v>304</v>
      </c>
    </row>
    <row r="1136" spans="2:51" s="13" customFormat="1" x14ac:dyDescent="0.2">
      <c r="B1136" s="159"/>
      <c r="D1136" s="153" t="s">
        <v>313</v>
      </c>
      <c r="E1136" s="160" t="s">
        <v>2</v>
      </c>
      <c r="F1136" s="161" t="s">
        <v>1183</v>
      </c>
      <c r="H1136" s="162">
        <v>0</v>
      </c>
      <c r="I1136" s="163"/>
      <c r="L1136" s="159"/>
      <c r="M1136" s="164"/>
      <c r="T1136" s="165"/>
      <c r="AT1136" s="160" t="s">
        <v>313</v>
      </c>
      <c r="AU1136" s="160" t="s">
        <v>80</v>
      </c>
      <c r="AV1136" s="13" t="s">
        <v>80</v>
      </c>
      <c r="AW1136" s="13" t="s">
        <v>32</v>
      </c>
      <c r="AX1136" s="13" t="s">
        <v>71</v>
      </c>
      <c r="AY1136" s="160" t="s">
        <v>304</v>
      </c>
    </row>
    <row r="1137" spans="2:51" s="13" customFormat="1" x14ac:dyDescent="0.2">
      <c r="B1137" s="159"/>
      <c r="D1137" s="153" t="s">
        <v>313</v>
      </c>
      <c r="E1137" s="160" t="s">
        <v>2</v>
      </c>
      <c r="F1137" s="161" t="s">
        <v>1183</v>
      </c>
      <c r="H1137" s="162">
        <v>0</v>
      </c>
      <c r="I1137" s="163"/>
      <c r="L1137" s="159"/>
      <c r="M1137" s="164"/>
      <c r="T1137" s="165"/>
      <c r="AT1137" s="160" t="s">
        <v>313</v>
      </c>
      <c r="AU1137" s="160" t="s">
        <v>80</v>
      </c>
      <c r="AV1137" s="13" t="s">
        <v>80</v>
      </c>
      <c r="AW1137" s="13" t="s">
        <v>32</v>
      </c>
      <c r="AX1137" s="13" t="s">
        <v>71</v>
      </c>
      <c r="AY1137" s="160" t="s">
        <v>304</v>
      </c>
    </row>
    <row r="1138" spans="2:51" s="13" customFormat="1" x14ac:dyDescent="0.2">
      <c r="B1138" s="159"/>
      <c r="D1138" s="153" t="s">
        <v>313</v>
      </c>
      <c r="E1138" s="160" t="s">
        <v>2</v>
      </c>
      <c r="F1138" s="161" t="s">
        <v>1184</v>
      </c>
      <c r="H1138" s="162">
        <v>0</v>
      </c>
      <c r="I1138" s="163"/>
      <c r="L1138" s="159"/>
      <c r="M1138" s="164"/>
      <c r="T1138" s="165"/>
      <c r="AT1138" s="160" t="s">
        <v>313</v>
      </c>
      <c r="AU1138" s="160" t="s">
        <v>80</v>
      </c>
      <c r="AV1138" s="13" t="s">
        <v>80</v>
      </c>
      <c r="AW1138" s="13" t="s">
        <v>32</v>
      </c>
      <c r="AX1138" s="13" t="s">
        <v>71</v>
      </c>
      <c r="AY1138" s="160" t="s">
        <v>304</v>
      </c>
    </row>
    <row r="1139" spans="2:51" s="13" customFormat="1" x14ac:dyDescent="0.2">
      <c r="B1139" s="159"/>
      <c r="D1139" s="153" t="s">
        <v>313</v>
      </c>
      <c r="E1139" s="160" t="s">
        <v>2</v>
      </c>
      <c r="F1139" s="161" t="s">
        <v>1185</v>
      </c>
      <c r="H1139" s="162">
        <v>1.663</v>
      </c>
      <c r="I1139" s="163"/>
      <c r="L1139" s="159"/>
      <c r="M1139" s="164"/>
      <c r="T1139" s="165"/>
      <c r="AT1139" s="160" t="s">
        <v>313</v>
      </c>
      <c r="AU1139" s="160" t="s">
        <v>80</v>
      </c>
      <c r="AV1139" s="13" t="s">
        <v>80</v>
      </c>
      <c r="AW1139" s="13" t="s">
        <v>32</v>
      </c>
      <c r="AX1139" s="13" t="s">
        <v>71</v>
      </c>
      <c r="AY1139" s="160" t="s">
        <v>304</v>
      </c>
    </row>
    <row r="1140" spans="2:51" s="13" customFormat="1" x14ac:dyDescent="0.2">
      <c r="B1140" s="159"/>
      <c r="D1140" s="153" t="s">
        <v>313</v>
      </c>
      <c r="E1140" s="160" t="s">
        <v>2</v>
      </c>
      <c r="F1140" s="161" t="s">
        <v>1186</v>
      </c>
      <c r="H1140" s="162">
        <v>0.65</v>
      </c>
      <c r="I1140" s="163"/>
      <c r="L1140" s="159"/>
      <c r="M1140" s="164"/>
      <c r="T1140" s="165"/>
      <c r="AT1140" s="160" t="s">
        <v>313</v>
      </c>
      <c r="AU1140" s="160" t="s">
        <v>80</v>
      </c>
      <c r="AV1140" s="13" t="s">
        <v>80</v>
      </c>
      <c r="AW1140" s="13" t="s">
        <v>32</v>
      </c>
      <c r="AX1140" s="13" t="s">
        <v>71</v>
      </c>
      <c r="AY1140" s="160" t="s">
        <v>304</v>
      </c>
    </row>
    <row r="1141" spans="2:51" s="13" customFormat="1" x14ac:dyDescent="0.2">
      <c r="B1141" s="159"/>
      <c r="D1141" s="153" t="s">
        <v>313</v>
      </c>
      <c r="E1141" s="160" t="s">
        <v>2</v>
      </c>
      <c r="F1141" s="161" t="s">
        <v>1187</v>
      </c>
      <c r="H1141" s="162">
        <v>1.1439999999999999</v>
      </c>
      <c r="I1141" s="163"/>
      <c r="L1141" s="159"/>
      <c r="M1141" s="164"/>
      <c r="T1141" s="165"/>
      <c r="AT1141" s="160" t="s">
        <v>313</v>
      </c>
      <c r="AU1141" s="160" t="s">
        <v>80</v>
      </c>
      <c r="AV1141" s="13" t="s">
        <v>80</v>
      </c>
      <c r="AW1141" s="13" t="s">
        <v>32</v>
      </c>
      <c r="AX1141" s="13" t="s">
        <v>71</v>
      </c>
      <c r="AY1141" s="160" t="s">
        <v>304</v>
      </c>
    </row>
    <row r="1142" spans="2:51" s="13" customFormat="1" x14ac:dyDescent="0.2">
      <c r="B1142" s="159"/>
      <c r="D1142" s="153" t="s">
        <v>313</v>
      </c>
      <c r="E1142" s="160" t="s">
        <v>2</v>
      </c>
      <c r="F1142" s="161" t="s">
        <v>1188</v>
      </c>
      <c r="H1142" s="162">
        <v>0</v>
      </c>
      <c r="I1142" s="163"/>
      <c r="L1142" s="159"/>
      <c r="M1142" s="164"/>
      <c r="T1142" s="165"/>
      <c r="AT1142" s="160" t="s">
        <v>313</v>
      </c>
      <c r="AU1142" s="160" t="s">
        <v>80</v>
      </c>
      <c r="AV1142" s="13" t="s">
        <v>80</v>
      </c>
      <c r="AW1142" s="13" t="s">
        <v>32</v>
      </c>
      <c r="AX1142" s="13" t="s">
        <v>71</v>
      </c>
      <c r="AY1142" s="160" t="s">
        <v>304</v>
      </c>
    </row>
    <row r="1143" spans="2:51" s="13" customFormat="1" x14ac:dyDescent="0.2">
      <c r="B1143" s="159"/>
      <c r="D1143" s="153" t="s">
        <v>313</v>
      </c>
      <c r="E1143" s="160" t="s">
        <v>2</v>
      </c>
      <c r="F1143" s="161" t="s">
        <v>1189</v>
      </c>
      <c r="H1143" s="162">
        <v>1</v>
      </c>
      <c r="I1143" s="163"/>
      <c r="L1143" s="159"/>
      <c r="M1143" s="164"/>
      <c r="T1143" s="165"/>
      <c r="AT1143" s="160" t="s">
        <v>313</v>
      </c>
      <c r="AU1143" s="160" t="s">
        <v>80</v>
      </c>
      <c r="AV1143" s="13" t="s">
        <v>80</v>
      </c>
      <c r="AW1143" s="13" t="s">
        <v>32</v>
      </c>
      <c r="AX1143" s="13" t="s">
        <v>71</v>
      </c>
      <c r="AY1143" s="160" t="s">
        <v>304</v>
      </c>
    </row>
    <row r="1144" spans="2:51" s="14" customFormat="1" x14ac:dyDescent="0.2">
      <c r="B1144" s="166"/>
      <c r="D1144" s="153" t="s">
        <v>313</v>
      </c>
      <c r="E1144" s="167" t="s">
        <v>2</v>
      </c>
      <c r="F1144" s="168" t="s">
        <v>321</v>
      </c>
      <c r="H1144" s="169">
        <v>159.96199999999999</v>
      </c>
      <c r="I1144" s="170"/>
      <c r="L1144" s="166"/>
      <c r="M1144" s="171"/>
      <c r="T1144" s="172"/>
      <c r="AT1144" s="167" t="s">
        <v>313</v>
      </c>
      <c r="AU1144" s="167" t="s">
        <v>80</v>
      </c>
      <c r="AV1144" s="14" t="s">
        <v>322</v>
      </c>
      <c r="AW1144" s="14" t="s">
        <v>32</v>
      </c>
      <c r="AX1144" s="14" t="s">
        <v>71</v>
      </c>
      <c r="AY1144" s="167" t="s">
        <v>304</v>
      </c>
    </row>
    <row r="1145" spans="2:51" s="12" customFormat="1" x14ac:dyDescent="0.2">
      <c r="B1145" s="152"/>
      <c r="D1145" s="153" t="s">
        <v>313</v>
      </c>
      <c r="E1145" s="154" t="s">
        <v>2</v>
      </c>
      <c r="F1145" s="155" t="s">
        <v>1013</v>
      </c>
      <c r="H1145" s="154" t="s">
        <v>2</v>
      </c>
      <c r="I1145" s="156"/>
      <c r="L1145" s="152"/>
      <c r="M1145" s="157"/>
      <c r="T1145" s="158"/>
      <c r="AT1145" s="154" t="s">
        <v>313</v>
      </c>
      <c r="AU1145" s="154" t="s">
        <v>80</v>
      </c>
      <c r="AV1145" s="12" t="s">
        <v>78</v>
      </c>
      <c r="AW1145" s="12" t="s">
        <v>32</v>
      </c>
      <c r="AX1145" s="12" t="s">
        <v>71</v>
      </c>
      <c r="AY1145" s="154" t="s">
        <v>304</v>
      </c>
    </row>
    <row r="1146" spans="2:51" s="13" customFormat="1" x14ac:dyDescent="0.2">
      <c r="B1146" s="159"/>
      <c r="D1146" s="153" t="s">
        <v>313</v>
      </c>
      <c r="E1146" s="160" t="s">
        <v>2</v>
      </c>
      <c r="F1146" s="161" t="s">
        <v>1190</v>
      </c>
      <c r="H1146" s="162">
        <v>1.879</v>
      </c>
      <c r="I1146" s="163"/>
      <c r="L1146" s="159"/>
      <c r="M1146" s="164"/>
      <c r="T1146" s="165"/>
      <c r="AT1146" s="160" t="s">
        <v>313</v>
      </c>
      <c r="AU1146" s="160" t="s">
        <v>80</v>
      </c>
      <c r="AV1146" s="13" t="s">
        <v>80</v>
      </c>
      <c r="AW1146" s="13" t="s">
        <v>32</v>
      </c>
      <c r="AX1146" s="13" t="s">
        <v>71</v>
      </c>
      <c r="AY1146" s="160" t="s">
        <v>304</v>
      </c>
    </row>
    <row r="1147" spans="2:51" s="14" customFormat="1" x14ac:dyDescent="0.2">
      <c r="B1147" s="166"/>
      <c r="D1147" s="153" t="s">
        <v>313</v>
      </c>
      <c r="E1147" s="167" t="s">
        <v>2</v>
      </c>
      <c r="F1147" s="168" t="s">
        <v>321</v>
      </c>
      <c r="H1147" s="169">
        <v>1.879</v>
      </c>
      <c r="I1147" s="170"/>
      <c r="L1147" s="166"/>
      <c r="M1147" s="171"/>
      <c r="T1147" s="172"/>
      <c r="AT1147" s="167" t="s">
        <v>313</v>
      </c>
      <c r="AU1147" s="167" t="s">
        <v>80</v>
      </c>
      <c r="AV1147" s="14" t="s">
        <v>322</v>
      </c>
      <c r="AW1147" s="14" t="s">
        <v>32</v>
      </c>
      <c r="AX1147" s="14" t="s">
        <v>71</v>
      </c>
      <c r="AY1147" s="167" t="s">
        <v>304</v>
      </c>
    </row>
    <row r="1148" spans="2:51" s="13" customFormat="1" ht="22.5" x14ac:dyDescent="0.2">
      <c r="B1148" s="159"/>
      <c r="D1148" s="153" t="s">
        <v>313</v>
      </c>
      <c r="E1148" s="160" t="s">
        <v>2</v>
      </c>
      <c r="F1148" s="161" t="s">
        <v>1191</v>
      </c>
      <c r="H1148" s="162">
        <v>4</v>
      </c>
      <c r="I1148" s="163"/>
      <c r="L1148" s="159"/>
      <c r="M1148" s="164"/>
      <c r="T1148" s="165"/>
      <c r="AT1148" s="160" t="s">
        <v>313</v>
      </c>
      <c r="AU1148" s="160" t="s">
        <v>80</v>
      </c>
      <c r="AV1148" s="13" t="s">
        <v>80</v>
      </c>
      <c r="AW1148" s="13" t="s">
        <v>32</v>
      </c>
      <c r="AX1148" s="13" t="s">
        <v>71</v>
      </c>
      <c r="AY1148" s="160" t="s">
        <v>304</v>
      </c>
    </row>
    <row r="1149" spans="2:51" s="13" customFormat="1" ht="22.5" x14ac:dyDescent="0.2">
      <c r="B1149" s="159"/>
      <c r="D1149" s="153" t="s">
        <v>313</v>
      </c>
      <c r="E1149" s="160" t="s">
        <v>2</v>
      </c>
      <c r="F1149" s="161" t="s">
        <v>1192</v>
      </c>
      <c r="H1149" s="162">
        <v>0.8</v>
      </c>
      <c r="I1149" s="163"/>
      <c r="L1149" s="159"/>
      <c r="M1149" s="164"/>
      <c r="T1149" s="165"/>
      <c r="AT1149" s="160" t="s">
        <v>313</v>
      </c>
      <c r="AU1149" s="160" t="s">
        <v>80</v>
      </c>
      <c r="AV1149" s="13" t="s">
        <v>80</v>
      </c>
      <c r="AW1149" s="13" t="s">
        <v>32</v>
      </c>
      <c r="AX1149" s="13" t="s">
        <v>71</v>
      </c>
      <c r="AY1149" s="160" t="s">
        <v>304</v>
      </c>
    </row>
    <row r="1150" spans="2:51" s="14" customFormat="1" x14ac:dyDescent="0.2">
      <c r="B1150" s="166"/>
      <c r="D1150" s="153" t="s">
        <v>313</v>
      </c>
      <c r="E1150" s="167" t="s">
        <v>2</v>
      </c>
      <c r="F1150" s="168" t="s">
        <v>321</v>
      </c>
      <c r="H1150" s="169">
        <v>4.8</v>
      </c>
      <c r="I1150" s="170"/>
      <c r="L1150" s="166"/>
      <c r="M1150" s="171"/>
      <c r="T1150" s="172"/>
      <c r="AT1150" s="167" t="s">
        <v>313</v>
      </c>
      <c r="AU1150" s="167" t="s">
        <v>80</v>
      </c>
      <c r="AV1150" s="14" t="s">
        <v>322</v>
      </c>
      <c r="AW1150" s="14" t="s">
        <v>32</v>
      </c>
      <c r="AX1150" s="14" t="s">
        <v>71</v>
      </c>
      <c r="AY1150" s="167" t="s">
        <v>304</v>
      </c>
    </row>
    <row r="1151" spans="2:51" s="12" customFormat="1" x14ac:dyDescent="0.2">
      <c r="B1151" s="152"/>
      <c r="D1151" s="153" t="s">
        <v>313</v>
      </c>
      <c r="E1151" s="154" t="s">
        <v>2</v>
      </c>
      <c r="F1151" s="155" t="s">
        <v>1093</v>
      </c>
      <c r="H1151" s="154" t="s">
        <v>2</v>
      </c>
      <c r="I1151" s="156"/>
      <c r="L1151" s="152"/>
      <c r="M1151" s="157"/>
      <c r="T1151" s="158"/>
      <c r="AT1151" s="154" t="s">
        <v>313</v>
      </c>
      <c r="AU1151" s="154" t="s">
        <v>80</v>
      </c>
      <c r="AV1151" s="12" t="s">
        <v>78</v>
      </c>
      <c r="AW1151" s="12" t="s">
        <v>32</v>
      </c>
      <c r="AX1151" s="12" t="s">
        <v>71</v>
      </c>
      <c r="AY1151" s="154" t="s">
        <v>304</v>
      </c>
    </row>
    <row r="1152" spans="2:51" s="12" customFormat="1" x14ac:dyDescent="0.2">
      <c r="B1152" s="152"/>
      <c r="D1152" s="153" t="s">
        <v>313</v>
      </c>
      <c r="E1152" s="154" t="s">
        <v>2</v>
      </c>
      <c r="F1152" s="155" t="s">
        <v>634</v>
      </c>
      <c r="H1152" s="154" t="s">
        <v>2</v>
      </c>
      <c r="I1152" s="156"/>
      <c r="L1152" s="152"/>
      <c r="M1152" s="157"/>
      <c r="T1152" s="158"/>
      <c r="AT1152" s="154" t="s">
        <v>313</v>
      </c>
      <c r="AU1152" s="154" t="s">
        <v>80</v>
      </c>
      <c r="AV1152" s="12" t="s">
        <v>78</v>
      </c>
      <c r="AW1152" s="12" t="s">
        <v>32</v>
      </c>
      <c r="AX1152" s="12" t="s">
        <v>71</v>
      </c>
      <c r="AY1152" s="154" t="s">
        <v>304</v>
      </c>
    </row>
    <row r="1153" spans="2:51" s="12" customFormat="1" x14ac:dyDescent="0.2">
      <c r="B1153" s="152"/>
      <c r="D1153" s="153" t="s">
        <v>313</v>
      </c>
      <c r="E1153" s="154" t="s">
        <v>2</v>
      </c>
      <c r="F1153" s="155" t="s">
        <v>1094</v>
      </c>
      <c r="H1153" s="154" t="s">
        <v>2</v>
      </c>
      <c r="I1153" s="156"/>
      <c r="L1153" s="152"/>
      <c r="M1153" s="157"/>
      <c r="T1153" s="158"/>
      <c r="AT1153" s="154" t="s">
        <v>313</v>
      </c>
      <c r="AU1153" s="154" t="s">
        <v>80</v>
      </c>
      <c r="AV1153" s="12" t="s">
        <v>78</v>
      </c>
      <c r="AW1153" s="12" t="s">
        <v>32</v>
      </c>
      <c r="AX1153" s="12" t="s">
        <v>71</v>
      </c>
      <c r="AY1153" s="154" t="s">
        <v>304</v>
      </c>
    </row>
    <row r="1154" spans="2:51" s="13" customFormat="1" x14ac:dyDescent="0.2">
      <c r="B1154" s="159"/>
      <c r="D1154" s="153" t="s">
        <v>313</v>
      </c>
      <c r="E1154" s="160" t="s">
        <v>2</v>
      </c>
      <c r="F1154" s="161" t="s">
        <v>1193</v>
      </c>
      <c r="H1154" s="162">
        <v>3.6509999999999998</v>
      </c>
      <c r="I1154" s="163"/>
      <c r="L1154" s="159"/>
      <c r="M1154" s="164"/>
      <c r="T1154" s="165"/>
      <c r="AT1154" s="160" t="s">
        <v>313</v>
      </c>
      <c r="AU1154" s="160" t="s">
        <v>80</v>
      </c>
      <c r="AV1154" s="13" t="s">
        <v>80</v>
      </c>
      <c r="AW1154" s="13" t="s">
        <v>32</v>
      </c>
      <c r="AX1154" s="13" t="s">
        <v>71</v>
      </c>
      <c r="AY1154" s="160" t="s">
        <v>304</v>
      </c>
    </row>
    <row r="1155" spans="2:51" s="13" customFormat="1" x14ac:dyDescent="0.2">
      <c r="B1155" s="159"/>
      <c r="D1155" s="153" t="s">
        <v>313</v>
      </c>
      <c r="E1155" s="160" t="s">
        <v>2</v>
      </c>
      <c r="F1155" s="161" t="s">
        <v>1194</v>
      </c>
      <c r="H1155" s="162">
        <v>1.361</v>
      </c>
      <c r="I1155" s="163"/>
      <c r="L1155" s="159"/>
      <c r="M1155" s="164"/>
      <c r="T1155" s="165"/>
      <c r="AT1155" s="160" t="s">
        <v>313</v>
      </c>
      <c r="AU1155" s="160" t="s">
        <v>80</v>
      </c>
      <c r="AV1155" s="13" t="s">
        <v>80</v>
      </c>
      <c r="AW1155" s="13" t="s">
        <v>32</v>
      </c>
      <c r="AX1155" s="13" t="s">
        <v>71</v>
      </c>
      <c r="AY1155" s="160" t="s">
        <v>304</v>
      </c>
    </row>
    <row r="1156" spans="2:51" s="13" customFormat="1" ht="22.5" x14ac:dyDescent="0.2">
      <c r="B1156" s="159"/>
      <c r="D1156" s="153" t="s">
        <v>313</v>
      </c>
      <c r="E1156" s="160" t="s">
        <v>2</v>
      </c>
      <c r="F1156" s="161" t="s">
        <v>1195</v>
      </c>
      <c r="H1156" s="162">
        <v>3.6509999999999998</v>
      </c>
      <c r="I1156" s="163"/>
      <c r="L1156" s="159"/>
      <c r="M1156" s="164"/>
      <c r="T1156" s="165"/>
      <c r="AT1156" s="160" t="s">
        <v>313</v>
      </c>
      <c r="AU1156" s="160" t="s">
        <v>80</v>
      </c>
      <c r="AV1156" s="13" t="s">
        <v>80</v>
      </c>
      <c r="AW1156" s="13" t="s">
        <v>32</v>
      </c>
      <c r="AX1156" s="13" t="s">
        <v>71</v>
      </c>
      <c r="AY1156" s="160" t="s">
        <v>304</v>
      </c>
    </row>
    <row r="1157" spans="2:51" s="13" customFormat="1" x14ac:dyDescent="0.2">
      <c r="B1157" s="159"/>
      <c r="D1157" s="153" t="s">
        <v>313</v>
      </c>
      <c r="E1157" s="160" t="s">
        <v>2</v>
      </c>
      <c r="F1157" s="161" t="s">
        <v>1196</v>
      </c>
      <c r="H1157" s="162">
        <v>4.1900000000000004</v>
      </c>
      <c r="I1157" s="163"/>
      <c r="L1157" s="159"/>
      <c r="M1157" s="164"/>
      <c r="T1157" s="165"/>
      <c r="AT1157" s="160" t="s">
        <v>313</v>
      </c>
      <c r="AU1157" s="160" t="s">
        <v>80</v>
      </c>
      <c r="AV1157" s="13" t="s">
        <v>80</v>
      </c>
      <c r="AW1157" s="13" t="s">
        <v>32</v>
      </c>
      <c r="AX1157" s="13" t="s">
        <v>71</v>
      </c>
      <c r="AY1157" s="160" t="s">
        <v>304</v>
      </c>
    </row>
    <row r="1158" spans="2:51" s="14" customFormat="1" x14ac:dyDescent="0.2">
      <c r="B1158" s="166"/>
      <c r="D1158" s="153" t="s">
        <v>313</v>
      </c>
      <c r="E1158" s="167" t="s">
        <v>2</v>
      </c>
      <c r="F1158" s="168" t="s">
        <v>321</v>
      </c>
      <c r="H1158" s="169">
        <v>12.853</v>
      </c>
      <c r="I1158" s="170"/>
      <c r="L1158" s="166"/>
      <c r="M1158" s="171"/>
      <c r="T1158" s="172"/>
      <c r="AT1158" s="167" t="s">
        <v>313</v>
      </c>
      <c r="AU1158" s="167" t="s">
        <v>80</v>
      </c>
      <c r="AV1158" s="14" t="s">
        <v>322</v>
      </c>
      <c r="AW1158" s="14" t="s">
        <v>32</v>
      </c>
      <c r="AX1158" s="14" t="s">
        <v>71</v>
      </c>
      <c r="AY1158" s="167" t="s">
        <v>304</v>
      </c>
    </row>
    <row r="1159" spans="2:51" s="12" customFormat="1" x14ac:dyDescent="0.2">
      <c r="B1159" s="152"/>
      <c r="D1159" s="153" t="s">
        <v>313</v>
      </c>
      <c r="E1159" s="154" t="s">
        <v>2</v>
      </c>
      <c r="F1159" s="155" t="s">
        <v>639</v>
      </c>
      <c r="H1159" s="154" t="s">
        <v>2</v>
      </c>
      <c r="I1159" s="156"/>
      <c r="L1159" s="152"/>
      <c r="M1159" s="157"/>
      <c r="T1159" s="158"/>
      <c r="AT1159" s="154" t="s">
        <v>313</v>
      </c>
      <c r="AU1159" s="154" t="s">
        <v>80</v>
      </c>
      <c r="AV1159" s="12" t="s">
        <v>78</v>
      </c>
      <c r="AW1159" s="12" t="s">
        <v>32</v>
      </c>
      <c r="AX1159" s="12" t="s">
        <v>71</v>
      </c>
      <c r="AY1159" s="154" t="s">
        <v>304</v>
      </c>
    </row>
    <row r="1160" spans="2:51" s="13" customFormat="1" x14ac:dyDescent="0.2">
      <c r="B1160" s="159"/>
      <c r="D1160" s="153" t="s">
        <v>313</v>
      </c>
      <c r="E1160" s="160" t="s">
        <v>2</v>
      </c>
      <c r="F1160" s="161" t="s">
        <v>1197</v>
      </c>
      <c r="H1160" s="162">
        <v>12</v>
      </c>
      <c r="I1160" s="163"/>
      <c r="L1160" s="159"/>
      <c r="M1160" s="164"/>
      <c r="T1160" s="165"/>
      <c r="AT1160" s="160" t="s">
        <v>313</v>
      </c>
      <c r="AU1160" s="160" t="s">
        <v>80</v>
      </c>
      <c r="AV1160" s="13" t="s">
        <v>80</v>
      </c>
      <c r="AW1160" s="13" t="s">
        <v>32</v>
      </c>
      <c r="AX1160" s="13" t="s">
        <v>71</v>
      </c>
      <c r="AY1160" s="160" t="s">
        <v>304</v>
      </c>
    </row>
    <row r="1161" spans="2:51" s="13" customFormat="1" x14ac:dyDescent="0.2">
      <c r="B1161" s="159"/>
      <c r="D1161" s="153" t="s">
        <v>313</v>
      </c>
      <c r="E1161" s="160" t="s">
        <v>2</v>
      </c>
      <c r="F1161" s="161" t="s">
        <v>1198</v>
      </c>
      <c r="H1161" s="162">
        <v>12</v>
      </c>
      <c r="I1161" s="163"/>
      <c r="L1161" s="159"/>
      <c r="M1161" s="164"/>
      <c r="T1161" s="165"/>
      <c r="AT1161" s="160" t="s">
        <v>313</v>
      </c>
      <c r="AU1161" s="160" t="s">
        <v>80</v>
      </c>
      <c r="AV1161" s="13" t="s">
        <v>80</v>
      </c>
      <c r="AW1161" s="13" t="s">
        <v>32</v>
      </c>
      <c r="AX1161" s="13" t="s">
        <v>71</v>
      </c>
      <c r="AY1161" s="160" t="s">
        <v>304</v>
      </c>
    </row>
    <row r="1162" spans="2:51" s="13" customFormat="1" ht="22.5" x14ac:dyDescent="0.2">
      <c r="B1162" s="159"/>
      <c r="D1162" s="153" t="s">
        <v>313</v>
      </c>
      <c r="E1162" s="160" t="s">
        <v>2</v>
      </c>
      <c r="F1162" s="161" t="s">
        <v>1199</v>
      </c>
      <c r="H1162" s="162">
        <v>1</v>
      </c>
      <c r="I1162" s="163"/>
      <c r="L1162" s="159"/>
      <c r="M1162" s="164"/>
      <c r="T1162" s="165"/>
      <c r="AT1162" s="160" t="s">
        <v>313</v>
      </c>
      <c r="AU1162" s="160" t="s">
        <v>80</v>
      </c>
      <c r="AV1162" s="13" t="s">
        <v>80</v>
      </c>
      <c r="AW1162" s="13" t="s">
        <v>32</v>
      </c>
      <c r="AX1162" s="13" t="s">
        <v>71</v>
      </c>
      <c r="AY1162" s="160" t="s">
        <v>304</v>
      </c>
    </row>
    <row r="1163" spans="2:51" s="13" customFormat="1" x14ac:dyDescent="0.2">
      <c r="B1163" s="159"/>
      <c r="D1163" s="153" t="s">
        <v>313</v>
      </c>
      <c r="E1163" s="160" t="s">
        <v>2</v>
      </c>
      <c r="F1163" s="161" t="s">
        <v>1200</v>
      </c>
      <c r="H1163" s="162">
        <v>2.415</v>
      </c>
      <c r="I1163" s="163"/>
      <c r="L1163" s="159"/>
      <c r="M1163" s="164"/>
      <c r="T1163" s="165"/>
      <c r="AT1163" s="160" t="s">
        <v>313</v>
      </c>
      <c r="AU1163" s="160" t="s">
        <v>80</v>
      </c>
      <c r="AV1163" s="13" t="s">
        <v>80</v>
      </c>
      <c r="AW1163" s="13" t="s">
        <v>32</v>
      </c>
      <c r="AX1163" s="13" t="s">
        <v>71</v>
      </c>
      <c r="AY1163" s="160" t="s">
        <v>304</v>
      </c>
    </row>
    <row r="1164" spans="2:51" s="13" customFormat="1" x14ac:dyDescent="0.2">
      <c r="B1164" s="159"/>
      <c r="D1164" s="153" t="s">
        <v>313</v>
      </c>
      <c r="E1164" s="160" t="s">
        <v>2</v>
      </c>
      <c r="F1164" s="161" t="s">
        <v>1201</v>
      </c>
      <c r="H1164" s="162">
        <v>3.7</v>
      </c>
      <c r="I1164" s="163"/>
      <c r="L1164" s="159"/>
      <c r="M1164" s="164"/>
      <c r="T1164" s="165"/>
      <c r="AT1164" s="160" t="s">
        <v>313</v>
      </c>
      <c r="AU1164" s="160" t="s">
        <v>80</v>
      </c>
      <c r="AV1164" s="13" t="s">
        <v>80</v>
      </c>
      <c r="AW1164" s="13" t="s">
        <v>32</v>
      </c>
      <c r="AX1164" s="13" t="s">
        <v>71</v>
      </c>
      <c r="AY1164" s="160" t="s">
        <v>304</v>
      </c>
    </row>
    <row r="1165" spans="2:51" s="13" customFormat="1" ht="22.5" x14ac:dyDescent="0.2">
      <c r="B1165" s="159"/>
      <c r="D1165" s="153" t="s">
        <v>313</v>
      </c>
      <c r="E1165" s="160" t="s">
        <v>2</v>
      </c>
      <c r="F1165" s="161" t="s">
        <v>1202</v>
      </c>
      <c r="H1165" s="162">
        <v>2</v>
      </c>
      <c r="I1165" s="163"/>
      <c r="L1165" s="159"/>
      <c r="M1165" s="164"/>
      <c r="T1165" s="165"/>
      <c r="AT1165" s="160" t="s">
        <v>313</v>
      </c>
      <c r="AU1165" s="160" t="s">
        <v>80</v>
      </c>
      <c r="AV1165" s="13" t="s">
        <v>80</v>
      </c>
      <c r="AW1165" s="13" t="s">
        <v>32</v>
      </c>
      <c r="AX1165" s="13" t="s">
        <v>71</v>
      </c>
      <c r="AY1165" s="160" t="s">
        <v>304</v>
      </c>
    </row>
    <row r="1166" spans="2:51" s="13" customFormat="1" ht="22.5" x14ac:dyDescent="0.2">
      <c r="B1166" s="159"/>
      <c r="D1166" s="153" t="s">
        <v>313</v>
      </c>
      <c r="E1166" s="160" t="s">
        <v>2</v>
      </c>
      <c r="F1166" s="161" t="s">
        <v>1203</v>
      </c>
      <c r="H1166" s="162">
        <v>16.920000000000002</v>
      </c>
      <c r="I1166" s="163"/>
      <c r="L1166" s="159"/>
      <c r="M1166" s="164"/>
      <c r="T1166" s="165"/>
      <c r="AT1166" s="160" t="s">
        <v>313</v>
      </c>
      <c r="AU1166" s="160" t="s">
        <v>80</v>
      </c>
      <c r="AV1166" s="13" t="s">
        <v>80</v>
      </c>
      <c r="AW1166" s="13" t="s">
        <v>32</v>
      </c>
      <c r="AX1166" s="13" t="s">
        <v>71</v>
      </c>
      <c r="AY1166" s="160" t="s">
        <v>304</v>
      </c>
    </row>
    <row r="1167" spans="2:51" s="13" customFormat="1" x14ac:dyDescent="0.2">
      <c r="B1167" s="159"/>
      <c r="D1167" s="153" t="s">
        <v>313</v>
      </c>
      <c r="E1167" s="160" t="s">
        <v>2</v>
      </c>
      <c r="F1167" s="161" t="s">
        <v>1204</v>
      </c>
      <c r="H1167" s="162">
        <v>7.8630000000000004</v>
      </c>
      <c r="I1167" s="163"/>
      <c r="L1167" s="159"/>
      <c r="M1167" s="164"/>
      <c r="T1167" s="165"/>
      <c r="AT1167" s="160" t="s">
        <v>313</v>
      </c>
      <c r="AU1167" s="160" t="s">
        <v>80</v>
      </c>
      <c r="AV1167" s="13" t="s">
        <v>80</v>
      </c>
      <c r="AW1167" s="13" t="s">
        <v>32</v>
      </c>
      <c r="AX1167" s="13" t="s">
        <v>71</v>
      </c>
      <c r="AY1167" s="160" t="s">
        <v>304</v>
      </c>
    </row>
    <row r="1168" spans="2:51" s="13" customFormat="1" x14ac:dyDescent="0.2">
      <c r="B1168" s="159"/>
      <c r="D1168" s="153" t="s">
        <v>313</v>
      </c>
      <c r="E1168" s="160" t="s">
        <v>2</v>
      </c>
      <c r="F1168" s="161" t="s">
        <v>1205</v>
      </c>
      <c r="H1168" s="162">
        <v>6.3</v>
      </c>
      <c r="I1168" s="163"/>
      <c r="L1168" s="159"/>
      <c r="M1168" s="164"/>
      <c r="T1168" s="165"/>
      <c r="AT1168" s="160" t="s">
        <v>313</v>
      </c>
      <c r="AU1168" s="160" t="s">
        <v>80</v>
      </c>
      <c r="AV1168" s="13" t="s">
        <v>80</v>
      </c>
      <c r="AW1168" s="13" t="s">
        <v>32</v>
      </c>
      <c r="AX1168" s="13" t="s">
        <v>71</v>
      </c>
      <c r="AY1168" s="160" t="s">
        <v>304</v>
      </c>
    </row>
    <row r="1169" spans="2:51" s="13" customFormat="1" x14ac:dyDescent="0.2">
      <c r="B1169" s="159"/>
      <c r="D1169" s="153" t="s">
        <v>313</v>
      </c>
      <c r="E1169" s="160" t="s">
        <v>2</v>
      </c>
      <c r="F1169" s="161" t="s">
        <v>1206</v>
      </c>
      <c r="H1169" s="162">
        <v>3.15</v>
      </c>
      <c r="I1169" s="163"/>
      <c r="L1169" s="159"/>
      <c r="M1169" s="164"/>
      <c r="T1169" s="165"/>
      <c r="AT1169" s="160" t="s">
        <v>313</v>
      </c>
      <c r="AU1169" s="160" t="s">
        <v>80</v>
      </c>
      <c r="AV1169" s="13" t="s">
        <v>80</v>
      </c>
      <c r="AW1169" s="13" t="s">
        <v>32</v>
      </c>
      <c r="AX1169" s="13" t="s">
        <v>71</v>
      </c>
      <c r="AY1169" s="160" t="s">
        <v>304</v>
      </c>
    </row>
    <row r="1170" spans="2:51" s="13" customFormat="1" x14ac:dyDescent="0.2">
      <c r="B1170" s="159"/>
      <c r="D1170" s="153" t="s">
        <v>313</v>
      </c>
      <c r="E1170" s="160" t="s">
        <v>2</v>
      </c>
      <c r="F1170" s="161" t="s">
        <v>1207</v>
      </c>
      <c r="H1170" s="162">
        <v>0.61</v>
      </c>
      <c r="I1170" s="163"/>
      <c r="L1170" s="159"/>
      <c r="M1170" s="164"/>
      <c r="T1170" s="165"/>
      <c r="AT1170" s="160" t="s">
        <v>313</v>
      </c>
      <c r="AU1170" s="160" t="s">
        <v>80</v>
      </c>
      <c r="AV1170" s="13" t="s">
        <v>80</v>
      </c>
      <c r="AW1170" s="13" t="s">
        <v>32</v>
      </c>
      <c r="AX1170" s="13" t="s">
        <v>71</v>
      </c>
      <c r="AY1170" s="160" t="s">
        <v>304</v>
      </c>
    </row>
    <row r="1171" spans="2:51" s="13" customFormat="1" x14ac:dyDescent="0.2">
      <c r="B1171" s="159"/>
      <c r="D1171" s="153" t="s">
        <v>313</v>
      </c>
      <c r="E1171" s="160" t="s">
        <v>2</v>
      </c>
      <c r="F1171" s="161" t="s">
        <v>1208</v>
      </c>
      <c r="H1171" s="162">
        <v>2.0499999999999998</v>
      </c>
      <c r="I1171" s="163"/>
      <c r="L1171" s="159"/>
      <c r="M1171" s="164"/>
      <c r="T1171" s="165"/>
      <c r="AT1171" s="160" t="s">
        <v>313</v>
      </c>
      <c r="AU1171" s="160" t="s">
        <v>80</v>
      </c>
      <c r="AV1171" s="13" t="s">
        <v>80</v>
      </c>
      <c r="AW1171" s="13" t="s">
        <v>32</v>
      </c>
      <c r="AX1171" s="13" t="s">
        <v>71</v>
      </c>
      <c r="AY1171" s="160" t="s">
        <v>304</v>
      </c>
    </row>
    <row r="1172" spans="2:51" s="13" customFormat="1" x14ac:dyDescent="0.2">
      <c r="B1172" s="159"/>
      <c r="D1172" s="153" t="s">
        <v>313</v>
      </c>
      <c r="E1172" s="160" t="s">
        <v>2</v>
      </c>
      <c r="F1172" s="161" t="s">
        <v>1209</v>
      </c>
      <c r="H1172" s="162">
        <v>1.968</v>
      </c>
      <c r="I1172" s="163"/>
      <c r="L1172" s="159"/>
      <c r="M1172" s="164"/>
      <c r="T1172" s="165"/>
      <c r="AT1172" s="160" t="s">
        <v>313</v>
      </c>
      <c r="AU1172" s="160" t="s">
        <v>80</v>
      </c>
      <c r="AV1172" s="13" t="s">
        <v>80</v>
      </c>
      <c r="AW1172" s="13" t="s">
        <v>32</v>
      </c>
      <c r="AX1172" s="13" t="s">
        <v>71</v>
      </c>
      <c r="AY1172" s="160" t="s">
        <v>304</v>
      </c>
    </row>
    <row r="1173" spans="2:51" s="13" customFormat="1" x14ac:dyDescent="0.2">
      <c r="B1173" s="159"/>
      <c r="D1173" s="153" t="s">
        <v>313</v>
      </c>
      <c r="E1173" s="160" t="s">
        <v>2</v>
      </c>
      <c r="F1173" s="161" t="s">
        <v>1210</v>
      </c>
      <c r="H1173" s="162">
        <v>0.72</v>
      </c>
      <c r="I1173" s="163"/>
      <c r="L1173" s="159"/>
      <c r="M1173" s="164"/>
      <c r="T1173" s="165"/>
      <c r="AT1173" s="160" t="s">
        <v>313</v>
      </c>
      <c r="AU1173" s="160" t="s">
        <v>80</v>
      </c>
      <c r="AV1173" s="13" t="s">
        <v>80</v>
      </c>
      <c r="AW1173" s="13" t="s">
        <v>32</v>
      </c>
      <c r="AX1173" s="13" t="s">
        <v>71</v>
      </c>
      <c r="AY1173" s="160" t="s">
        <v>304</v>
      </c>
    </row>
    <row r="1174" spans="2:51" s="13" customFormat="1" x14ac:dyDescent="0.2">
      <c r="B1174" s="159"/>
      <c r="D1174" s="153" t="s">
        <v>313</v>
      </c>
      <c r="E1174" s="160" t="s">
        <v>2</v>
      </c>
      <c r="F1174" s="161" t="s">
        <v>1211</v>
      </c>
      <c r="H1174" s="162">
        <v>0</v>
      </c>
      <c r="I1174" s="163"/>
      <c r="L1174" s="159"/>
      <c r="M1174" s="164"/>
      <c r="T1174" s="165"/>
      <c r="AT1174" s="160" t="s">
        <v>313</v>
      </c>
      <c r="AU1174" s="160" t="s">
        <v>80</v>
      </c>
      <c r="AV1174" s="13" t="s">
        <v>80</v>
      </c>
      <c r="AW1174" s="13" t="s">
        <v>32</v>
      </c>
      <c r="AX1174" s="13" t="s">
        <v>71</v>
      </c>
      <c r="AY1174" s="160" t="s">
        <v>304</v>
      </c>
    </row>
    <row r="1175" spans="2:51" s="13" customFormat="1" x14ac:dyDescent="0.2">
      <c r="B1175" s="159"/>
      <c r="D1175" s="153" t="s">
        <v>313</v>
      </c>
      <c r="E1175" s="160" t="s">
        <v>2</v>
      </c>
      <c r="F1175" s="161" t="s">
        <v>1212</v>
      </c>
      <c r="H1175" s="162">
        <v>0</v>
      </c>
      <c r="I1175" s="163"/>
      <c r="L1175" s="159"/>
      <c r="M1175" s="164"/>
      <c r="T1175" s="165"/>
      <c r="AT1175" s="160" t="s">
        <v>313</v>
      </c>
      <c r="AU1175" s="160" t="s">
        <v>80</v>
      </c>
      <c r="AV1175" s="13" t="s">
        <v>80</v>
      </c>
      <c r="AW1175" s="13" t="s">
        <v>32</v>
      </c>
      <c r="AX1175" s="13" t="s">
        <v>71</v>
      </c>
      <c r="AY1175" s="160" t="s">
        <v>304</v>
      </c>
    </row>
    <row r="1176" spans="2:51" s="13" customFormat="1" x14ac:dyDescent="0.2">
      <c r="B1176" s="159"/>
      <c r="D1176" s="153" t="s">
        <v>313</v>
      </c>
      <c r="E1176" s="160" t="s">
        <v>2</v>
      </c>
      <c r="F1176" s="161" t="s">
        <v>1213</v>
      </c>
      <c r="H1176" s="162">
        <v>3.8149999999999999</v>
      </c>
      <c r="I1176" s="163"/>
      <c r="L1176" s="159"/>
      <c r="M1176" s="164"/>
      <c r="T1176" s="165"/>
      <c r="AT1176" s="160" t="s">
        <v>313</v>
      </c>
      <c r="AU1176" s="160" t="s">
        <v>80</v>
      </c>
      <c r="AV1176" s="13" t="s">
        <v>80</v>
      </c>
      <c r="AW1176" s="13" t="s">
        <v>32</v>
      </c>
      <c r="AX1176" s="13" t="s">
        <v>71</v>
      </c>
      <c r="AY1176" s="160" t="s">
        <v>304</v>
      </c>
    </row>
    <row r="1177" spans="2:51" s="13" customFormat="1" x14ac:dyDescent="0.2">
      <c r="B1177" s="159"/>
      <c r="D1177" s="153" t="s">
        <v>313</v>
      </c>
      <c r="E1177" s="160" t="s">
        <v>2</v>
      </c>
      <c r="F1177" s="161" t="s">
        <v>1214</v>
      </c>
      <c r="H1177" s="162">
        <v>0</v>
      </c>
      <c r="I1177" s="163"/>
      <c r="L1177" s="159"/>
      <c r="M1177" s="164"/>
      <c r="T1177" s="165"/>
      <c r="AT1177" s="160" t="s">
        <v>313</v>
      </c>
      <c r="AU1177" s="160" t="s">
        <v>80</v>
      </c>
      <c r="AV1177" s="13" t="s">
        <v>80</v>
      </c>
      <c r="AW1177" s="13" t="s">
        <v>32</v>
      </c>
      <c r="AX1177" s="13" t="s">
        <v>71</v>
      </c>
      <c r="AY1177" s="160" t="s">
        <v>304</v>
      </c>
    </row>
    <row r="1178" spans="2:51" s="13" customFormat="1" x14ac:dyDescent="0.2">
      <c r="B1178" s="159"/>
      <c r="D1178" s="153" t="s">
        <v>313</v>
      </c>
      <c r="E1178" s="160" t="s">
        <v>2</v>
      </c>
      <c r="F1178" s="161" t="s">
        <v>1215</v>
      </c>
      <c r="H1178" s="162">
        <v>2.7250000000000001</v>
      </c>
      <c r="I1178" s="163"/>
      <c r="L1178" s="159"/>
      <c r="M1178" s="164"/>
      <c r="T1178" s="165"/>
      <c r="AT1178" s="160" t="s">
        <v>313</v>
      </c>
      <c r="AU1178" s="160" t="s">
        <v>80</v>
      </c>
      <c r="AV1178" s="13" t="s">
        <v>80</v>
      </c>
      <c r="AW1178" s="13" t="s">
        <v>32</v>
      </c>
      <c r="AX1178" s="13" t="s">
        <v>71</v>
      </c>
      <c r="AY1178" s="160" t="s">
        <v>304</v>
      </c>
    </row>
    <row r="1179" spans="2:51" s="13" customFormat="1" x14ac:dyDescent="0.2">
      <c r="B1179" s="159"/>
      <c r="D1179" s="153" t="s">
        <v>313</v>
      </c>
      <c r="E1179" s="160" t="s">
        <v>2</v>
      </c>
      <c r="F1179" s="161" t="s">
        <v>1216</v>
      </c>
      <c r="H1179" s="162">
        <v>0.13800000000000001</v>
      </c>
      <c r="I1179" s="163"/>
      <c r="L1179" s="159"/>
      <c r="M1179" s="164"/>
      <c r="T1179" s="165"/>
      <c r="AT1179" s="160" t="s">
        <v>313</v>
      </c>
      <c r="AU1179" s="160" t="s">
        <v>80</v>
      </c>
      <c r="AV1179" s="13" t="s">
        <v>80</v>
      </c>
      <c r="AW1179" s="13" t="s">
        <v>32</v>
      </c>
      <c r="AX1179" s="13" t="s">
        <v>71</v>
      </c>
      <c r="AY1179" s="160" t="s">
        <v>304</v>
      </c>
    </row>
    <row r="1180" spans="2:51" s="14" customFormat="1" x14ac:dyDescent="0.2">
      <c r="B1180" s="166"/>
      <c r="D1180" s="153" t="s">
        <v>313</v>
      </c>
      <c r="E1180" s="167" t="s">
        <v>2</v>
      </c>
      <c r="F1180" s="168" t="s">
        <v>321</v>
      </c>
      <c r="H1180" s="169">
        <v>79.373999999999995</v>
      </c>
      <c r="I1180" s="170"/>
      <c r="L1180" s="166"/>
      <c r="M1180" s="171"/>
      <c r="T1180" s="172"/>
      <c r="AT1180" s="167" t="s">
        <v>313</v>
      </c>
      <c r="AU1180" s="167" t="s">
        <v>80</v>
      </c>
      <c r="AV1180" s="14" t="s">
        <v>322</v>
      </c>
      <c r="AW1180" s="14" t="s">
        <v>32</v>
      </c>
      <c r="AX1180" s="14" t="s">
        <v>71</v>
      </c>
      <c r="AY1180" s="167" t="s">
        <v>304</v>
      </c>
    </row>
    <row r="1181" spans="2:51" s="13" customFormat="1" ht="22.5" x14ac:dyDescent="0.2">
      <c r="B1181" s="159"/>
      <c r="D1181" s="153" t="s">
        <v>313</v>
      </c>
      <c r="E1181" s="160" t="s">
        <v>2</v>
      </c>
      <c r="F1181" s="161" t="s">
        <v>1217</v>
      </c>
      <c r="H1181" s="162">
        <v>2.4</v>
      </c>
      <c r="I1181" s="163"/>
      <c r="L1181" s="159"/>
      <c r="M1181" s="164"/>
      <c r="T1181" s="165"/>
      <c r="AT1181" s="160" t="s">
        <v>313</v>
      </c>
      <c r="AU1181" s="160" t="s">
        <v>80</v>
      </c>
      <c r="AV1181" s="13" t="s">
        <v>80</v>
      </c>
      <c r="AW1181" s="13" t="s">
        <v>32</v>
      </c>
      <c r="AX1181" s="13" t="s">
        <v>71</v>
      </c>
      <c r="AY1181" s="160" t="s">
        <v>304</v>
      </c>
    </row>
    <row r="1182" spans="2:51" s="13" customFormat="1" ht="22.5" x14ac:dyDescent="0.2">
      <c r="B1182" s="159"/>
      <c r="D1182" s="153" t="s">
        <v>313</v>
      </c>
      <c r="E1182" s="160" t="s">
        <v>2</v>
      </c>
      <c r="F1182" s="161" t="s">
        <v>1218</v>
      </c>
      <c r="H1182" s="162">
        <v>4.8</v>
      </c>
      <c r="I1182" s="163"/>
      <c r="L1182" s="159"/>
      <c r="M1182" s="164"/>
      <c r="T1182" s="165"/>
      <c r="AT1182" s="160" t="s">
        <v>313</v>
      </c>
      <c r="AU1182" s="160" t="s">
        <v>80</v>
      </c>
      <c r="AV1182" s="13" t="s">
        <v>80</v>
      </c>
      <c r="AW1182" s="13" t="s">
        <v>32</v>
      </c>
      <c r="AX1182" s="13" t="s">
        <v>71</v>
      </c>
      <c r="AY1182" s="160" t="s">
        <v>304</v>
      </c>
    </row>
    <row r="1183" spans="2:51" s="14" customFormat="1" x14ac:dyDescent="0.2">
      <c r="B1183" s="166"/>
      <c r="D1183" s="153" t="s">
        <v>313</v>
      </c>
      <c r="E1183" s="167" t="s">
        <v>2</v>
      </c>
      <c r="F1183" s="168" t="s">
        <v>321</v>
      </c>
      <c r="H1183" s="169">
        <v>7.2</v>
      </c>
      <c r="I1183" s="170"/>
      <c r="L1183" s="166"/>
      <c r="M1183" s="171"/>
      <c r="T1183" s="172"/>
      <c r="AT1183" s="167" t="s">
        <v>313</v>
      </c>
      <c r="AU1183" s="167" t="s">
        <v>80</v>
      </c>
      <c r="AV1183" s="14" t="s">
        <v>322</v>
      </c>
      <c r="AW1183" s="14" t="s">
        <v>32</v>
      </c>
      <c r="AX1183" s="14" t="s">
        <v>71</v>
      </c>
      <c r="AY1183" s="167" t="s">
        <v>304</v>
      </c>
    </row>
    <row r="1184" spans="2:51" s="12" customFormat="1" x14ac:dyDescent="0.2">
      <c r="B1184" s="152"/>
      <c r="D1184" s="153" t="s">
        <v>313</v>
      </c>
      <c r="E1184" s="154" t="s">
        <v>2</v>
      </c>
      <c r="F1184" s="155" t="s">
        <v>641</v>
      </c>
      <c r="H1184" s="154" t="s">
        <v>2</v>
      </c>
      <c r="I1184" s="156"/>
      <c r="L1184" s="152"/>
      <c r="M1184" s="157"/>
      <c r="T1184" s="158"/>
      <c r="AT1184" s="154" t="s">
        <v>313</v>
      </c>
      <c r="AU1184" s="154" t="s">
        <v>80</v>
      </c>
      <c r="AV1184" s="12" t="s">
        <v>78</v>
      </c>
      <c r="AW1184" s="12" t="s">
        <v>32</v>
      </c>
      <c r="AX1184" s="12" t="s">
        <v>71</v>
      </c>
      <c r="AY1184" s="154" t="s">
        <v>304</v>
      </c>
    </row>
    <row r="1185" spans="2:65" s="12" customFormat="1" x14ac:dyDescent="0.2">
      <c r="B1185" s="152"/>
      <c r="D1185" s="153" t="s">
        <v>313</v>
      </c>
      <c r="E1185" s="154" t="s">
        <v>2</v>
      </c>
      <c r="F1185" s="155" t="s">
        <v>1123</v>
      </c>
      <c r="H1185" s="154" t="s">
        <v>2</v>
      </c>
      <c r="I1185" s="156"/>
      <c r="L1185" s="152"/>
      <c r="M1185" s="157"/>
      <c r="T1185" s="158"/>
      <c r="AT1185" s="154" t="s">
        <v>313</v>
      </c>
      <c r="AU1185" s="154" t="s">
        <v>80</v>
      </c>
      <c r="AV1185" s="12" t="s">
        <v>78</v>
      </c>
      <c r="AW1185" s="12" t="s">
        <v>32</v>
      </c>
      <c r="AX1185" s="12" t="s">
        <v>71</v>
      </c>
      <c r="AY1185" s="154" t="s">
        <v>304</v>
      </c>
    </row>
    <row r="1186" spans="2:65" s="13" customFormat="1" x14ac:dyDescent="0.2">
      <c r="B1186" s="159"/>
      <c r="D1186" s="153" t="s">
        <v>313</v>
      </c>
      <c r="E1186" s="160" t="s">
        <v>2</v>
      </c>
      <c r="F1186" s="161" t="s">
        <v>1219</v>
      </c>
      <c r="H1186" s="162">
        <v>11.506</v>
      </c>
      <c r="I1186" s="163"/>
      <c r="L1186" s="159"/>
      <c r="M1186" s="164"/>
      <c r="T1186" s="165"/>
      <c r="AT1186" s="160" t="s">
        <v>313</v>
      </c>
      <c r="AU1186" s="160" t="s">
        <v>80</v>
      </c>
      <c r="AV1186" s="13" t="s">
        <v>80</v>
      </c>
      <c r="AW1186" s="13" t="s">
        <v>32</v>
      </c>
      <c r="AX1186" s="13" t="s">
        <v>71</v>
      </c>
      <c r="AY1186" s="160" t="s">
        <v>304</v>
      </c>
    </row>
    <row r="1187" spans="2:65" s="14" customFormat="1" x14ac:dyDescent="0.2">
      <c r="B1187" s="166"/>
      <c r="D1187" s="153" t="s">
        <v>313</v>
      </c>
      <c r="E1187" s="167" t="s">
        <v>2</v>
      </c>
      <c r="F1187" s="168" t="s">
        <v>321</v>
      </c>
      <c r="H1187" s="169">
        <v>11.506</v>
      </c>
      <c r="I1187" s="170"/>
      <c r="L1187" s="166"/>
      <c r="M1187" s="171"/>
      <c r="T1187" s="172"/>
      <c r="AT1187" s="167" t="s">
        <v>313</v>
      </c>
      <c r="AU1187" s="167" t="s">
        <v>80</v>
      </c>
      <c r="AV1187" s="14" t="s">
        <v>322</v>
      </c>
      <c r="AW1187" s="14" t="s">
        <v>32</v>
      </c>
      <c r="AX1187" s="14" t="s">
        <v>71</v>
      </c>
      <c r="AY1187" s="167" t="s">
        <v>304</v>
      </c>
    </row>
    <row r="1188" spans="2:65" s="15" customFormat="1" x14ac:dyDescent="0.2">
      <c r="B1188" s="173"/>
      <c r="D1188" s="153" t="s">
        <v>313</v>
      </c>
      <c r="E1188" s="174" t="s">
        <v>2</v>
      </c>
      <c r="F1188" s="175" t="s">
        <v>323</v>
      </c>
      <c r="H1188" s="176">
        <v>277.57400000000001</v>
      </c>
      <c r="I1188" s="177"/>
      <c r="L1188" s="173"/>
      <c r="M1188" s="178"/>
      <c r="T1188" s="179"/>
      <c r="AT1188" s="174" t="s">
        <v>313</v>
      </c>
      <c r="AU1188" s="174" t="s">
        <v>80</v>
      </c>
      <c r="AV1188" s="15" t="s">
        <v>86</v>
      </c>
      <c r="AW1188" s="15" t="s">
        <v>32</v>
      </c>
      <c r="AX1188" s="15" t="s">
        <v>78</v>
      </c>
      <c r="AY1188" s="174" t="s">
        <v>304</v>
      </c>
    </row>
    <row r="1189" spans="2:65" s="1" customFormat="1" ht="24.2" customHeight="1" x14ac:dyDescent="0.2">
      <c r="B1189" s="134"/>
      <c r="C1189" s="135" t="s">
        <v>1220</v>
      </c>
      <c r="D1189" s="135" t="s">
        <v>306</v>
      </c>
      <c r="E1189" s="136" t="s">
        <v>1221</v>
      </c>
      <c r="F1189" s="137" t="s">
        <v>1222</v>
      </c>
      <c r="G1189" s="138" t="s">
        <v>130</v>
      </c>
      <c r="H1189" s="139">
        <v>277.57400000000001</v>
      </c>
      <c r="I1189" s="140"/>
      <c r="J1189" s="141">
        <f>ROUND(I1189*H1189,2)</f>
        <v>0</v>
      </c>
      <c r="K1189" s="137" t="s">
        <v>309</v>
      </c>
      <c r="L1189" s="33"/>
      <c r="M1189" s="142" t="s">
        <v>2</v>
      </c>
      <c r="N1189" s="143" t="s">
        <v>42</v>
      </c>
      <c r="P1189" s="144">
        <f>O1189*H1189</f>
        <v>0</v>
      </c>
      <c r="Q1189" s="144">
        <v>0</v>
      </c>
      <c r="R1189" s="144">
        <f>Q1189*H1189</f>
        <v>0</v>
      </c>
      <c r="S1189" s="144">
        <v>0</v>
      </c>
      <c r="T1189" s="145">
        <f>S1189*H1189</f>
        <v>0</v>
      </c>
      <c r="AR1189" s="146" t="s">
        <v>86</v>
      </c>
      <c r="AT1189" s="146" t="s">
        <v>306</v>
      </c>
      <c r="AU1189" s="146" t="s">
        <v>80</v>
      </c>
      <c r="AY1189" s="18" t="s">
        <v>304</v>
      </c>
      <c r="BE1189" s="147">
        <f>IF(N1189="základní",J1189,0)</f>
        <v>0</v>
      </c>
      <c r="BF1189" s="147">
        <f>IF(N1189="snížená",J1189,0)</f>
        <v>0</v>
      </c>
      <c r="BG1189" s="147">
        <f>IF(N1189="zákl. přenesená",J1189,0)</f>
        <v>0</v>
      </c>
      <c r="BH1189" s="147">
        <f>IF(N1189="sníž. přenesená",J1189,0)</f>
        <v>0</v>
      </c>
      <c r="BI1189" s="147">
        <f>IF(N1189="nulová",J1189,0)</f>
        <v>0</v>
      </c>
      <c r="BJ1189" s="18" t="s">
        <v>78</v>
      </c>
      <c r="BK1189" s="147">
        <f>ROUND(I1189*H1189,2)</f>
        <v>0</v>
      </c>
      <c r="BL1189" s="18" t="s">
        <v>86</v>
      </c>
      <c r="BM1189" s="146" t="s">
        <v>1223</v>
      </c>
    </row>
    <row r="1190" spans="2:65" s="1" customFormat="1" x14ac:dyDescent="0.2">
      <c r="B1190" s="33"/>
      <c r="D1190" s="148" t="s">
        <v>311</v>
      </c>
      <c r="F1190" s="149" t="s">
        <v>1224</v>
      </c>
      <c r="I1190" s="150"/>
      <c r="L1190" s="33"/>
      <c r="M1190" s="151"/>
      <c r="T1190" s="54"/>
      <c r="AT1190" s="18" t="s">
        <v>311</v>
      </c>
      <c r="AU1190" s="18" t="s">
        <v>80</v>
      </c>
    </row>
    <row r="1191" spans="2:65" s="1" customFormat="1" ht="55.5" customHeight="1" x14ac:dyDescent="0.2">
      <c r="B1191" s="134"/>
      <c r="C1191" s="135" t="s">
        <v>1225</v>
      </c>
      <c r="D1191" s="135" t="s">
        <v>306</v>
      </c>
      <c r="E1191" s="136" t="s">
        <v>831</v>
      </c>
      <c r="F1191" s="137" t="s">
        <v>832</v>
      </c>
      <c r="G1191" s="138" t="s">
        <v>130</v>
      </c>
      <c r="H1191" s="139">
        <v>4.4429999999999996</v>
      </c>
      <c r="I1191" s="140"/>
      <c r="J1191" s="141">
        <f>ROUND(I1191*H1191,2)</f>
        <v>0</v>
      </c>
      <c r="K1191" s="137" t="s">
        <v>309</v>
      </c>
      <c r="L1191" s="33"/>
      <c r="M1191" s="142" t="s">
        <v>2</v>
      </c>
      <c r="N1191" s="143" t="s">
        <v>42</v>
      </c>
      <c r="P1191" s="144">
        <f>O1191*H1191</f>
        <v>0</v>
      </c>
      <c r="Q1191" s="144">
        <v>1.052E-2</v>
      </c>
      <c r="R1191" s="144">
        <f>Q1191*H1191</f>
        <v>4.6740359999999995E-2</v>
      </c>
      <c r="S1191" s="144">
        <v>0</v>
      </c>
      <c r="T1191" s="145">
        <f>S1191*H1191</f>
        <v>0</v>
      </c>
      <c r="AR1191" s="146" t="s">
        <v>86</v>
      </c>
      <c r="AT1191" s="146" t="s">
        <v>306</v>
      </c>
      <c r="AU1191" s="146" t="s">
        <v>80</v>
      </c>
      <c r="AY1191" s="18" t="s">
        <v>304</v>
      </c>
      <c r="BE1191" s="147">
        <f>IF(N1191="základní",J1191,0)</f>
        <v>0</v>
      </c>
      <c r="BF1191" s="147">
        <f>IF(N1191="snížená",J1191,0)</f>
        <v>0</v>
      </c>
      <c r="BG1191" s="147">
        <f>IF(N1191="zákl. přenesená",J1191,0)</f>
        <v>0</v>
      </c>
      <c r="BH1191" s="147">
        <f>IF(N1191="sníž. přenesená",J1191,0)</f>
        <v>0</v>
      </c>
      <c r="BI1191" s="147">
        <f>IF(N1191="nulová",J1191,0)</f>
        <v>0</v>
      </c>
      <c r="BJ1191" s="18" t="s">
        <v>78</v>
      </c>
      <c r="BK1191" s="147">
        <f>ROUND(I1191*H1191,2)</f>
        <v>0</v>
      </c>
      <c r="BL1191" s="18" t="s">
        <v>86</v>
      </c>
      <c r="BM1191" s="146" t="s">
        <v>1226</v>
      </c>
    </row>
    <row r="1192" spans="2:65" s="1" customFormat="1" x14ac:dyDescent="0.2">
      <c r="B1192" s="33"/>
      <c r="D1192" s="148" t="s">
        <v>311</v>
      </c>
      <c r="F1192" s="149" t="s">
        <v>834</v>
      </c>
      <c r="I1192" s="150"/>
      <c r="L1192" s="33"/>
      <c r="M1192" s="151"/>
      <c r="T1192" s="54"/>
      <c r="AT1192" s="18" t="s">
        <v>311</v>
      </c>
      <c r="AU1192" s="18" t="s">
        <v>80</v>
      </c>
    </row>
    <row r="1193" spans="2:65" s="12" customFormat="1" x14ac:dyDescent="0.2">
      <c r="B1193" s="152"/>
      <c r="D1193" s="153" t="s">
        <v>313</v>
      </c>
      <c r="E1193" s="154" t="s">
        <v>2</v>
      </c>
      <c r="F1193" s="155" t="s">
        <v>1227</v>
      </c>
      <c r="H1193" s="154" t="s">
        <v>2</v>
      </c>
      <c r="I1193" s="156"/>
      <c r="L1193" s="152"/>
      <c r="M1193" s="157"/>
      <c r="T1193" s="158"/>
      <c r="AT1193" s="154" t="s">
        <v>313</v>
      </c>
      <c r="AU1193" s="154" t="s">
        <v>80</v>
      </c>
      <c r="AV1193" s="12" t="s">
        <v>78</v>
      </c>
      <c r="AW1193" s="12" t="s">
        <v>32</v>
      </c>
      <c r="AX1193" s="12" t="s">
        <v>71</v>
      </c>
      <c r="AY1193" s="154" t="s">
        <v>304</v>
      </c>
    </row>
    <row r="1194" spans="2:65" s="12" customFormat="1" x14ac:dyDescent="0.2">
      <c r="B1194" s="152"/>
      <c r="D1194" s="153" t="s">
        <v>313</v>
      </c>
      <c r="E1194" s="154" t="s">
        <v>2</v>
      </c>
      <c r="F1194" s="155" t="s">
        <v>613</v>
      </c>
      <c r="H1194" s="154" t="s">
        <v>2</v>
      </c>
      <c r="I1194" s="156"/>
      <c r="L1194" s="152"/>
      <c r="M1194" s="157"/>
      <c r="T1194" s="158"/>
      <c r="AT1194" s="154" t="s">
        <v>313</v>
      </c>
      <c r="AU1194" s="154" t="s">
        <v>80</v>
      </c>
      <c r="AV1194" s="12" t="s">
        <v>78</v>
      </c>
      <c r="AW1194" s="12" t="s">
        <v>32</v>
      </c>
      <c r="AX1194" s="12" t="s">
        <v>71</v>
      </c>
      <c r="AY1194" s="154" t="s">
        <v>304</v>
      </c>
    </row>
    <row r="1195" spans="2:65" s="12" customFormat="1" x14ac:dyDescent="0.2">
      <c r="B1195" s="152"/>
      <c r="D1195" s="153" t="s">
        <v>313</v>
      </c>
      <c r="E1195" s="154" t="s">
        <v>2</v>
      </c>
      <c r="F1195" s="155" t="s">
        <v>1001</v>
      </c>
      <c r="H1195" s="154" t="s">
        <v>2</v>
      </c>
      <c r="I1195" s="156"/>
      <c r="L1195" s="152"/>
      <c r="M1195" s="157"/>
      <c r="T1195" s="158"/>
      <c r="AT1195" s="154" t="s">
        <v>313</v>
      </c>
      <c r="AU1195" s="154" t="s">
        <v>80</v>
      </c>
      <c r="AV1195" s="12" t="s">
        <v>78</v>
      </c>
      <c r="AW1195" s="12" t="s">
        <v>32</v>
      </c>
      <c r="AX1195" s="12" t="s">
        <v>71</v>
      </c>
      <c r="AY1195" s="154" t="s">
        <v>304</v>
      </c>
    </row>
    <row r="1196" spans="2:65" s="13" customFormat="1" x14ac:dyDescent="0.2">
      <c r="B1196" s="159"/>
      <c r="D1196" s="153" t="s">
        <v>313</v>
      </c>
      <c r="E1196" s="160" t="s">
        <v>2</v>
      </c>
      <c r="F1196" s="161" t="s">
        <v>1228</v>
      </c>
      <c r="H1196" s="162">
        <v>0.66</v>
      </c>
      <c r="I1196" s="163"/>
      <c r="L1196" s="159"/>
      <c r="M1196" s="164"/>
      <c r="T1196" s="165"/>
      <c r="AT1196" s="160" t="s">
        <v>313</v>
      </c>
      <c r="AU1196" s="160" t="s">
        <v>80</v>
      </c>
      <c r="AV1196" s="13" t="s">
        <v>80</v>
      </c>
      <c r="AW1196" s="13" t="s">
        <v>32</v>
      </c>
      <c r="AX1196" s="13" t="s">
        <v>71</v>
      </c>
      <c r="AY1196" s="160" t="s">
        <v>304</v>
      </c>
    </row>
    <row r="1197" spans="2:65" s="13" customFormat="1" x14ac:dyDescent="0.2">
      <c r="B1197" s="159"/>
      <c r="D1197" s="153" t="s">
        <v>313</v>
      </c>
      <c r="E1197" s="160" t="s">
        <v>2</v>
      </c>
      <c r="F1197" s="161" t="s">
        <v>1229</v>
      </c>
      <c r="H1197" s="162">
        <v>1.98</v>
      </c>
      <c r="I1197" s="163"/>
      <c r="L1197" s="159"/>
      <c r="M1197" s="164"/>
      <c r="T1197" s="165"/>
      <c r="AT1197" s="160" t="s">
        <v>313</v>
      </c>
      <c r="AU1197" s="160" t="s">
        <v>80</v>
      </c>
      <c r="AV1197" s="13" t="s">
        <v>80</v>
      </c>
      <c r="AW1197" s="13" t="s">
        <v>32</v>
      </c>
      <c r="AX1197" s="13" t="s">
        <v>71</v>
      </c>
      <c r="AY1197" s="160" t="s">
        <v>304</v>
      </c>
    </row>
    <row r="1198" spans="2:65" s="13" customFormat="1" x14ac:dyDescent="0.2">
      <c r="B1198" s="159"/>
      <c r="D1198" s="153" t="s">
        <v>313</v>
      </c>
      <c r="E1198" s="160" t="s">
        <v>2</v>
      </c>
      <c r="F1198" s="161" t="s">
        <v>1230</v>
      </c>
      <c r="H1198" s="162">
        <v>0.60599999999999998</v>
      </c>
      <c r="I1198" s="163"/>
      <c r="L1198" s="159"/>
      <c r="M1198" s="164"/>
      <c r="T1198" s="165"/>
      <c r="AT1198" s="160" t="s">
        <v>313</v>
      </c>
      <c r="AU1198" s="160" t="s">
        <v>80</v>
      </c>
      <c r="AV1198" s="13" t="s">
        <v>80</v>
      </c>
      <c r="AW1198" s="13" t="s">
        <v>32</v>
      </c>
      <c r="AX1198" s="13" t="s">
        <v>71</v>
      </c>
      <c r="AY1198" s="160" t="s">
        <v>304</v>
      </c>
    </row>
    <row r="1199" spans="2:65" s="13" customFormat="1" x14ac:dyDescent="0.2">
      <c r="B1199" s="159"/>
      <c r="D1199" s="153" t="s">
        <v>313</v>
      </c>
      <c r="E1199" s="160" t="s">
        <v>2</v>
      </c>
      <c r="F1199" s="161" t="s">
        <v>1231</v>
      </c>
      <c r="H1199" s="162">
        <v>0.48</v>
      </c>
      <c r="I1199" s="163"/>
      <c r="L1199" s="159"/>
      <c r="M1199" s="164"/>
      <c r="T1199" s="165"/>
      <c r="AT1199" s="160" t="s">
        <v>313</v>
      </c>
      <c r="AU1199" s="160" t="s">
        <v>80</v>
      </c>
      <c r="AV1199" s="13" t="s">
        <v>80</v>
      </c>
      <c r="AW1199" s="13" t="s">
        <v>32</v>
      </c>
      <c r="AX1199" s="13" t="s">
        <v>71</v>
      </c>
      <c r="AY1199" s="160" t="s">
        <v>304</v>
      </c>
    </row>
    <row r="1200" spans="2:65" s="13" customFormat="1" x14ac:dyDescent="0.2">
      <c r="B1200" s="159"/>
      <c r="D1200" s="153" t="s">
        <v>313</v>
      </c>
      <c r="E1200" s="160" t="s">
        <v>2</v>
      </c>
      <c r="F1200" s="161" t="s">
        <v>1232</v>
      </c>
      <c r="H1200" s="162">
        <v>0.56699999999999995</v>
      </c>
      <c r="I1200" s="163"/>
      <c r="L1200" s="159"/>
      <c r="M1200" s="164"/>
      <c r="T1200" s="165"/>
      <c r="AT1200" s="160" t="s">
        <v>313</v>
      </c>
      <c r="AU1200" s="160" t="s">
        <v>80</v>
      </c>
      <c r="AV1200" s="13" t="s">
        <v>80</v>
      </c>
      <c r="AW1200" s="13" t="s">
        <v>32</v>
      </c>
      <c r="AX1200" s="13" t="s">
        <v>71</v>
      </c>
      <c r="AY1200" s="160" t="s">
        <v>304</v>
      </c>
    </row>
    <row r="1201" spans="2:65" s="13" customFormat="1" x14ac:dyDescent="0.2">
      <c r="B1201" s="159"/>
      <c r="D1201" s="153" t="s">
        <v>313</v>
      </c>
      <c r="E1201" s="160" t="s">
        <v>2</v>
      </c>
      <c r="F1201" s="161" t="s">
        <v>1233</v>
      </c>
      <c r="H1201" s="162">
        <v>0.15</v>
      </c>
      <c r="I1201" s="163"/>
      <c r="L1201" s="159"/>
      <c r="M1201" s="164"/>
      <c r="T1201" s="165"/>
      <c r="AT1201" s="160" t="s">
        <v>313</v>
      </c>
      <c r="AU1201" s="160" t="s">
        <v>80</v>
      </c>
      <c r="AV1201" s="13" t="s">
        <v>80</v>
      </c>
      <c r="AW1201" s="13" t="s">
        <v>32</v>
      </c>
      <c r="AX1201" s="13" t="s">
        <v>71</v>
      </c>
      <c r="AY1201" s="160" t="s">
        <v>304</v>
      </c>
    </row>
    <row r="1202" spans="2:65" s="14" customFormat="1" x14ac:dyDescent="0.2">
      <c r="B1202" s="166"/>
      <c r="D1202" s="153" t="s">
        <v>313</v>
      </c>
      <c r="E1202" s="167" t="s">
        <v>2</v>
      </c>
      <c r="F1202" s="168" t="s">
        <v>321</v>
      </c>
      <c r="H1202" s="169">
        <v>4.4429999999999996</v>
      </c>
      <c r="I1202" s="170"/>
      <c r="L1202" s="166"/>
      <c r="M1202" s="171"/>
      <c r="T1202" s="172"/>
      <c r="AT1202" s="167" t="s">
        <v>313</v>
      </c>
      <c r="AU1202" s="167" t="s">
        <v>80</v>
      </c>
      <c r="AV1202" s="14" t="s">
        <v>322</v>
      </c>
      <c r="AW1202" s="14" t="s">
        <v>32</v>
      </c>
      <c r="AX1202" s="14" t="s">
        <v>71</v>
      </c>
      <c r="AY1202" s="167" t="s">
        <v>304</v>
      </c>
    </row>
    <row r="1203" spans="2:65" s="15" customFormat="1" x14ac:dyDescent="0.2">
      <c r="B1203" s="173"/>
      <c r="D1203" s="153" t="s">
        <v>313</v>
      </c>
      <c r="E1203" s="174" t="s">
        <v>2</v>
      </c>
      <c r="F1203" s="175" t="s">
        <v>323</v>
      </c>
      <c r="H1203" s="176">
        <v>4.4429999999999996</v>
      </c>
      <c r="I1203" s="177"/>
      <c r="L1203" s="173"/>
      <c r="M1203" s="178"/>
      <c r="T1203" s="179"/>
      <c r="AT1203" s="174" t="s">
        <v>313</v>
      </c>
      <c r="AU1203" s="174" t="s">
        <v>80</v>
      </c>
      <c r="AV1203" s="15" t="s">
        <v>86</v>
      </c>
      <c r="AW1203" s="15" t="s">
        <v>32</v>
      </c>
      <c r="AX1203" s="15" t="s">
        <v>78</v>
      </c>
      <c r="AY1203" s="174" t="s">
        <v>304</v>
      </c>
    </row>
    <row r="1204" spans="2:65" s="1" customFormat="1" ht="55.5" customHeight="1" x14ac:dyDescent="0.2">
      <c r="B1204" s="134"/>
      <c r="C1204" s="135" t="s">
        <v>1234</v>
      </c>
      <c r="D1204" s="135" t="s">
        <v>306</v>
      </c>
      <c r="E1204" s="136" t="s">
        <v>846</v>
      </c>
      <c r="F1204" s="137" t="s">
        <v>847</v>
      </c>
      <c r="G1204" s="138" t="s">
        <v>130</v>
      </c>
      <c r="H1204" s="139">
        <v>4.4429999999999996</v>
      </c>
      <c r="I1204" s="140"/>
      <c r="J1204" s="141">
        <f>ROUND(I1204*H1204,2)</f>
        <v>0</v>
      </c>
      <c r="K1204" s="137" t="s">
        <v>309</v>
      </c>
      <c r="L1204" s="33"/>
      <c r="M1204" s="142" t="s">
        <v>2</v>
      </c>
      <c r="N1204" s="143" t="s">
        <v>42</v>
      </c>
      <c r="P1204" s="144">
        <f>O1204*H1204</f>
        <v>0</v>
      </c>
      <c r="Q1204" s="144">
        <v>0</v>
      </c>
      <c r="R1204" s="144">
        <f>Q1204*H1204</f>
        <v>0</v>
      </c>
      <c r="S1204" s="144">
        <v>0</v>
      </c>
      <c r="T1204" s="145">
        <f>S1204*H1204</f>
        <v>0</v>
      </c>
      <c r="AR1204" s="146" t="s">
        <v>86</v>
      </c>
      <c r="AT1204" s="146" t="s">
        <v>306</v>
      </c>
      <c r="AU1204" s="146" t="s">
        <v>80</v>
      </c>
      <c r="AY1204" s="18" t="s">
        <v>304</v>
      </c>
      <c r="BE1204" s="147">
        <f>IF(N1204="základní",J1204,0)</f>
        <v>0</v>
      </c>
      <c r="BF1204" s="147">
        <f>IF(N1204="snížená",J1204,0)</f>
        <v>0</v>
      </c>
      <c r="BG1204" s="147">
        <f>IF(N1204="zákl. přenesená",J1204,0)</f>
        <v>0</v>
      </c>
      <c r="BH1204" s="147">
        <f>IF(N1204="sníž. přenesená",J1204,0)</f>
        <v>0</v>
      </c>
      <c r="BI1204" s="147">
        <f>IF(N1204="nulová",J1204,0)</f>
        <v>0</v>
      </c>
      <c r="BJ1204" s="18" t="s">
        <v>78</v>
      </c>
      <c r="BK1204" s="147">
        <f>ROUND(I1204*H1204,2)</f>
        <v>0</v>
      </c>
      <c r="BL1204" s="18" t="s">
        <v>86</v>
      </c>
      <c r="BM1204" s="146" t="s">
        <v>1235</v>
      </c>
    </row>
    <row r="1205" spans="2:65" s="1" customFormat="1" x14ac:dyDescent="0.2">
      <c r="B1205" s="33"/>
      <c r="D1205" s="148" t="s">
        <v>311</v>
      </c>
      <c r="F1205" s="149" t="s">
        <v>849</v>
      </c>
      <c r="I1205" s="150"/>
      <c r="L1205" s="33"/>
      <c r="M1205" s="151"/>
      <c r="T1205" s="54"/>
      <c r="AT1205" s="18" t="s">
        <v>311</v>
      </c>
      <c r="AU1205" s="18" t="s">
        <v>80</v>
      </c>
    </row>
    <row r="1206" spans="2:65" s="1" customFormat="1" ht="37.9" customHeight="1" x14ac:dyDescent="0.2">
      <c r="B1206" s="134"/>
      <c r="C1206" s="135" t="s">
        <v>1236</v>
      </c>
      <c r="D1206" s="135" t="s">
        <v>306</v>
      </c>
      <c r="E1206" s="136" t="s">
        <v>1237</v>
      </c>
      <c r="F1206" s="137" t="s">
        <v>1238</v>
      </c>
      <c r="G1206" s="138" t="s">
        <v>130</v>
      </c>
      <c r="H1206" s="139">
        <v>22.399000000000001</v>
      </c>
      <c r="I1206" s="140"/>
      <c r="J1206" s="141">
        <f>ROUND(I1206*H1206,2)</f>
        <v>0</v>
      </c>
      <c r="K1206" s="137" t="s">
        <v>309</v>
      </c>
      <c r="L1206" s="33"/>
      <c r="M1206" s="142" t="s">
        <v>2</v>
      </c>
      <c r="N1206" s="143" t="s">
        <v>42</v>
      </c>
      <c r="P1206" s="144">
        <f>O1206*H1206</f>
        <v>0</v>
      </c>
      <c r="Q1206" s="144">
        <v>5.3299999999999997E-3</v>
      </c>
      <c r="R1206" s="144">
        <f>Q1206*H1206</f>
        <v>0.11938667</v>
      </c>
      <c r="S1206" s="144">
        <v>0</v>
      </c>
      <c r="T1206" s="145">
        <f>S1206*H1206</f>
        <v>0</v>
      </c>
      <c r="AR1206" s="146" t="s">
        <v>86</v>
      </c>
      <c r="AT1206" s="146" t="s">
        <v>306</v>
      </c>
      <c r="AU1206" s="146" t="s">
        <v>80</v>
      </c>
      <c r="AY1206" s="18" t="s">
        <v>304</v>
      </c>
      <c r="BE1206" s="147">
        <f>IF(N1206="základní",J1206,0)</f>
        <v>0</v>
      </c>
      <c r="BF1206" s="147">
        <f>IF(N1206="snížená",J1206,0)</f>
        <v>0</v>
      </c>
      <c r="BG1206" s="147">
        <f>IF(N1206="zákl. přenesená",J1206,0)</f>
        <v>0</v>
      </c>
      <c r="BH1206" s="147">
        <f>IF(N1206="sníž. přenesená",J1206,0)</f>
        <v>0</v>
      </c>
      <c r="BI1206" s="147">
        <f>IF(N1206="nulová",J1206,0)</f>
        <v>0</v>
      </c>
      <c r="BJ1206" s="18" t="s">
        <v>78</v>
      </c>
      <c r="BK1206" s="147">
        <f>ROUND(I1206*H1206,2)</f>
        <v>0</v>
      </c>
      <c r="BL1206" s="18" t="s">
        <v>86</v>
      </c>
      <c r="BM1206" s="146" t="s">
        <v>1239</v>
      </c>
    </row>
    <row r="1207" spans="2:65" s="1" customFormat="1" x14ac:dyDescent="0.2">
      <c r="B1207" s="33"/>
      <c r="D1207" s="148" t="s">
        <v>311</v>
      </c>
      <c r="F1207" s="149" t="s">
        <v>1240</v>
      </c>
      <c r="I1207" s="150"/>
      <c r="L1207" s="33"/>
      <c r="M1207" s="151"/>
      <c r="T1207" s="54"/>
      <c r="AT1207" s="18" t="s">
        <v>311</v>
      </c>
      <c r="AU1207" s="18" t="s">
        <v>80</v>
      </c>
    </row>
    <row r="1208" spans="2:65" s="12" customFormat="1" x14ac:dyDescent="0.2">
      <c r="B1208" s="152"/>
      <c r="D1208" s="153" t="s">
        <v>313</v>
      </c>
      <c r="E1208" s="154" t="s">
        <v>2</v>
      </c>
      <c r="F1208" s="155" t="s">
        <v>613</v>
      </c>
      <c r="H1208" s="154" t="s">
        <v>2</v>
      </c>
      <c r="I1208" s="156"/>
      <c r="L1208" s="152"/>
      <c r="M1208" s="157"/>
      <c r="T1208" s="158"/>
      <c r="AT1208" s="154" t="s">
        <v>313</v>
      </c>
      <c r="AU1208" s="154" t="s">
        <v>80</v>
      </c>
      <c r="AV1208" s="12" t="s">
        <v>78</v>
      </c>
      <c r="AW1208" s="12" t="s">
        <v>32</v>
      </c>
      <c r="AX1208" s="12" t="s">
        <v>71</v>
      </c>
      <c r="AY1208" s="154" t="s">
        <v>304</v>
      </c>
    </row>
    <row r="1209" spans="2:65" s="12" customFormat="1" x14ac:dyDescent="0.2">
      <c r="B1209" s="152"/>
      <c r="D1209" s="153" t="s">
        <v>313</v>
      </c>
      <c r="E1209" s="154" t="s">
        <v>2</v>
      </c>
      <c r="F1209" s="155" t="s">
        <v>1001</v>
      </c>
      <c r="H1209" s="154" t="s">
        <v>2</v>
      </c>
      <c r="I1209" s="156"/>
      <c r="L1209" s="152"/>
      <c r="M1209" s="157"/>
      <c r="T1209" s="158"/>
      <c r="AT1209" s="154" t="s">
        <v>313</v>
      </c>
      <c r="AU1209" s="154" t="s">
        <v>80</v>
      </c>
      <c r="AV1209" s="12" t="s">
        <v>78</v>
      </c>
      <c r="AW1209" s="12" t="s">
        <v>32</v>
      </c>
      <c r="AX1209" s="12" t="s">
        <v>71</v>
      </c>
      <c r="AY1209" s="154" t="s">
        <v>304</v>
      </c>
    </row>
    <row r="1210" spans="2:65" s="13" customFormat="1" x14ac:dyDescent="0.2">
      <c r="B1210" s="159"/>
      <c r="D1210" s="153" t="s">
        <v>313</v>
      </c>
      <c r="E1210" s="160" t="s">
        <v>2</v>
      </c>
      <c r="F1210" s="161" t="s">
        <v>1241</v>
      </c>
      <c r="H1210" s="162">
        <v>1.9319999999999999</v>
      </c>
      <c r="I1210" s="163"/>
      <c r="L1210" s="159"/>
      <c r="M1210" s="164"/>
      <c r="T1210" s="165"/>
      <c r="AT1210" s="160" t="s">
        <v>313</v>
      </c>
      <c r="AU1210" s="160" t="s">
        <v>80</v>
      </c>
      <c r="AV1210" s="13" t="s">
        <v>80</v>
      </c>
      <c r="AW1210" s="13" t="s">
        <v>32</v>
      </c>
      <c r="AX1210" s="13" t="s">
        <v>71</v>
      </c>
      <c r="AY1210" s="160" t="s">
        <v>304</v>
      </c>
    </row>
    <row r="1211" spans="2:65" s="13" customFormat="1" x14ac:dyDescent="0.2">
      <c r="B1211" s="159"/>
      <c r="D1211" s="153" t="s">
        <v>313</v>
      </c>
      <c r="E1211" s="160" t="s">
        <v>2</v>
      </c>
      <c r="F1211" s="161" t="s">
        <v>1242</v>
      </c>
      <c r="H1211" s="162">
        <v>2.6949999999999998</v>
      </c>
      <c r="I1211" s="163"/>
      <c r="L1211" s="159"/>
      <c r="M1211" s="164"/>
      <c r="T1211" s="165"/>
      <c r="AT1211" s="160" t="s">
        <v>313</v>
      </c>
      <c r="AU1211" s="160" t="s">
        <v>80</v>
      </c>
      <c r="AV1211" s="13" t="s">
        <v>80</v>
      </c>
      <c r="AW1211" s="13" t="s">
        <v>32</v>
      </c>
      <c r="AX1211" s="13" t="s">
        <v>71</v>
      </c>
      <c r="AY1211" s="160" t="s">
        <v>304</v>
      </c>
    </row>
    <row r="1212" spans="2:65" s="13" customFormat="1" x14ac:dyDescent="0.2">
      <c r="B1212" s="159"/>
      <c r="D1212" s="153" t="s">
        <v>313</v>
      </c>
      <c r="E1212" s="160" t="s">
        <v>2</v>
      </c>
      <c r="F1212" s="161" t="s">
        <v>1243</v>
      </c>
      <c r="H1212" s="162">
        <v>1.7789999999999999</v>
      </c>
      <c r="I1212" s="163"/>
      <c r="L1212" s="159"/>
      <c r="M1212" s="164"/>
      <c r="T1212" s="165"/>
      <c r="AT1212" s="160" t="s">
        <v>313</v>
      </c>
      <c r="AU1212" s="160" t="s">
        <v>80</v>
      </c>
      <c r="AV1212" s="13" t="s">
        <v>80</v>
      </c>
      <c r="AW1212" s="13" t="s">
        <v>32</v>
      </c>
      <c r="AX1212" s="13" t="s">
        <v>71</v>
      </c>
      <c r="AY1212" s="160" t="s">
        <v>304</v>
      </c>
    </row>
    <row r="1213" spans="2:65" s="14" customFormat="1" x14ac:dyDescent="0.2">
      <c r="B1213" s="166"/>
      <c r="D1213" s="153" t="s">
        <v>313</v>
      </c>
      <c r="E1213" s="167" t="s">
        <v>2</v>
      </c>
      <c r="F1213" s="168" t="s">
        <v>321</v>
      </c>
      <c r="H1213" s="169">
        <v>6.4059999999999997</v>
      </c>
      <c r="I1213" s="170"/>
      <c r="L1213" s="166"/>
      <c r="M1213" s="171"/>
      <c r="T1213" s="172"/>
      <c r="AT1213" s="167" t="s">
        <v>313</v>
      </c>
      <c r="AU1213" s="167" t="s">
        <v>80</v>
      </c>
      <c r="AV1213" s="14" t="s">
        <v>322</v>
      </c>
      <c r="AW1213" s="14" t="s">
        <v>32</v>
      </c>
      <c r="AX1213" s="14" t="s">
        <v>71</v>
      </c>
      <c r="AY1213" s="167" t="s">
        <v>304</v>
      </c>
    </row>
    <row r="1214" spans="2:65" s="12" customFormat="1" x14ac:dyDescent="0.2">
      <c r="B1214" s="152"/>
      <c r="D1214" s="153" t="s">
        <v>313</v>
      </c>
      <c r="E1214" s="154" t="s">
        <v>2</v>
      </c>
      <c r="F1214" s="155" t="s">
        <v>639</v>
      </c>
      <c r="H1214" s="154" t="s">
        <v>2</v>
      </c>
      <c r="I1214" s="156"/>
      <c r="L1214" s="152"/>
      <c r="M1214" s="157"/>
      <c r="T1214" s="158"/>
      <c r="AT1214" s="154" t="s">
        <v>313</v>
      </c>
      <c r="AU1214" s="154" t="s">
        <v>80</v>
      </c>
      <c r="AV1214" s="12" t="s">
        <v>78</v>
      </c>
      <c r="AW1214" s="12" t="s">
        <v>32</v>
      </c>
      <c r="AX1214" s="12" t="s">
        <v>71</v>
      </c>
      <c r="AY1214" s="154" t="s">
        <v>304</v>
      </c>
    </row>
    <row r="1215" spans="2:65" s="12" customFormat="1" x14ac:dyDescent="0.2">
      <c r="B1215" s="152"/>
      <c r="D1215" s="153" t="s">
        <v>313</v>
      </c>
      <c r="E1215" s="154" t="s">
        <v>2</v>
      </c>
      <c r="F1215" s="155" t="s">
        <v>1244</v>
      </c>
      <c r="H1215" s="154" t="s">
        <v>2</v>
      </c>
      <c r="I1215" s="156"/>
      <c r="L1215" s="152"/>
      <c r="M1215" s="157"/>
      <c r="T1215" s="158"/>
      <c r="AT1215" s="154" t="s">
        <v>313</v>
      </c>
      <c r="AU1215" s="154" t="s">
        <v>80</v>
      </c>
      <c r="AV1215" s="12" t="s">
        <v>78</v>
      </c>
      <c r="AW1215" s="12" t="s">
        <v>32</v>
      </c>
      <c r="AX1215" s="12" t="s">
        <v>71</v>
      </c>
      <c r="AY1215" s="154" t="s">
        <v>304</v>
      </c>
    </row>
    <row r="1216" spans="2:65" s="13" customFormat="1" x14ac:dyDescent="0.2">
      <c r="B1216" s="159"/>
      <c r="D1216" s="153" t="s">
        <v>313</v>
      </c>
      <c r="E1216" s="160" t="s">
        <v>2</v>
      </c>
      <c r="F1216" s="161" t="s">
        <v>1245</v>
      </c>
      <c r="H1216" s="162">
        <v>0.4</v>
      </c>
      <c r="I1216" s="163"/>
      <c r="L1216" s="159"/>
      <c r="M1216" s="164"/>
      <c r="T1216" s="165"/>
      <c r="AT1216" s="160" t="s">
        <v>313</v>
      </c>
      <c r="AU1216" s="160" t="s">
        <v>80</v>
      </c>
      <c r="AV1216" s="13" t="s">
        <v>80</v>
      </c>
      <c r="AW1216" s="13" t="s">
        <v>32</v>
      </c>
      <c r="AX1216" s="13" t="s">
        <v>71</v>
      </c>
      <c r="AY1216" s="160" t="s">
        <v>304</v>
      </c>
    </row>
    <row r="1217" spans="2:65" s="13" customFormat="1" x14ac:dyDescent="0.2">
      <c r="B1217" s="159"/>
      <c r="D1217" s="153" t="s">
        <v>313</v>
      </c>
      <c r="E1217" s="160" t="s">
        <v>2</v>
      </c>
      <c r="F1217" s="161" t="s">
        <v>1246</v>
      </c>
      <c r="H1217" s="162">
        <v>0.48799999999999999</v>
      </c>
      <c r="I1217" s="163"/>
      <c r="L1217" s="159"/>
      <c r="M1217" s="164"/>
      <c r="T1217" s="165"/>
      <c r="AT1217" s="160" t="s">
        <v>313</v>
      </c>
      <c r="AU1217" s="160" t="s">
        <v>80</v>
      </c>
      <c r="AV1217" s="13" t="s">
        <v>80</v>
      </c>
      <c r="AW1217" s="13" t="s">
        <v>32</v>
      </c>
      <c r="AX1217" s="13" t="s">
        <v>71</v>
      </c>
      <c r="AY1217" s="160" t="s">
        <v>304</v>
      </c>
    </row>
    <row r="1218" spans="2:65" s="13" customFormat="1" x14ac:dyDescent="0.2">
      <c r="B1218" s="159"/>
      <c r="D1218" s="153" t="s">
        <v>313</v>
      </c>
      <c r="E1218" s="160" t="s">
        <v>2</v>
      </c>
      <c r="F1218" s="161" t="s">
        <v>1247</v>
      </c>
      <c r="H1218" s="162">
        <v>1.1719999999999999</v>
      </c>
      <c r="I1218" s="163"/>
      <c r="L1218" s="159"/>
      <c r="M1218" s="164"/>
      <c r="T1218" s="165"/>
      <c r="AT1218" s="160" t="s">
        <v>313</v>
      </c>
      <c r="AU1218" s="160" t="s">
        <v>80</v>
      </c>
      <c r="AV1218" s="13" t="s">
        <v>80</v>
      </c>
      <c r="AW1218" s="13" t="s">
        <v>32</v>
      </c>
      <c r="AX1218" s="13" t="s">
        <v>71</v>
      </c>
      <c r="AY1218" s="160" t="s">
        <v>304</v>
      </c>
    </row>
    <row r="1219" spans="2:65" s="13" customFormat="1" x14ac:dyDescent="0.2">
      <c r="B1219" s="159"/>
      <c r="D1219" s="153" t="s">
        <v>313</v>
      </c>
      <c r="E1219" s="160" t="s">
        <v>2</v>
      </c>
      <c r="F1219" s="161" t="s">
        <v>1248</v>
      </c>
      <c r="H1219" s="162">
        <v>7.0289999999999999</v>
      </c>
      <c r="I1219" s="163"/>
      <c r="L1219" s="159"/>
      <c r="M1219" s="164"/>
      <c r="T1219" s="165"/>
      <c r="AT1219" s="160" t="s">
        <v>313</v>
      </c>
      <c r="AU1219" s="160" t="s">
        <v>80</v>
      </c>
      <c r="AV1219" s="13" t="s">
        <v>80</v>
      </c>
      <c r="AW1219" s="13" t="s">
        <v>32</v>
      </c>
      <c r="AX1219" s="13" t="s">
        <v>71</v>
      </c>
      <c r="AY1219" s="160" t="s">
        <v>304</v>
      </c>
    </row>
    <row r="1220" spans="2:65" s="13" customFormat="1" x14ac:dyDescent="0.2">
      <c r="B1220" s="159"/>
      <c r="D1220" s="153" t="s">
        <v>313</v>
      </c>
      <c r="E1220" s="160" t="s">
        <v>2</v>
      </c>
      <c r="F1220" s="161" t="s">
        <v>1249</v>
      </c>
      <c r="H1220" s="162">
        <v>1.796</v>
      </c>
      <c r="I1220" s="163"/>
      <c r="L1220" s="159"/>
      <c r="M1220" s="164"/>
      <c r="T1220" s="165"/>
      <c r="AT1220" s="160" t="s">
        <v>313</v>
      </c>
      <c r="AU1220" s="160" t="s">
        <v>80</v>
      </c>
      <c r="AV1220" s="13" t="s">
        <v>80</v>
      </c>
      <c r="AW1220" s="13" t="s">
        <v>32</v>
      </c>
      <c r="AX1220" s="13" t="s">
        <v>71</v>
      </c>
      <c r="AY1220" s="160" t="s">
        <v>304</v>
      </c>
    </row>
    <row r="1221" spans="2:65" s="13" customFormat="1" x14ac:dyDescent="0.2">
      <c r="B1221" s="159"/>
      <c r="D1221" s="153" t="s">
        <v>313</v>
      </c>
      <c r="E1221" s="160" t="s">
        <v>2</v>
      </c>
      <c r="F1221" s="161" t="s">
        <v>1250</v>
      </c>
      <c r="H1221" s="162">
        <v>3.3580000000000001</v>
      </c>
      <c r="I1221" s="163"/>
      <c r="L1221" s="159"/>
      <c r="M1221" s="164"/>
      <c r="T1221" s="165"/>
      <c r="AT1221" s="160" t="s">
        <v>313</v>
      </c>
      <c r="AU1221" s="160" t="s">
        <v>80</v>
      </c>
      <c r="AV1221" s="13" t="s">
        <v>80</v>
      </c>
      <c r="AW1221" s="13" t="s">
        <v>32</v>
      </c>
      <c r="AX1221" s="13" t="s">
        <v>71</v>
      </c>
      <c r="AY1221" s="160" t="s">
        <v>304</v>
      </c>
    </row>
    <row r="1222" spans="2:65" s="13" customFormat="1" x14ac:dyDescent="0.2">
      <c r="B1222" s="159"/>
      <c r="D1222" s="153" t="s">
        <v>313</v>
      </c>
      <c r="E1222" s="160" t="s">
        <v>2</v>
      </c>
      <c r="F1222" s="161" t="s">
        <v>1251</v>
      </c>
      <c r="H1222" s="162">
        <v>0.82299999999999995</v>
      </c>
      <c r="I1222" s="163"/>
      <c r="L1222" s="159"/>
      <c r="M1222" s="164"/>
      <c r="T1222" s="165"/>
      <c r="AT1222" s="160" t="s">
        <v>313</v>
      </c>
      <c r="AU1222" s="160" t="s">
        <v>80</v>
      </c>
      <c r="AV1222" s="13" t="s">
        <v>80</v>
      </c>
      <c r="AW1222" s="13" t="s">
        <v>32</v>
      </c>
      <c r="AX1222" s="13" t="s">
        <v>71</v>
      </c>
      <c r="AY1222" s="160" t="s">
        <v>304</v>
      </c>
    </row>
    <row r="1223" spans="2:65" s="13" customFormat="1" x14ac:dyDescent="0.2">
      <c r="B1223" s="159"/>
      <c r="D1223" s="153" t="s">
        <v>313</v>
      </c>
      <c r="E1223" s="160" t="s">
        <v>2</v>
      </c>
      <c r="F1223" s="161" t="s">
        <v>1252</v>
      </c>
      <c r="H1223" s="162">
        <v>0.92700000000000005</v>
      </c>
      <c r="I1223" s="163"/>
      <c r="L1223" s="159"/>
      <c r="M1223" s="164"/>
      <c r="T1223" s="165"/>
      <c r="AT1223" s="160" t="s">
        <v>313</v>
      </c>
      <c r="AU1223" s="160" t="s">
        <v>80</v>
      </c>
      <c r="AV1223" s="13" t="s">
        <v>80</v>
      </c>
      <c r="AW1223" s="13" t="s">
        <v>32</v>
      </c>
      <c r="AX1223" s="13" t="s">
        <v>71</v>
      </c>
      <c r="AY1223" s="160" t="s">
        <v>304</v>
      </c>
    </row>
    <row r="1224" spans="2:65" s="14" customFormat="1" x14ac:dyDescent="0.2">
      <c r="B1224" s="166"/>
      <c r="D1224" s="153" t="s">
        <v>313</v>
      </c>
      <c r="E1224" s="167" t="s">
        <v>2</v>
      </c>
      <c r="F1224" s="168" t="s">
        <v>321</v>
      </c>
      <c r="H1224" s="169">
        <v>15.993</v>
      </c>
      <c r="I1224" s="170"/>
      <c r="L1224" s="166"/>
      <c r="M1224" s="171"/>
      <c r="T1224" s="172"/>
      <c r="AT1224" s="167" t="s">
        <v>313</v>
      </c>
      <c r="AU1224" s="167" t="s">
        <v>80</v>
      </c>
      <c r="AV1224" s="14" t="s">
        <v>322</v>
      </c>
      <c r="AW1224" s="14" t="s">
        <v>32</v>
      </c>
      <c r="AX1224" s="14" t="s">
        <v>71</v>
      </c>
      <c r="AY1224" s="167" t="s">
        <v>304</v>
      </c>
    </row>
    <row r="1225" spans="2:65" s="15" customFormat="1" x14ac:dyDescent="0.2">
      <c r="B1225" s="173"/>
      <c r="D1225" s="153" t="s">
        <v>313</v>
      </c>
      <c r="E1225" s="174" t="s">
        <v>2</v>
      </c>
      <c r="F1225" s="175" t="s">
        <v>323</v>
      </c>
      <c r="H1225" s="176">
        <v>22.399000000000001</v>
      </c>
      <c r="I1225" s="177"/>
      <c r="L1225" s="173"/>
      <c r="M1225" s="178"/>
      <c r="T1225" s="179"/>
      <c r="AT1225" s="174" t="s">
        <v>313</v>
      </c>
      <c r="AU1225" s="174" t="s">
        <v>80</v>
      </c>
      <c r="AV1225" s="15" t="s">
        <v>86</v>
      </c>
      <c r="AW1225" s="15" t="s">
        <v>32</v>
      </c>
      <c r="AX1225" s="15" t="s">
        <v>78</v>
      </c>
      <c r="AY1225" s="174" t="s">
        <v>304</v>
      </c>
    </row>
    <row r="1226" spans="2:65" s="1" customFormat="1" ht="37.9" customHeight="1" x14ac:dyDescent="0.2">
      <c r="B1226" s="134"/>
      <c r="C1226" s="135" t="s">
        <v>1253</v>
      </c>
      <c r="D1226" s="135" t="s">
        <v>306</v>
      </c>
      <c r="E1226" s="136" t="s">
        <v>1254</v>
      </c>
      <c r="F1226" s="137" t="s">
        <v>1255</v>
      </c>
      <c r="G1226" s="138" t="s">
        <v>130</v>
      </c>
      <c r="H1226" s="139">
        <v>22.399000000000001</v>
      </c>
      <c r="I1226" s="140"/>
      <c r="J1226" s="141">
        <f>ROUND(I1226*H1226,2)</f>
        <v>0</v>
      </c>
      <c r="K1226" s="137" t="s">
        <v>309</v>
      </c>
      <c r="L1226" s="33"/>
      <c r="M1226" s="142" t="s">
        <v>2</v>
      </c>
      <c r="N1226" s="143" t="s">
        <v>42</v>
      </c>
      <c r="P1226" s="144">
        <f>O1226*H1226</f>
        <v>0</v>
      </c>
      <c r="Q1226" s="144">
        <v>0</v>
      </c>
      <c r="R1226" s="144">
        <f>Q1226*H1226</f>
        <v>0</v>
      </c>
      <c r="S1226" s="144">
        <v>0</v>
      </c>
      <c r="T1226" s="145">
        <f>S1226*H1226</f>
        <v>0</v>
      </c>
      <c r="AR1226" s="146" t="s">
        <v>86</v>
      </c>
      <c r="AT1226" s="146" t="s">
        <v>306</v>
      </c>
      <c r="AU1226" s="146" t="s">
        <v>80</v>
      </c>
      <c r="AY1226" s="18" t="s">
        <v>304</v>
      </c>
      <c r="BE1226" s="147">
        <f>IF(N1226="základní",J1226,0)</f>
        <v>0</v>
      </c>
      <c r="BF1226" s="147">
        <f>IF(N1226="snížená",J1226,0)</f>
        <v>0</v>
      </c>
      <c r="BG1226" s="147">
        <f>IF(N1226="zákl. přenesená",J1226,0)</f>
        <v>0</v>
      </c>
      <c r="BH1226" s="147">
        <f>IF(N1226="sníž. přenesená",J1226,0)</f>
        <v>0</v>
      </c>
      <c r="BI1226" s="147">
        <f>IF(N1226="nulová",J1226,0)</f>
        <v>0</v>
      </c>
      <c r="BJ1226" s="18" t="s">
        <v>78</v>
      </c>
      <c r="BK1226" s="147">
        <f>ROUND(I1226*H1226,2)</f>
        <v>0</v>
      </c>
      <c r="BL1226" s="18" t="s">
        <v>86</v>
      </c>
      <c r="BM1226" s="146" t="s">
        <v>1256</v>
      </c>
    </row>
    <row r="1227" spans="2:65" s="1" customFormat="1" x14ac:dyDescent="0.2">
      <c r="B1227" s="33"/>
      <c r="D1227" s="148" t="s">
        <v>311</v>
      </c>
      <c r="F1227" s="149" t="s">
        <v>1257</v>
      </c>
      <c r="I1227" s="150"/>
      <c r="L1227" s="33"/>
      <c r="M1227" s="151"/>
      <c r="T1227" s="54"/>
      <c r="AT1227" s="18" t="s">
        <v>311</v>
      </c>
      <c r="AU1227" s="18" t="s">
        <v>80</v>
      </c>
    </row>
    <row r="1228" spans="2:65" s="1" customFormat="1" ht="37.9" customHeight="1" x14ac:dyDescent="0.2">
      <c r="B1228" s="134"/>
      <c r="C1228" s="135" t="s">
        <v>1258</v>
      </c>
      <c r="D1228" s="135" t="s">
        <v>306</v>
      </c>
      <c r="E1228" s="136" t="s">
        <v>1259</v>
      </c>
      <c r="F1228" s="137" t="s">
        <v>1260</v>
      </c>
      <c r="G1228" s="138" t="s">
        <v>130</v>
      </c>
      <c r="H1228" s="139">
        <v>22.021999999999998</v>
      </c>
      <c r="I1228" s="140"/>
      <c r="J1228" s="141">
        <f>ROUND(I1228*H1228,2)</f>
        <v>0</v>
      </c>
      <c r="K1228" s="137" t="s">
        <v>309</v>
      </c>
      <c r="L1228" s="33"/>
      <c r="M1228" s="142" t="s">
        <v>2</v>
      </c>
      <c r="N1228" s="143" t="s">
        <v>42</v>
      </c>
      <c r="P1228" s="144">
        <f>O1228*H1228</f>
        <v>0</v>
      </c>
      <c r="Q1228" s="144">
        <v>8.8000000000000003E-4</v>
      </c>
      <c r="R1228" s="144">
        <f>Q1228*H1228</f>
        <v>1.9379359999999998E-2</v>
      </c>
      <c r="S1228" s="144">
        <v>0</v>
      </c>
      <c r="T1228" s="145">
        <f>S1228*H1228</f>
        <v>0</v>
      </c>
      <c r="AR1228" s="146" t="s">
        <v>86</v>
      </c>
      <c r="AT1228" s="146" t="s">
        <v>306</v>
      </c>
      <c r="AU1228" s="146" t="s">
        <v>80</v>
      </c>
      <c r="AY1228" s="18" t="s">
        <v>304</v>
      </c>
      <c r="BE1228" s="147">
        <f>IF(N1228="základní",J1228,0)</f>
        <v>0</v>
      </c>
      <c r="BF1228" s="147">
        <f>IF(N1228="snížená",J1228,0)</f>
        <v>0</v>
      </c>
      <c r="BG1228" s="147">
        <f>IF(N1228="zákl. přenesená",J1228,0)</f>
        <v>0</v>
      </c>
      <c r="BH1228" s="147">
        <f>IF(N1228="sníž. přenesená",J1228,0)</f>
        <v>0</v>
      </c>
      <c r="BI1228" s="147">
        <f>IF(N1228="nulová",J1228,0)</f>
        <v>0</v>
      </c>
      <c r="BJ1228" s="18" t="s">
        <v>78</v>
      </c>
      <c r="BK1228" s="147">
        <f>ROUND(I1228*H1228,2)</f>
        <v>0</v>
      </c>
      <c r="BL1228" s="18" t="s">
        <v>86</v>
      </c>
      <c r="BM1228" s="146" t="s">
        <v>1261</v>
      </c>
    </row>
    <row r="1229" spans="2:65" s="1" customFormat="1" x14ac:dyDescent="0.2">
      <c r="B1229" s="33"/>
      <c r="D1229" s="148" t="s">
        <v>311</v>
      </c>
      <c r="F1229" s="149" t="s">
        <v>1262</v>
      </c>
      <c r="I1229" s="150"/>
      <c r="L1229" s="33"/>
      <c r="M1229" s="151"/>
      <c r="T1229" s="54"/>
      <c r="AT1229" s="18" t="s">
        <v>311</v>
      </c>
      <c r="AU1229" s="18" t="s">
        <v>80</v>
      </c>
    </row>
    <row r="1230" spans="2:65" s="12" customFormat="1" x14ac:dyDescent="0.2">
      <c r="B1230" s="152"/>
      <c r="D1230" s="153" t="s">
        <v>313</v>
      </c>
      <c r="E1230" s="154" t="s">
        <v>2</v>
      </c>
      <c r="F1230" s="155" t="s">
        <v>613</v>
      </c>
      <c r="H1230" s="154" t="s">
        <v>2</v>
      </c>
      <c r="I1230" s="156"/>
      <c r="L1230" s="152"/>
      <c r="M1230" s="157"/>
      <c r="T1230" s="158"/>
      <c r="AT1230" s="154" t="s">
        <v>313</v>
      </c>
      <c r="AU1230" s="154" t="s">
        <v>80</v>
      </c>
      <c r="AV1230" s="12" t="s">
        <v>78</v>
      </c>
      <c r="AW1230" s="12" t="s">
        <v>32</v>
      </c>
      <c r="AX1230" s="12" t="s">
        <v>71</v>
      </c>
      <c r="AY1230" s="154" t="s">
        <v>304</v>
      </c>
    </row>
    <row r="1231" spans="2:65" s="12" customFormat="1" x14ac:dyDescent="0.2">
      <c r="B1231" s="152"/>
      <c r="D1231" s="153" t="s">
        <v>313</v>
      </c>
      <c r="E1231" s="154" t="s">
        <v>2</v>
      </c>
      <c r="F1231" s="155" t="s">
        <v>1001</v>
      </c>
      <c r="H1231" s="154" t="s">
        <v>2</v>
      </c>
      <c r="I1231" s="156"/>
      <c r="L1231" s="152"/>
      <c r="M1231" s="157"/>
      <c r="T1231" s="158"/>
      <c r="AT1231" s="154" t="s">
        <v>313</v>
      </c>
      <c r="AU1231" s="154" t="s">
        <v>80</v>
      </c>
      <c r="AV1231" s="12" t="s">
        <v>78</v>
      </c>
      <c r="AW1231" s="12" t="s">
        <v>32</v>
      </c>
      <c r="AX1231" s="12" t="s">
        <v>71</v>
      </c>
      <c r="AY1231" s="154" t="s">
        <v>304</v>
      </c>
    </row>
    <row r="1232" spans="2:65" s="13" customFormat="1" x14ac:dyDescent="0.2">
      <c r="B1232" s="159"/>
      <c r="D1232" s="153" t="s">
        <v>313</v>
      </c>
      <c r="E1232" s="160" t="s">
        <v>2</v>
      </c>
      <c r="F1232" s="161" t="s">
        <v>1263</v>
      </c>
      <c r="H1232" s="162">
        <v>1.5549999999999999</v>
      </c>
      <c r="I1232" s="163"/>
      <c r="L1232" s="159"/>
      <c r="M1232" s="164"/>
      <c r="T1232" s="165"/>
      <c r="AT1232" s="160" t="s">
        <v>313</v>
      </c>
      <c r="AU1232" s="160" t="s">
        <v>80</v>
      </c>
      <c r="AV1232" s="13" t="s">
        <v>80</v>
      </c>
      <c r="AW1232" s="13" t="s">
        <v>32</v>
      </c>
      <c r="AX1232" s="13" t="s">
        <v>71</v>
      </c>
      <c r="AY1232" s="160" t="s">
        <v>304</v>
      </c>
    </row>
    <row r="1233" spans="2:65" s="13" customFormat="1" x14ac:dyDescent="0.2">
      <c r="B1233" s="159"/>
      <c r="D1233" s="153" t="s">
        <v>313</v>
      </c>
      <c r="E1233" s="160" t="s">
        <v>2</v>
      </c>
      <c r="F1233" s="161" t="s">
        <v>1242</v>
      </c>
      <c r="H1233" s="162">
        <v>2.6949999999999998</v>
      </c>
      <c r="I1233" s="163"/>
      <c r="L1233" s="159"/>
      <c r="M1233" s="164"/>
      <c r="T1233" s="165"/>
      <c r="AT1233" s="160" t="s">
        <v>313</v>
      </c>
      <c r="AU1233" s="160" t="s">
        <v>80</v>
      </c>
      <c r="AV1233" s="13" t="s">
        <v>80</v>
      </c>
      <c r="AW1233" s="13" t="s">
        <v>32</v>
      </c>
      <c r="AX1233" s="13" t="s">
        <v>71</v>
      </c>
      <c r="AY1233" s="160" t="s">
        <v>304</v>
      </c>
    </row>
    <row r="1234" spans="2:65" s="13" customFormat="1" x14ac:dyDescent="0.2">
      <c r="B1234" s="159"/>
      <c r="D1234" s="153" t="s">
        <v>313</v>
      </c>
      <c r="E1234" s="160" t="s">
        <v>2</v>
      </c>
      <c r="F1234" s="161" t="s">
        <v>1243</v>
      </c>
      <c r="H1234" s="162">
        <v>1.7789999999999999</v>
      </c>
      <c r="I1234" s="163"/>
      <c r="L1234" s="159"/>
      <c r="M1234" s="164"/>
      <c r="T1234" s="165"/>
      <c r="AT1234" s="160" t="s">
        <v>313</v>
      </c>
      <c r="AU1234" s="160" t="s">
        <v>80</v>
      </c>
      <c r="AV1234" s="13" t="s">
        <v>80</v>
      </c>
      <c r="AW1234" s="13" t="s">
        <v>32</v>
      </c>
      <c r="AX1234" s="13" t="s">
        <v>71</v>
      </c>
      <c r="AY1234" s="160" t="s">
        <v>304</v>
      </c>
    </row>
    <row r="1235" spans="2:65" s="14" customFormat="1" x14ac:dyDescent="0.2">
      <c r="B1235" s="166"/>
      <c r="D1235" s="153" t="s">
        <v>313</v>
      </c>
      <c r="E1235" s="167" t="s">
        <v>2</v>
      </c>
      <c r="F1235" s="168" t="s">
        <v>321</v>
      </c>
      <c r="H1235" s="169">
        <v>6.0289999999999999</v>
      </c>
      <c r="I1235" s="170"/>
      <c r="L1235" s="166"/>
      <c r="M1235" s="171"/>
      <c r="T1235" s="172"/>
      <c r="AT1235" s="167" t="s">
        <v>313</v>
      </c>
      <c r="AU1235" s="167" t="s">
        <v>80</v>
      </c>
      <c r="AV1235" s="14" t="s">
        <v>322</v>
      </c>
      <c r="AW1235" s="14" t="s">
        <v>32</v>
      </c>
      <c r="AX1235" s="14" t="s">
        <v>71</v>
      </c>
      <c r="AY1235" s="167" t="s">
        <v>304</v>
      </c>
    </row>
    <row r="1236" spans="2:65" s="12" customFormat="1" x14ac:dyDescent="0.2">
      <c r="B1236" s="152"/>
      <c r="D1236" s="153" t="s">
        <v>313</v>
      </c>
      <c r="E1236" s="154" t="s">
        <v>2</v>
      </c>
      <c r="F1236" s="155" t="s">
        <v>639</v>
      </c>
      <c r="H1236" s="154" t="s">
        <v>2</v>
      </c>
      <c r="I1236" s="156"/>
      <c r="L1236" s="152"/>
      <c r="M1236" s="157"/>
      <c r="T1236" s="158"/>
      <c r="AT1236" s="154" t="s">
        <v>313</v>
      </c>
      <c r="AU1236" s="154" t="s">
        <v>80</v>
      </c>
      <c r="AV1236" s="12" t="s">
        <v>78</v>
      </c>
      <c r="AW1236" s="12" t="s">
        <v>32</v>
      </c>
      <c r="AX1236" s="12" t="s">
        <v>71</v>
      </c>
      <c r="AY1236" s="154" t="s">
        <v>304</v>
      </c>
    </row>
    <row r="1237" spans="2:65" s="12" customFormat="1" x14ac:dyDescent="0.2">
      <c r="B1237" s="152"/>
      <c r="D1237" s="153" t="s">
        <v>313</v>
      </c>
      <c r="E1237" s="154" t="s">
        <v>2</v>
      </c>
      <c r="F1237" s="155" t="s">
        <v>1244</v>
      </c>
      <c r="H1237" s="154" t="s">
        <v>2</v>
      </c>
      <c r="I1237" s="156"/>
      <c r="L1237" s="152"/>
      <c r="M1237" s="157"/>
      <c r="T1237" s="158"/>
      <c r="AT1237" s="154" t="s">
        <v>313</v>
      </c>
      <c r="AU1237" s="154" t="s">
        <v>80</v>
      </c>
      <c r="AV1237" s="12" t="s">
        <v>78</v>
      </c>
      <c r="AW1237" s="12" t="s">
        <v>32</v>
      </c>
      <c r="AX1237" s="12" t="s">
        <v>71</v>
      </c>
      <c r="AY1237" s="154" t="s">
        <v>304</v>
      </c>
    </row>
    <row r="1238" spans="2:65" s="13" customFormat="1" x14ac:dyDescent="0.2">
      <c r="B1238" s="159"/>
      <c r="D1238" s="153" t="s">
        <v>313</v>
      </c>
      <c r="E1238" s="160" t="s">
        <v>2</v>
      </c>
      <c r="F1238" s="161" t="s">
        <v>1245</v>
      </c>
      <c r="H1238" s="162">
        <v>0.4</v>
      </c>
      <c r="I1238" s="163"/>
      <c r="L1238" s="159"/>
      <c r="M1238" s="164"/>
      <c r="T1238" s="165"/>
      <c r="AT1238" s="160" t="s">
        <v>313</v>
      </c>
      <c r="AU1238" s="160" t="s">
        <v>80</v>
      </c>
      <c r="AV1238" s="13" t="s">
        <v>80</v>
      </c>
      <c r="AW1238" s="13" t="s">
        <v>32</v>
      </c>
      <c r="AX1238" s="13" t="s">
        <v>71</v>
      </c>
      <c r="AY1238" s="160" t="s">
        <v>304</v>
      </c>
    </row>
    <row r="1239" spans="2:65" s="13" customFormat="1" x14ac:dyDescent="0.2">
      <c r="B1239" s="159"/>
      <c r="D1239" s="153" t="s">
        <v>313</v>
      </c>
      <c r="E1239" s="160" t="s">
        <v>2</v>
      </c>
      <c r="F1239" s="161" t="s">
        <v>1246</v>
      </c>
      <c r="H1239" s="162">
        <v>0.48799999999999999</v>
      </c>
      <c r="I1239" s="163"/>
      <c r="L1239" s="159"/>
      <c r="M1239" s="164"/>
      <c r="T1239" s="165"/>
      <c r="AT1239" s="160" t="s">
        <v>313</v>
      </c>
      <c r="AU1239" s="160" t="s">
        <v>80</v>
      </c>
      <c r="AV1239" s="13" t="s">
        <v>80</v>
      </c>
      <c r="AW1239" s="13" t="s">
        <v>32</v>
      </c>
      <c r="AX1239" s="13" t="s">
        <v>71</v>
      </c>
      <c r="AY1239" s="160" t="s">
        <v>304</v>
      </c>
    </row>
    <row r="1240" spans="2:65" s="13" customFormat="1" x14ac:dyDescent="0.2">
      <c r="B1240" s="159"/>
      <c r="D1240" s="153" t="s">
        <v>313</v>
      </c>
      <c r="E1240" s="160" t="s">
        <v>2</v>
      </c>
      <c r="F1240" s="161" t="s">
        <v>1247</v>
      </c>
      <c r="H1240" s="162">
        <v>1.1719999999999999</v>
      </c>
      <c r="I1240" s="163"/>
      <c r="L1240" s="159"/>
      <c r="M1240" s="164"/>
      <c r="T1240" s="165"/>
      <c r="AT1240" s="160" t="s">
        <v>313</v>
      </c>
      <c r="AU1240" s="160" t="s">
        <v>80</v>
      </c>
      <c r="AV1240" s="13" t="s">
        <v>80</v>
      </c>
      <c r="AW1240" s="13" t="s">
        <v>32</v>
      </c>
      <c r="AX1240" s="13" t="s">
        <v>71</v>
      </c>
      <c r="AY1240" s="160" t="s">
        <v>304</v>
      </c>
    </row>
    <row r="1241" spans="2:65" s="13" customFormat="1" x14ac:dyDescent="0.2">
      <c r="B1241" s="159"/>
      <c r="D1241" s="153" t="s">
        <v>313</v>
      </c>
      <c r="E1241" s="160" t="s">
        <v>2</v>
      </c>
      <c r="F1241" s="161" t="s">
        <v>1248</v>
      </c>
      <c r="H1241" s="162">
        <v>7.0289999999999999</v>
      </c>
      <c r="I1241" s="163"/>
      <c r="L1241" s="159"/>
      <c r="M1241" s="164"/>
      <c r="T1241" s="165"/>
      <c r="AT1241" s="160" t="s">
        <v>313</v>
      </c>
      <c r="AU1241" s="160" t="s">
        <v>80</v>
      </c>
      <c r="AV1241" s="13" t="s">
        <v>80</v>
      </c>
      <c r="AW1241" s="13" t="s">
        <v>32</v>
      </c>
      <c r="AX1241" s="13" t="s">
        <v>71</v>
      </c>
      <c r="AY1241" s="160" t="s">
        <v>304</v>
      </c>
    </row>
    <row r="1242" spans="2:65" s="13" customFormat="1" x14ac:dyDescent="0.2">
      <c r="B1242" s="159"/>
      <c r="D1242" s="153" t="s">
        <v>313</v>
      </c>
      <c r="E1242" s="160" t="s">
        <v>2</v>
      </c>
      <c r="F1242" s="161" t="s">
        <v>1249</v>
      </c>
      <c r="H1242" s="162">
        <v>1.796</v>
      </c>
      <c r="I1242" s="163"/>
      <c r="L1242" s="159"/>
      <c r="M1242" s="164"/>
      <c r="T1242" s="165"/>
      <c r="AT1242" s="160" t="s">
        <v>313</v>
      </c>
      <c r="AU1242" s="160" t="s">
        <v>80</v>
      </c>
      <c r="AV1242" s="13" t="s">
        <v>80</v>
      </c>
      <c r="AW1242" s="13" t="s">
        <v>32</v>
      </c>
      <c r="AX1242" s="13" t="s">
        <v>71</v>
      </c>
      <c r="AY1242" s="160" t="s">
        <v>304</v>
      </c>
    </row>
    <row r="1243" spans="2:65" s="13" customFormat="1" x14ac:dyDescent="0.2">
      <c r="B1243" s="159"/>
      <c r="D1243" s="153" t="s">
        <v>313</v>
      </c>
      <c r="E1243" s="160" t="s">
        <v>2</v>
      </c>
      <c r="F1243" s="161" t="s">
        <v>1250</v>
      </c>
      <c r="H1243" s="162">
        <v>3.3580000000000001</v>
      </c>
      <c r="I1243" s="163"/>
      <c r="L1243" s="159"/>
      <c r="M1243" s="164"/>
      <c r="T1243" s="165"/>
      <c r="AT1243" s="160" t="s">
        <v>313</v>
      </c>
      <c r="AU1243" s="160" t="s">
        <v>80</v>
      </c>
      <c r="AV1243" s="13" t="s">
        <v>80</v>
      </c>
      <c r="AW1243" s="13" t="s">
        <v>32</v>
      </c>
      <c r="AX1243" s="13" t="s">
        <v>71</v>
      </c>
      <c r="AY1243" s="160" t="s">
        <v>304</v>
      </c>
    </row>
    <row r="1244" spans="2:65" s="13" customFormat="1" x14ac:dyDescent="0.2">
      <c r="B1244" s="159"/>
      <c r="D1244" s="153" t="s">
        <v>313</v>
      </c>
      <c r="E1244" s="160" t="s">
        <v>2</v>
      </c>
      <c r="F1244" s="161" t="s">
        <v>1251</v>
      </c>
      <c r="H1244" s="162">
        <v>0.82299999999999995</v>
      </c>
      <c r="I1244" s="163"/>
      <c r="L1244" s="159"/>
      <c r="M1244" s="164"/>
      <c r="T1244" s="165"/>
      <c r="AT1244" s="160" t="s">
        <v>313</v>
      </c>
      <c r="AU1244" s="160" t="s">
        <v>80</v>
      </c>
      <c r="AV1244" s="13" t="s">
        <v>80</v>
      </c>
      <c r="AW1244" s="13" t="s">
        <v>32</v>
      </c>
      <c r="AX1244" s="13" t="s">
        <v>71</v>
      </c>
      <c r="AY1244" s="160" t="s">
        <v>304</v>
      </c>
    </row>
    <row r="1245" spans="2:65" s="13" customFormat="1" x14ac:dyDescent="0.2">
      <c r="B1245" s="159"/>
      <c r="D1245" s="153" t="s">
        <v>313</v>
      </c>
      <c r="E1245" s="160" t="s">
        <v>2</v>
      </c>
      <c r="F1245" s="161" t="s">
        <v>1252</v>
      </c>
      <c r="H1245" s="162">
        <v>0.92700000000000005</v>
      </c>
      <c r="I1245" s="163"/>
      <c r="L1245" s="159"/>
      <c r="M1245" s="164"/>
      <c r="T1245" s="165"/>
      <c r="AT1245" s="160" t="s">
        <v>313</v>
      </c>
      <c r="AU1245" s="160" t="s">
        <v>80</v>
      </c>
      <c r="AV1245" s="13" t="s">
        <v>80</v>
      </c>
      <c r="AW1245" s="13" t="s">
        <v>32</v>
      </c>
      <c r="AX1245" s="13" t="s">
        <v>71</v>
      </c>
      <c r="AY1245" s="160" t="s">
        <v>304</v>
      </c>
    </row>
    <row r="1246" spans="2:65" s="14" customFormat="1" x14ac:dyDescent="0.2">
      <c r="B1246" s="166"/>
      <c r="D1246" s="153" t="s">
        <v>313</v>
      </c>
      <c r="E1246" s="167" t="s">
        <v>2</v>
      </c>
      <c r="F1246" s="168" t="s">
        <v>321</v>
      </c>
      <c r="H1246" s="169">
        <v>15.993</v>
      </c>
      <c r="I1246" s="170"/>
      <c r="L1246" s="166"/>
      <c r="M1246" s="171"/>
      <c r="T1246" s="172"/>
      <c r="AT1246" s="167" t="s">
        <v>313</v>
      </c>
      <c r="AU1246" s="167" t="s">
        <v>80</v>
      </c>
      <c r="AV1246" s="14" t="s">
        <v>322</v>
      </c>
      <c r="AW1246" s="14" t="s">
        <v>32</v>
      </c>
      <c r="AX1246" s="14" t="s">
        <v>71</v>
      </c>
      <c r="AY1246" s="167" t="s">
        <v>304</v>
      </c>
    </row>
    <row r="1247" spans="2:65" s="15" customFormat="1" x14ac:dyDescent="0.2">
      <c r="B1247" s="173"/>
      <c r="D1247" s="153" t="s">
        <v>313</v>
      </c>
      <c r="E1247" s="174" t="s">
        <v>2</v>
      </c>
      <c r="F1247" s="175" t="s">
        <v>323</v>
      </c>
      <c r="H1247" s="176">
        <v>22.021999999999998</v>
      </c>
      <c r="I1247" s="177"/>
      <c r="L1247" s="173"/>
      <c r="M1247" s="178"/>
      <c r="T1247" s="179"/>
      <c r="AT1247" s="174" t="s">
        <v>313</v>
      </c>
      <c r="AU1247" s="174" t="s">
        <v>80</v>
      </c>
      <c r="AV1247" s="15" t="s">
        <v>86</v>
      </c>
      <c r="AW1247" s="15" t="s">
        <v>32</v>
      </c>
      <c r="AX1247" s="15" t="s">
        <v>78</v>
      </c>
      <c r="AY1247" s="174" t="s">
        <v>304</v>
      </c>
    </row>
    <row r="1248" spans="2:65" s="1" customFormat="1" ht="37.9" customHeight="1" x14ac:dyDescent="0.2">
      <c r="B1248" s="134"/>
      <c r="C1248" s="135" t="s">
        <v>1264</v>
      </c>
      <c r="D1248" s="135" t="s">
        <v>306</v>
      </c>
      <c r="E1248" s="136" t="s">
        <v>1265</v>
      </c>
      <c r="F1248" s="137" t="s">
        <v>1266</v>
      </c>
      <c r="G1248" s="138" t="s">
        <v>130</v>
      </c>
      <c r="H1248" s="139">
        <v>22.021999999999998</v>
      </c>
      <c r="I1248" s="140"/>
      <c r="J1248" s="141">
        <f>ROUND(I1248*H1248,2)</f>
        <v>0</v>
      </c>
      <c r="K1248" s="137" t="s">
        <v>309</v>
      </c>
      <c r="L1248" s="33"/>
      <c r="M1248" s="142" t="s">
        <v>2</v>
      </c>
      <c r="N1248" s="143" t="s">
        <v>42</v>
      </c>
      <c r="P1248" s="144">
        <f>O1248*H1248</f>
        <v>0</v>
      </c>
      <c r="Q1248" s="144">
        <v>0</v>
      </c>
      <c r="R1248" s="144">
        <f>Q1248*H1248</f>
        <v>0</v>
      </c>
      <c r="S1248" s="144">
        <v>0</v>
      </c>
      <c r="T1248" s="145">
        <f>S1248*H1248</f>
        <v>0</v>
      </c>
      <c r="AR1248" s="146" t="s">
        <v>86</v>
      </c>
      <c r="AT1248" s="146" t="s">
        <v>306</v>
      </c>
      <c r="AU1248" s="146" t="s">
        <v>80</v>
      </c>
      <c r="AY1248" s="18" t="s">
        <v>304</v>
      </c>
      <c r="BE1248" s="147">
        <f>IF(N1248="základní",J1248,0)</f>
        <v>0</v>
      </c>
      <c r="BF1248" s="147">
        <f>IF(N1248="snížená",J1248,0)</f>
        <v>0</v>
      </c>
      <c r="BG1248" s="147">
        <f>IF(N1248="zákl. přenesená",J1248,0)</f>
        <v>0</v>
      </c>
      <c r="BH1248" s="147">
        <f>IF(N1248="sníž. přenesená",J1248,0)</f>
        <v>0</v>
      </c>
      <c r="BI1248" s="147">
        <f>IF(N1248="nulová",J1248,0)</f>
        <v>0</v>
      </c>
      <c r="BJ1248" s="18" t="s">
        <v>78</v>
      </c>
      <c r="BK1248" s="147">
        <f>ROUND(I1248*H1248,2)</f>
        <v>0</v>
      </c>
      <c r="BL1248" s="18" t="s">
        <v>86</v>
      </c>
      <c r="BM1248" s="146" t="s">
        <v>1267</v>
      </c>
    </row>
    <row r="1249" spans="2:65" s="1" customFormat="1" x14ac:dyDescent="0.2">
      <c r="B1249" s="33"/>
      <c r="D1249" s="148" t="s">
        <v>311</v>
      </c>
      <c r="F1249" s="149" t="s">
        <v>1268</v>
      </c>
      <c r="I1249" s="150"/>
      <c r="L1249" s="33"/>
      <c r="M1249" s="151"/>
      <c r="T1249" s="54"/>
      <c r="AT1249" s="18" t="s">
        <v>311</v>
      </c>
      <c r="AU1249" s="18" t="s">
        <v>80</v>
      </c>
    </row>
    <row r="1250" spans="2:65" s="1" customFormat="1" ht="24.2" customHeight="1" x14ac:dyDescent="0.2">
      <c r="B1250" s="134"/>
      <c r="C1250" s="135" t="s">
        <v>1269</v>
      </c>
      <c r="D1250" s="135" t="s">
        <v>306</v>
      </c>
      <c r="E1250" s="136" t="s">
        <v>1270</v>
      </c>
      <c r="F1250" s="137" t="s">
        <v>1271</v>
      </c>
      <c r="G1250" s="138" t="s">
        <v>383</v>
      </c>
      <c r="H1250" s="139">
        <v>3.7909999999999999</v>
      </c>
      <c r="I1250" s="140"/>
      <c r="J1250" s="141">
        <f>ROUND(I1250*H1250,2)</f>
        <v>0</v>
      </c>
      <c r="K1250" s="137" t="s">
        <v>309</v>
      </c>
      <c r="L1250" s="33"/>
      <c r="M1250" s="142" t="s">
        <v>2</v>
      </c>
      <c r="N1250" s="143" t="s">
        <v>42</v>
      </c>
      <c r="P1250" s="144">
        <f>O1250*H1250</f>
        <v>0</v>
      </c>
      <c r="Q1250" s="144">
        <v>1.05291</v>
      </c>
      <c r="R1250" s="144">
        <f>Q1250*H1250</f>
        <v>3.99158181</v>
      </c>
      <c r="S1250" s="144">
        <v>0</v>
      </c>
      <c r="T1250" s="145">
        <f>S1250*H1250</f>
        <v>0</v>
      </c>
      <c r="AR1250" s="146" t="s">
        <v>86</v>
      </c>
      <c r="AT1250" s="146" t="s">
        <v>306</v>
      </c>
      <c r="AU1250" s="146" t="s">
        <v>80</v>
      </c>
      <c r="AY1250" s="18" t="s">
        <v>304</v>
      </c>
      <c r="BE1250" s="147">
        <f>IF(N1250="základní",J1250,0)</f>
        <v>0</v>
      </c>
      <c r="BF1250" s="147">
        <f>IF(N1250="snížená",J1250,0)</f>
        <v>0</v>
      </c>
      <c r="BG1250" s="147">
        <f>IF(N1250="zákl. přenesená",J1250,0)</f>
        <v>0</v>
      </c>
      <c r="BH1250" s="147">
        <f>IF(N1250="sníž. přenesená",J1250,0)</f>
        <v>0</v>
      </c>
      <c r="BI1250" s="147">
        <f>IF(N1250="nulová",J1250,0)</f>
        <v>0</v>
      </c>
      <c r="BJ1250" s="18" t="s">
        <v>78</v>
      </c>
      <c r="BK1250" s="147">
        <f>ROUND(I1250*H1250,2)</f>
        <v>0</v>
      </c>
      <c r="BL1250" s="18" t="s">
        <v>86</v>
      </c>
      <c r="BM1250" s="146" t="s">
        <v>1272</v>
      </c>
    </row>
    <row r="1251" spans="2:65" s="1" customFormat="1" x14ac:dyDescent="0.2">
      <c r="B1251" s="33"/>
      <c r="D1251" s="148" t="s">
        <v>311</v>
      </c>
      <c r="F1251" s="149" t="s">
        <v>1273</v>
      </c>
      <c r="I1251" s="150"/>
      <c r="L1251" s="33"/>
      <c r="M1251" s="151"/>
      <c r="T1251" s="54"/>
      <c r="AT1251" s="18" t="s">
        <v>311</v>
      </c>
      <c r="AU1251" s="18" t="s">
        <v>80</v>
      </c>
    </row>
    <row r="1252" spans="2:65" s="12" customFormat="1" ht="33.75" x14ac:dyDescent="0.2">
      <c r="B1252" s="152"/>
      <c r="D1252" s="153" t="s">
        <v>313</v>
      </c>
      <c r="E1252" s="154" t="s">
        <v>2</v>
      </c>
      <c r="F1252" s="155" t="s">
        <v>1274</v>
      </c>
      <c r="H1252" s="154" t="s">
        <v>2</v>
      </c>
      <c r="I1252" s="156"/>
      <c r="L1252" s="152"/>
      <c r="M1252" s="157"/>
      <c r="T1252" s="158"/>
      <c r="AT1252" s="154" t="s">
        <v>313</v>
      </c>
      <c r="AU1252" s="154" t="s">
        <v>80</v>
      </c>
      <c r="AV1252" s="12" t="s">
        <v>78</v>
      </c>
      <c r="AW1252" s="12" t="s">
        <v>32</v>
      </c>
      <c r="AX1252" s="12" t="s">
        <v>71</v>
      </c>
      <c r="AY1252" s="154" t="s">
        <v>304</v>
      </c>
    </row>
    <row r="1253" spans="2:65" s="12" customFormat="1" x14ac:dyDescent="0.2">
      <c r="B1253" s="152"/>
      <c r="D1253" s="153" t="s">
        <v>313</v>
      </c>
      <c r="E1253" s="154" t="s">
        <v>2</v>
      </c>
      <c r="F1253" s="155" t="s">
        <v>1275</v>
      </c>
      <c r="H1253" s="154" t="s">
        <v>2</v>
      </c>
      <c r="I1253" s="156"/>
      <c r="L1253" s="152"/>
      <c r="M1253" s="157"/>
      <c r="T1253" s="158"/>
      <c r="AT1253" s="154" t="s">
        <v>313</v>
      </c>
      <c r="AU1253" s="154" t="s">
        <v>80</v>
      </c>
      <c r="AV1253" s="12" t="s">
        <v>78</v>
      </c>
      <c r="AW1253" s="12" t="s">
        <v>32</v>
      </c>
      <c r="AX1253" s="12" t="s">
        <v>71</v>
      </c>
      <c r="AY1253" s="154" t="s">
        <v>304</v>
      </c>
    </row>
    <row r="1254" spans="2:65" s="13" customFormat="1" x14ac:dyDescent="0.2">
      <c r="B1254" s="159"/>
      <c r="D1254" s="153" t="s">
        <v>313</v>
      </c>
      <c r="E1254" s="160" t="s">
        <v>2</v>
      </c>
      <c r="F1254" s="161" t="s">
        <v>1276</v>
      </c>
      <c r="H1254" s="162">
        <v>2.3519999999999999</v>
      </c>
      <c r="I1254" s="163"/>
      <c r="L1254" s="159"/>
      <c r="M1254" s="164"/>
      <c r="T1254" s="165"/>
      <c r="AT1254" s="160" t="s">
        <v>313</v>
      </c>
      <c r="AU1254" s="160" t="s">
        <v>80</v>
      </c>
      <c r="AV1254" s="13" t="s">
        <v>80</v>
      </c>
      <c r="AW1254" s="13" t="s">
        <v>32</v>
      </c>
      <c r="AX1254" s="13" t="s">
        <v>71</v>
      </c>
      <c r="AY1254" s="160" t="s">
        <v>304</v>
      </c>
    </row>
    <row r="1255" spans="2:65" s="13" customFormat="1" x14ac:dyDescent="0.2">
      <c r="B1255" s="159"/>
      <c r="D1255" s="153" t="s">
        <v>313</v>
      </c>
      <c r="E1255" s="160" t="s">
        <v>2</v>
      </c>
      <c r="F1255" s="161" t="s">
        <v>1277</v>
      </c>
      <c r="H1255" s="162">
        <v>1.4390000000000001</v>
      </c>
      <c r="I1255" s="163"/>
      <c r="L1255" s="159"/>
      <c r="M1255" s="164"/>
      <c r="T1255" s="165"/>
      <c r="AT1255" s="160" t="s">
        <v>313</v>
      </c>
      <c r="AU1255" s="160" t="s">
        <v>80</v>
      </c>
      <c r="AV1255" s="13" t="s">
        <v>80</v>
      </c>
      <c r="AW1255" s="13" t="s">
        <v>32</v>
      </c>
      <c r="AX1255" s="13" t="s">
        <v>71</v>
      </c>
      <c r="AY1255" s="160" t="s">
        <v>304</v>
      </c>
    </row>
    <row r="1256" spans="2:65" s="15" customFormat="1" x14ac:dyDescent="0.2">
      <c r="B1256" s="173"/>
      <c r="D1256" s="153" t="s">
        <v>313</v>
      </c>
      <c r="E1256" s="174" t="s">
        <v>2</v>
      </c>
      <c r="F1256" s="175" t="s">
        <v>323</v>
      </c>
      <c r="H1256" s="176">
        <v>3.7909999999999999</v>
      </c>
      <c r="I1256" s="177"/>
      <c r="L1256" s="173"/>
      <c r="M1256" s="178"/>
      <c r="T1256" s="179"/>
      <c r="AT1256" s="174" t="s">
        <v>313</v>
      </c>
      <c r="AU1256" s="174" t="s">
        <v>80</v>
      </c>
      <c r="AV1256" s="15" t="s">
        <v>86</v>
      </c>
      <c r="AW1256" s="15" t="s">
        <v>32</v>
      </c>
      <c r="AX1256" s="15" t="s">
        <v>78</v>
      </c>
      <c r="AY1256" s="174" t="s">
        <v>304</v>
      </c>
    </row>
    <row r="1257" spans="2:65" s="1" customFormat="1" ht="37.9" customHeight="1" x14ac:dyDescent="0.2">
      <c r="B1257" s="134"/>
      <c r="C1257" s="135" t="s">
        <v>1278</v>
      </c>
      <c r="D1257" s="135" t="s">
        <v>306</v>
      </c>
      <c r="E1257" s="136" t="s">
        <v>1279</v>
      </c>
      <c r="F1257" s="137" t="s">
        <v>1280</v>
      </c>
      <c r="G1257" s="138" t="s">
        <v>581</v>
      </c>
      <c r="H1257" s="139">
        <v>1</v>
      </c>
      <c r="I1257" s="140"/>
      <c r="J1257" s="141">
        <f>ROUND(I1257*H1257,2)</f>
        <v>0</v>
      </c>
      <c r="K1257" s="137" t="s">
        <v>2</v>
      </c>
      <c r="L1257" s="33"/>
      <c r="M1257" s="142" t="s">
        <v>2</v>
      </c>
      <c r="N1257" s="143" t="s">
        <v>42</v>
      </c>
      <c r="P1257" s="144">
        <f>O1257*H1257</f>
        <v>0</v>
      </c>
      <c r="Q1257" s="144">
        <v>0</v>
      </c>
      <c r="R1257" s="144">
        <f>Q1257*H1257</f>
        <v>0</v>
      </c>
      <c r="S1257" s="144">
        <v>0</v>
      </c>
      <c r="T1257" s="145">
        <f>S1257*H1257</f>
        <v>0</v>
      </c>
      <c r="AR1257" s="146" t="s">
        <v>86</v>
      </c>
      <c r="AT1257" s="146" t="s">
        <v>306</v>
      </c>
      <c r="AU1257" s="146" t="s">
        <v>80</v>
      </c>
      <c r="AY1257" s="18" t="s">
        <v>304</v>
      </c>
      <c r="BE1257" s="147">
        <f>IF(N1257="základní",J1257,0)</f>
        <v>0</v>
      </c>
      <c r="BF1257" s="147">
        <f>IF(N1257="snížená",J1257,0)</f>
        <v>0</v>
      </c>
      <c r="BG1257" s="147">
        <f>IF(N1257="zákl. přenesená",J1257,0)</f>
        <v>0</v>
      </c>
      <c r="BH1257" s="147">
        <f>IF(N1257="sníž. přenesená",J1257,0)</f>
        <v>0</v>
      </c>
      <c r="BI1257" s="147">
        <f>IF(N1257="nulová",J1257,0)</f>
        <v>0</v>
      </c>
      <c r="BJ1257" s="18" t="s">
        <v>78</v>
      </c>
      <c r="BK1257" s="147">
        <f>ROUND(I1257*H1257,2)</f>
        <v>0</v>
      </c>
      <c r="BL1257" s="18" t="s">
        <v>86</v>
      </c>
      <c r="BM1257" s="146" t="s">
        <v>1281</v>
      </c>
    </row>
    <row r="1258" spans="2:65" s="1" customFormat="1" ht="24.2" customHeight="1" x14ac:dyDescent="0.2">
      <c r="B1258" s="134"/>
      <c r="C1258" s="135" t="s">
        <v>1282</v>
      </c>
      <c r="D1258" s="135" t="s">
        <v>306</v>
      </c>
      <c r="E1258" s="136" t="s">
        <v>1017</v>
      </c>
      <c r="F1258" s="137" t="s">
        <v>1018</v>
      </c>
      <c r="G1258" s="138" t="s">
        <v>383</v>
      </c>
      <c r="H1258" s="139">
        <v>0.27200000000000002</v>
      </c>
      <c r="I1258" s="140"/>
      <c r="J1258" s="141">
        <f>ROUND(I1258*H1258,2)</f>
        <v>0</v>
      </c>
      <c r="K1258" s="137" t="s">
        <v>309</v>
      </c>
      <c r="L1258" s="33"/>
      <c r="M1258" s="142" t="s">
        <v>2</v>
      </c>
      <c r="N1258" s="143" t="s">
        <v>42</v>
      </c>
      <c r="P1258" s="144">
        <f>O1258*H1258</f>
        <v>0</v>
      </c>
      <c r="Q1258" s="144">
        <v>1.06277</v>
      </c>
      <c r="R1258" s="144">
        <f>Q1258*H1258</f>
        <v>0.28907344000000001</v>
      </c>
      <c r="S1258" s="144">
        <v>0</v>
      </c>
      <c r="T1258" s="145">
        <f>S1258*H1258</f>
        <v>0</v>
      </c>
      <c r="AR1258" s="146" t="s">
        <v>86</v>
      </c>
      <c r="AT1258" s="146" t="s">
        <v>306</v>
      </c>
      <c r="AU1258" s="146" t="s">
        <v>80</v>
      </c>
      <c r="AY1258" s="18" t="s">
        <v>304</v>
      </c>
      <c r="BE1258" s="147">
        <f>IF(N1258="základní",J1258,0)</f>
        <v>0</v>
      </c>
      <c r="BF1258" s="147">
        <f>IF(N1258="snížená",J1258,0)</f>
        <v>0</v>
      </c>
      <c r="BG1258" s="147">
        <f>IF(N1258="zákl. přenesená",J1258,0)</f>
        <v>0</v>
      </c>
      <c r="BH1258" s="147">
        <f>IF(N1258="sníž. přenesená",J1258,0)</f>
        <v>0</v>
      </c>
      <c r="BI1258" s="147">
        <f>IF(N1258="nulová",J1258,0)</f>
        <v>0</v>
      </c>
      <c r="BJ1258" s="18" t="s">
        <v>78</v>
      </c>
      <c r="BK1258" s="147">
        <f>ROUND(I1258*H1258,2)</f>
        <v>0</v>
      </c>
      <c r="BL1258" s="18" t="s">
        <v>86</v>
      </c>
      <c r="BM1258" s="146" t="s">
        <v>1283</v>
      </c>
    </row>
    <row r="1259" spans="2:65" s="1" customFormat="1" x14ac:dyDescent="0.2">
      <c r="B1259" s="33"/>
      <c r="D1259" s="148" t="s">
        <v>311</v>
      </c>
      <c r="F1259" s="149" t="s">
        <v>1020</v>
      </c>
      <c r="I1259" s="150"/>
      <c r="L1259" s="33"/>
      <c r="M1259" s="151"/>
      <c r="T1259" s="54"/>
      <c r="AT1259" s="18" t="s">
        <v>311</v>
      </c>
      <c r="AU1259" s="18" t="s">
        <v>80</v>
      </c>
    </row>
    <row r="1260" spans="2:65" s="12" customFormat="1" x14ac:dyDescent="0.2">
      <c r="B1260" s="152"/>
      <c r="D1260" s="153" t="s">
        <v>313</v>
      </c>
      <c r="E1260" s="154" t="s">
        <v>2</v>
      </c>
      <c r="F1260" s="155" t="s">
        <v>1093</v>
      </c>
      <c r="H1260" s="154" t="s">
        <v>2</v>
      </c>
      <c r="I1260" s="156"/>
      <c r="L1260" s="152"/>
      <c r="M1260" s="157"/>
      <c r="T1260" s="158"/>
      <c r="AT1260" s="154" t="s">
        <v>313</v>
      </c>
      <c r="AU1260" s="154" t="s">
        <v>80</v>
      </c>
      <c r="AV1260" s="12" t="s">
        <v>78</v>
      </c>
      <c r="AW1260" s="12" t="s">
        <v>32</v>
      </c>
      <c r="AX1260" s="12" t="s">
        <v>71</v>
      </c>
      <c r="AY1260" s="154" t="s">
        <v>304</v>
      </c>
    </row>
    <row r="1261" spans="2:65" s="12" customFormat="1" x14ac:dyDescent="0.2">
      <c r="B1261" s="152"/>
      <c r="D1261" s="153" t="s">
        <v>313</v>
      </c>
      <c r="E1261" s="154" t="s">
        <v>2</v>
      </c>
      <c r="F1261" s="155" t="s">
        <v>634</v>
      </c>
      <c r="H1261" s="154" t="s">
        <v>2</v>
      </c>
      <c r="I1261" s="156"/>
      <c r="L1261" s="152"/>
      <c r="M1261" s="157"/>
      <c r="T1261" s="158"/>
      <c r="AT1261" s="154" t="s">
        <v>313</v>
      </c>
      <c r="AU1261" s="154" t="s">
        <v>80</v>
      </c>
      <c r="AV1261" s="12" t="s">
        <v>78</v>
      </c>
      <c r="AW1261" s="12" t="s">
        <v>32</v>
      </c>
      <c r="AX1261" s="12" t="s">
        <v>71</v>
      </c>
      <c r="AY1261" s="154" t="s">
        <v>304</v>
      </c>
    </row>
    <row r="1262" spans="2:65" s="12" customFormat="1" x14ac:dyDescent="0.2">
      <c r="B1262" s="152"/>
      <c r="D1262" s="153" t="s">
        <v>313</v>
      </c>
      <c r="E1262" s="154" t="s">
        <v>2</v>
      </c>
      <c r="F1262" s="155" t="s">
        <v>1284</v>
      </c>
      <c r="H1262" s="154" t="s">
        <v>2</v>
      </c>
      <c r="I1262" s="156"/>
      <c r="L1262" s="152"/>
      <c r="M1262" s="157"/>
      <c r="T1262" s="158"/>
      <c r="AT1262" s="154" t="s">
        <v>313</v>
      </c>
      <c r="AU1262" s="154" t="s">
        <v>80</v>
      </c>
      <c r="AV1262" s="12" t="s">
        <v>78</v>
      </c>
      <c r="AW1262" s="12" t="s">
        <v>32</v>
      </c>
      <c r="AX1262" s="12" t="s">
        <v>71</v>
      </c>
      <c r="AY1262" s="154" t="s">
        <v>304</v>
      </c>
    </row>
    <row r="1263" spans="2:65" s="12" customFormat="1" x14ac:dyDescent="0.2">
      <c r="B1263" s="152"/>
      <c r="D1263" s="153" t="s">
        <v>313</v>
      </c>
      <c r="E1263" s="154" t="s">
        <v>2</v>
      </c>
      <c r="F1263" s="155" t="s">
        <v>1094</v>
      </c>
      <c r="H1263" s="154" t="s">
        <v>2</v>
      </c>
      <c r="I1263" s="156"/>
      <c r="L1263" s="152"/>
      <c r="M1263" s="157"/>
      <c r="T1263" s="158"/>
      <c r="AT1263" s="154" t="s">
        <v>313</v>
      </c>
      <c r="AU1263" s="154" t="s">
        <v>80</v>
      </c>
      <c r="AV1263" s="12" t="s">
        <v>78</v>
      </c>
      <c r="AW1263" s="12" t="s">
        <v>32</v>
      </c>
      <c r="AX1263" s="12" t="s">
        <v>71</v>
      </c>
      <c r="AY1263" s="154" t="s">
        <v>304</v>
      </c>
    </row>
    <row r="1264" spans="2:65" s="13" customFormat="1" x14ac:dyDescent="0.2">
      <c r="B1264" s="159"/>
      <c r="D1264" s="153" t="s">
        <v>313</v>
      </c>
      <c r="E1264" s="160" t="s">
        <v>2</v>
      </c>
      <c r="F1264" s="161" t="s">
        <v>1285</v>
      </c>
      <c r="H1264" s="162">
        <v>0.04</v>
      </c>
      <c r="I1264" s="163"/>
      <c r="L1264" s="159"/>
      <c r="M1264" s="164"/>
      <c r="T1264" s="165"/>
      <c r="AT1264" s="160" t="s">
        <v>313</v>
      </c>
      <c r="AU1264" s="160" t="s">
        <v>80</v>
      </c>
      <c r="AV1264" s="13" t="s">
        <v>80</v>
      </c>
      <c r="AW1264" s="13" t="s">
        <v>32</v>
      </c>
      <c r="AX1264" s="13" t="s">
        <v>71</v>
      </c>
      <c r="AY1264" s="160" t="s">
        <v>304</v>
      </c>
    </row>
    <row r="1265" spans="2:65" s="13" customFormat="1" ht="22.5" x14ac:dyDescent="0.2">
      <c r="B1265" s="159"/>
      <c r="D1265" s="153" t="s">
        <v>313</v>
      </c>
      <c r="E1265" s="160" t="s">
        <v>2</v>
      </c>
      <c r="F1265" s="161" t="s">
        <v>1286</v>
      </c>
      <c r="H1265" s="162">
        <v>1.4999999999999999E-2</v>
      </c>
      <c r="I1265" s="163"/>
      <c r="L1265" s="159"/>
      <c r="M1265" s="164"/>
      <c r="T1265" s="165"/>
      <c r="AT1265" s="160" t="s">
        <v>313</v>
      </c>
      <c r="AU1265" s="160" t="s">
        <v>80</v>
      </c>
      <c r="AV1265" s="13" t="s">
        <v>80</v>
      </c>
      <c r="AW1265" s="13" t="s">
        <v>32</v>
      </c>
      <c r="AX1265" s="13" t="s">
        <v>71</v>
      </c>
      <c r="AY1265" s="160" t="s">
        <v>304</v>
      </c>
    </row>
    <row r="1266" spans="2:65" s="13" customFormat="1" ht="22.5" x14ac:dyDescent="0.2">
      <c r="B1266" s="159"/>
      <c r="D1266" s="153" t="s">
        <v>313</v>
      </c>
      <c r="E1266" s="160" t="s">
        <v>2</v>
      </c>
      <c r="F1266" s="161" t="s">
        <v>1287</v>
      </c>
      <c r="H1266" s="162">
        <v>4.7E-2</v>
      </c>
      <c r="I1266" s="163"/>
      <c r="L1266" s="159"/>
      <c r="M1266" s="164"/>
      <c r="T1266" s="165"/>
      <c r="AT1266" s="160" t="s">
        <v>313</v>
      </c>
      <c r="AU1266" s="160" t="s">
        <v>80</v>
      </c>
      <c r="AV1266" s="13" t="s">
        <v>80</v>
      </c>
      <c r="AW1266" s="13" t="s">
        <v>32</v>
      </c>
      <c r="AX1266" s="13" t="s">
        <v>71</v>
      </c>
      <c r="AY1266" s="160" t="s">
        <v>304</v>
      </c>
    </row>
    <row r="1267" spans="2:65" s="13" customFormat="1" x14ac:dyDescent="0.2">
      <c r="B1267" s="159"/>
      <c r="D1267" s="153" t="s">
        <v>313</v>
      </c>
      <c r="E1267" s="160" t="s">
        <v>2</v>
      </c>
      <c r="F1267" s="161" t="s">
        <v>1288</v>
      </c>
      <c r="H1267" s="162">
        <v>4.4999999999999998E-2</v>
      </c>
      <c r="I1267" s="163"/>
      <c r="L1267" s="159"/>
      <c r="M1267" s="164"/>
      <c r="T1267" s="165"/>
      <c r="AT1267" s="160" t="s">
        <v>313</v>
      </c>
      <c r="AU1267" s="160" t="s">
        <v>80</v>
      </c>
      <c r="AV1267" s="13" t="s">
        <v>80</v>
      </c>
      <c r="AW1267" s="13" t="s">
        <v>32</v>
      </c>
      <c r="AX1267" s="13" t="s">
        <v>71</v>
      </c>
      <c r="AY1267" s="160" t="s">
        <v>304</v>
      </c>
    </row>
    <row r="1268" spans="2:65" s="14" customFormat="1" x14ac:dyDescent="0.2">
      <c r="B1268" s="166"/>
      <c r="D1268" s="153" t="s">
        <v>313</v>
      </c>
      <c r="E1268" s="167" t="s">
        <v>2</v>
      </c>
      <c r="F1268" s="168" t="s">
        <v>321</v>
      </c>
      <c r="H1268" s="169">
        <v>0.14699999999999999</v>
      </c>
      <c r="I1268" s="170"/>
      <c r="L1268" s="166"/>
      <c r="M1268" s="171"/>
      <c r="T1268" s="172"/>
      <c r="AT1268" s="167" t="s">
        <v>313</v>
      </c>
      <c r="AU1268" s="167" t="s">
        <v>80</v>
      </c>
      <c r="AV1268" s="14" t="s">
        <v>322</v>
      </c>
      <c r="AW1268" s="14" t="s">
        <v>32</v>
      </c>
      <c r="AX1268" s="14" t="s">
        <v>71</v>
      </c>
      <c r="AY1268" s="167" t="s">
        <v>304</v>
      </c>
    </row>
    <row r="1269" spans="2:65" s="12" customFormat="1" x14ac:dyDescent="0.2">
      <c r="B1269" s="152"/>
      <c r="D1269" s="153" t="s">
        <v>313</v>
      </c>
      <c r="E1269" s="154" t="s">
        <v>2</v>
      </c>
      <c r="F1269" s="155" t="s">
        <v>641</v>
      </c>
      <c r="H1269" s="154" t="s">
        <v>2</v>
      </c>
      <c r="I1269" s="156"/>
      <c r="L1269" s="152"/>
      <c r="M1269" s="157"/>
      <c r="T1269" s="158"/>
      <c r="AT1269" s="154" t="s">
        <v>313</v>
      </c>
      <c r="AU1269" s="154" t="s">
        <v>80</v>
      </c>
      <c r="AV1269" s="12" t="s">
        <v>78</v>
      </c>
      <c r="AW1269" s="12" t="s">
        <v>32</v>
      </c>
      <c r="AX1269" s="12" t="s">
        <v>71</v>
      </c>
      <c r="AY1269" s="154" t="s">
        <v>304</v>
      </c>
    </row>
    <row r="1270" spans="2:65" s="12" customFormat="1" x14ac:dyDescent="0.2">
      <c r="B1270" s="152"/>
      <c r="D1270" s="153" t="s">
        <v>313</v>
      </c>
      <c r="E1270" s="154" t="s">
        <v>2</v>
      </c>
      <c r="F1270" s="155" t="s">
        <v>1123</v>
      </c>
      <c r="H1270" s="154" t="s">
        <v>2</v>
      </c>
      <c r="I1270" s="156"/>
      <c r="L1270" s="152"/>
      <c r="M1270" s="157"/>
      <c r="T1270" s="158"/>
      <c r="AT1270" s="154" t="s">
        <v>313</v>
      </c>
      <c r="AU1270" s="154" t="s">
        <v>80</v>
      </c>
      <c r="AV1270" s="12" t="s">
        <v>78</v>
      </c>
      <c r="AW1270" s="12" t="s">
        <v>32</v>
      </c>
      <c r="AX1270" s="12" t="s">
        <v>71</v>
      </c>
      <c r="AY1270" s="154" t="s">
        <v>304</v>
      </c>
    </row>
    <row r="1271" spans="2:65" s="13" customFormat="1" x14ac:dyDescent="0.2">
      <c r="B1271" s="159"/>
      <c r="D1271" s="153" t="s">
        <v>313</v>
      </c>
      <c r="E1271" s="160" t="s">
        <v>2</v>
      </c>
      <c r="F1271" s="161" t="s">
        <v>1289</v>
      </c>
      <c r="H1271" s="162">
        <v>0.125</v>
      </c>
      <c r="I1271" s="163"/>
      <c r="L1271" s="159"/>
      <c r="M1271" s="164"/>
      <c r="T1271" s="165"/>
      <c r="AT1271" s="160" t="s">
        <v>313</v>
      </c>
      <c r="AU1271" s="160" t="s">
        <v>80</v>
      </c>
      <c r="AV1271" s="13" t="s">
        <v>80</v>
      </c>
      <c r="AW1271" s="13" t="s">
        <v>32</v>
      </c>
      <c r="AX1271" s="13" t="s">
        <v>71</v>
      </c>
      <c r="AY1271" s="160" t="s">
        <v>304</v>
      </c>
    </row>
    <row r="1272" spans="2:65" s="14" customFormat="1" x14ac:dyDescent="0.2">
      <c r="B1272" s="166"/>
      <c r="D1272" s="153" t="s">
        <v>313</v>
      </c>
      <c r="E1272" s="167" t="s">
        <v>2</v>
      </c>
      <c r="F1272" s="168" t="s">
        <v>321</v>
      </c>
      <c r="H1272" s="169">
        <v>0.125</v>
      </c>
      <c r="I1272" s="170"/>
      <c r="L1272" s="166"/>
      <c r="M1272" s="171"/>
      <c r="T1272" s="172"/>
      <c r="AT1272" s="167" t="s">
        <v>313</v>
      </c>
      <c r="AU1272" s="167" t="s">
        <v>80</v>
      </c>
      <c r="AV1272" s="14" t="s">
        <v>322</v>
      </c>
      <c r="AW1272" s="14" t="s">
        <v>32</v>
      </c>
      <c r="AX1272" s="14" t="s">
        <v>71</v>
      </c>
      <c r="AY1272" s="167" t="s">
        <v>304</v>
      </c>
    </row>
    <row r="1273" spans="2:65" s="15" customFormat="1" x14ac:dyDescent="0.2">
      <c r="B1273" s="173"/>
      <c r="D1273" s="153" t="s">
        <v>313</v>
      </c>
      <c r="E1273" s="174" t="s">
        <v>2</v>
      </c>
      <c r="F1273" s="175" t="s">
        <v>323</v>
      </c>
      <c r="H1273" s="176">
        <v>0.27200000000000002</v>
      </c>
      <c r="I1273" s="177"/>
      <c r="L1273" s="173"/>
      <c r="M1273" s="178"/>
      <c r="T1273" s="179"/>
      <c r="AT1273" s="174" t="s">
        <v>313</v>
      </c>
      <c r="AU1273" s="174" t="s">
        <v>80</v>
      </c>
      <c r="AV1273" s="15" t="s">
        <v>86</v>
      </c>
      <c r="AW1273" s="15" t="s">
        <v>32</v>
      </c>
      <c r="AX1273" s="15" t="s">
        <v>78</v>
      </c>
      <c r="AY1273" s="174" t="s">
        <v>304</v>
      </c>
    </row>
    <row r="1274" spans="2:65" s="1" customFormat="1" ht="37.9" customHeight="1" x14ac:dyDescent="0.2">
      <c r="B1274" s="134"/>
      <c r="C1274" s="135" t="s">
        <v>1290</v>
      </c>
      <c r="D1274" s="135" t="s">
        <v>306</v>
      </c>
      <c r="E1274" s="136" t="s">
        <v>1291</v>
      </c>
      <c r="F1274" s="137" t="s">
        <v>1292</v>
      </c>
      <c r="G1274" s="138" t="s">
        <v>130</v>
      </c>
      <c r="H1274" s="139">
        <v>65.350999999999999</v>
      </c>
      <c r="I1274" s="140"/>
      <c r="J1274" s="141">
        <f>ROUND(I1274*H1274,2)</f>
        <v>0</v>
      </c>
      <c r="K1274" s="137" t="s">
        <v>309</v>
      </c>
      <c r="L1274" s="33"/>
      <c r="M1274" s="142" t="s">
        <v>2</v>
      </c>
      <c r="N1274" s="143" t="s">
        <v>42</v>
      </c>
      <c r="P1274" s="144">
        <f>O1274*H1274</f>
        <v>0</v>
      </c>
      <c r="Q1274" s="144">
        <v>0</v>
      </c>
      <c r="R1274" s="144">
        <f>Q1274*H1274</f>
        <v>0</v>
      </c>
      <c r="S1274" s="144">
        <v>0</v>
      </c>
      <c r="T1274" s="145">
        <f>S1274*H1274</f>
        <v>0</v>
      </c>
      <c r="AR1274" s="146" t="s">
        <v>86</v>
      </c>
      <c r="AT1274" s="146" t="s">
        <v>306</v>
      </c>
      <c r="AU1274" s="146" t="s">
        <v>80</v>
      </c>
      <c r="AY1274" s="18" t="s">
        <v>304</v>
      </c>
      <c r="BE1274" s="147">
        <f>IF(N1274="základní",J1274,0)</f>
        <v>0</v>
      </c>
      <c r="BF1274" s="147">
        <f>IF(N1274="snížená",J1274,0)</f>
        <v>0</v>
      </c>
      <c r="BG1274" s="147">
        <f>IF(N1274="zákl. přenesená",J1274,0)</f>
        <v>0</v>
      </c>
      <c r="BH1274" s="147">
        <f>IF(N1274="sníž. přenesená",J1274,0)</f>
        <v>0</v>
      </c>
      <c r="BI1274" s="147">
        <f>IF(N1274="nulová",J1274,0)</f>
        <v>0</v>
      </c>
      <c r="BJ1274" s="18" t="s">
        <v>78</v>
      </c>
      <c r="BK1274" s="147">
        <f>ROUND(I1274*H1274,2)</f>
        <v>0</v>
      </c>
      <c r="BL1274" s="18" t="s">
        <v>86</v>
      </c>
      <c r="BM1274" s="146" t="s">
        <v>1293</v>
      </c>
    </row>
    <row r="1275" spans="2:65" s="1" customFormat="1" x14ac:dyDescent="0.2">
      <c r="B1275" s="33"/>
      <c r="D1275" s="148" t="s">
        <v>311</v>
      </c>
      <c r="F1275" s="149" t="s">
        <v>1294</v>
      </c>
      <c r="I1275" s="150"/>
      <c r="L1275" s="33"/>
      <c r="M1275" s="151"/>
      <c r="T1275" s="54"/>
      <c r="AT1275" s="18" t="s">
        <v>311</v>
      </c>
      <c r="AU1275" s="18" t="s">
        <v>80</v>
      </c>
    </row>
    <row r="1276" spans="2:65" s="12" customFormat="1" x14ac:dyDescent="0.2">
      <c r="B1276" s="152"/>
      <c r="D1276" s="153" t="s">
        <v>313</v>
      </c>
      <c r="E1276" s="154" t="s">
        <v>2</v>
      </c>
      <c r="F1276" s="155" t="s">
        <v>613</v>
      </c>
      <c r="H1276" s="154" t="s">
        <v>2</v>
      </c>
      <c r="I1276" s="156"/>
      <c r="L1276" s="152"/>
      <c r="M1276" s="157"/>
      <c r="T1276" s="158"/>
      <c r="AT1276" s="154" t="s">
        <v>313</v>
      </c>
      <c r="AU1276" s="154" t="s">
        <v>80</v>
      </c>
      <c r="AV1276" s="12" t="s">
        <v>78</v>
      </c>
      <c r="AW1276" s="12" t="s">
        <v>32</v>
      </c>
      <c r="AX1276" s="12" t="s">
        <v>71</v>
      </c>
      <c r="AY1276" s="154" t="s">
        <v>304</v>
      </c>
    </row>
    <row r="1277" spans="2:65" s="12" customFormat="1" x14ac:dyDescent="0.2">
      <c r="B1277" s="152"/>
      <c r="D1277" s="153" t="s">
        <v>313</v>
      </c>
      <c r="E1277" s="154" t="s">
        <v>2</v>
      </c>
      <c r="F1277" s="155" t="s">
        <v>1001</v>
      </c>
      <c r="H1277" s="154" t="s">
        <v>2</v>
      </c>
      <c r="I1277" s="156"/>
      <c r="L1277" s="152"/>
      <c r="M1277" s="157"/>
      <c r="T1277" s="158"/>
      <c r="AT1277" s="154" t="s">
        <v>313</v>
      </c>
      <c r="AU1277" s="154" t="s">
        <v>80</v>
      </c>
      <c r="AV1277" s="12" t="s">
        <v>78</v>
      </c>
      <c r="AW1277" s="12" t="s">
        <v>32</v>
      </c>
      <c r="AX1277" s="12" t="s">
        <v>71</v>
      </c>
      <c r="AY1277" s="154" t="s">
        <v>304</v>
      </c>
    </row>
    <row r="1278" spans="2:65" s="13" customFormat="1" x14ac:dyDescent="0.2">
      <c r="B1278" s="159"/>
      <c r="D1278" s="153" t="s">
        <v>313</v>
      </c>
      <c r="E1278" s="160" t="s">
        <v>2</v>
      </c>
      <c r="F1278" s="161" t="s">
        <v>1130</v>
      </c>
      <c r="H1278" s="162">
        <v>4.9880000000000004</v>
      </c>
      <c r="I1278" s="163"/>
      <c r="L1278" s="159"/>
      <c r="M1278" s="164"/>
      <c r="T1278" s="165"/>
      <c r="AT1278" s="160" t="s">
        <v>313</v>
      </c>
      <c r="AU1278" s="160" t="s">
        <v>80</v>
      </c>
      <c r="AV1278" s="13" t="s">
        <v>80</v>
      </c>
      <c r="AW1278" s="13" t="s">
        <v>32</v>
      </c>
      <c r="AX1278" s="13" t="s">
        <v>71</v>
      </c>
      <c r="AY1278" s="160" t="s">
        <v>304</v>
      </c>
    </row>
    <row r="1279" spans="2:65" s="13" customFormat="1" x14ac:dyDescent="0.2">
      <c r="B1279" s="159"/>
      <c r="D1279" s="153" t="s">
        <v>313</v>
      </c>
      <c r="E1279" s="160" t="s">
        <v>2</v>
      </c>
      <c r="F1279" s="161" t="s">
        <v>1295</v>
      </c>
      <c r="H1279" s="162">
        <v>1.397</v>
      </c>
      <c r="I1279" s="163"/>
      <c r="L1279" s="159"/>
      <c r="M1279" s="164"/>
      <c r="T1279" s="165"/>
      <c r="AT1279" s="160" t="s">
        <v>313</v>
      </c>
      <c r="AU1279" s="160" t="s">
        <v>80</v>
      </c>
      <c r="AV1279" s="13" t="s">
        <v>80</v>
      </c>
      <c r="AW1279" s="13" t="s">
        <v>32</v>
      </c>
      <c r="AX1279" s="13" t="s">
        <v>71</v>
      </c>
      <c r="AY1279" s="160" t="s">
        <v>304</v>
      </c>
    </row>
    <row r="1280" spans="2:65" s="13" customFormat="1" x14ac:dyDescent="0.2">
      <c r="B1280" s="159"/>
      <c r="D1280" s="153" t="s">
        <v>313</v>
      </c>
      <c r="E1280" s="160" t="s">
        <v>2</v>
      </c>
      <c r="F1280" s="161" t="s">
        <v>1132</v>
      </c>
      <c r="H1280" s="162">
        <v>3.8929999999999998</v>
      </c>
      <c r="I1280" s="163"/>
      <c r="L1280" s="159"/>
      <c r="M1280" s="164"/>
      <c r="T1280" s="165"/>
      <c r="AT1280" s="160" t="s">
        <v>313</v>
      </c>
      <c r="AU1280" s="160" t="s">
        <v>80</v>
      </c>
      <c r="AV1280" s="13" t="s">
        <v>80</v>
      </c>
      <c r="AW1280" s="13" t="s">
        <v>32</v>
      </c>
      <c r="AX1280" s="13" t="s">
        <v>71</v>
      </c>
      <c r="AY1280" s="160" t="s">
        <v>304</v>
      </c>
    </row>
    <row r="1281" spans="2:51" s="13" customFormat="1" x14ac:dyDescent="0.2">
      <c r="B1281" s="159"/>
      <c r="D1281" s="153" t="s">
        <v>313</v>
      </c>
      <c r="E1281" s="160" t="s">
        <v>2</v>
      </c>
      <c r="F1281" s="161" t="s">
        <v>1296</v>
      </c>
      <c r="H1281" s="162">
        <v>1.0900000000000001</v>
      </c>
      <c r="I1281" s="163"/>
      <c r="L1281" s="159"/>
      <c r="M1281" s="164"/>
      <c r="T1281" s="165"/>
      <c r="AT1281" s="160" t="s">
        <v>313</v>
      </c>
      <c r="AU1281" s="160" t="s">
        <v>80</v>
      </c>
      <c r="AV1281" s="13" t="s">
        <v>80</v>
      </c>
      <c r="AW1281" s="13" t="s">
        <v>32</v>
      </c>
      <c r="AX1281" s="13" t="s">
        <v>71</v>
      </c>
      <c r="AY1281" s="160" t="s">
        <v>304</v>
      </c>
    </row>
    <row r="1282" spans="2:51" s="13" customFormat="1" x14ac:dyDescent="0.2">
      <c r="B1282" s="159"/>
      <c r="D1282" s="153" t="s">
        <v>313</v>
      </c>
      <c r="E1282" s="160" t="s">
        <v>2</v>
      </c>
      <c r="F1282" s="161" t="s">
        <v>1297</v>
      </c>
      <c r="H1282" s="162">
        <v>1.645</v>
      </c>
      <c r="I1282" s="163"/>
      <c r="L1282" s="159"/>
      <c r="M1282" s="164"/>
      <c r="T1282" s="165"/>
      <c r="AT1282" s="160" t="s">
        <v>313</v>
      </c>
      <c r="AU1282" s="160" t="s">
        <v>80</v>
      </c>
      <c r="AV1282" s="13" t="s">
        <v>80</v>
      </c>
      <c r="AW1282" s="13" t="s">
        <v>32</v>
      </c>
      <c r="AX1282" s="13" t="s">
        <v>71</v>
      </c>
      <c r="AY1282" s="160" t="s">
        <v>304</v>
      </c>
    </row>
    <row r="1283" spans="2:51" s="13" customFormat="1" x14ac:dyDescent="0.2">
      <c r="B1283" s="159"/>
      <c r="D1283" s="153" t="s">
        <v>313</v>
      </c>
      <c r="E1283" s="160" t="s">
        <v>2</v>
      </c>
      <c r="F1283" s="161" t="s">
        <v>1298</v>
      </c>
      <c r="H1283" s="162">
        <v>0.46100000000000002</v>
      </c>
      <c r="I1283" s="163"/>
      <c r="L1283" s="159"/>
      <c r="M1283" s="164"/>
      <c r="T1283" s="165"/>
      <c r="AT1283" s="160" t="s">
        <v>313</v>
      </c>
      <c r="AU1283" s="160" t="s">
        <v>80</v>
      </c>
      <c r="AV1283" s="13" t="s">
        <v>80</v>
      </c>
      <c r="AW1283" s="13" t="s">
        <v>32</v>
      </c>
      <c r="AX1283" s="13" t="s">
        <v>71</v>
      </c>
      <c r="AY1283" s="160" t="s">
        <v>304</v>
      </c>
    </row>
    <row r="1284" spans="2:51" s="13" customFormat="1" x14ac:dyDescent="0.2">
      <c r="B1284" s="159"/>
      <c r="D1284" s="153" t="s">
        <v>313</v>
      </c>
      <c r="E1284" s="160" t="s">
        <v>2</v>
      </c>
      <c r="F1284" s="161" t="s">
        <v>1299</v>
      </c>
      <c r="H1284" s="162">
        <v>2.8</v>
      </c>
      <c r="I1284" s="163"/>
      <c r="L1284" s="159"/>
      <c r="M1284" s="164"/>
      <c r="T1284" s="165"/>
      <c r="AT1284" s="160" t="s">
        <v>313</v>
      </c>
      <c r="AU1284" s="160" t="s">
        <v>80</v>
      </c>
      <c r="AV1284" s="13" t="s">
        <v>80</v>
      </c>
      <c r="AW1284" s="13" t="s">
        <v>32</v>
      </c>
      <c r="AX1284" s="13" t="s">
        <v>71</v>
      </c>
      <c r="AY1284" s="160" t="s">
        <v>304</v>
      </c>
    </row>
    <row r="1285" spans="2:51" s="13" customFormat="1" x14ac:dyDescent="0.2">
      <c r="B1285" s="159"/>
      <c r="D1285" s="153" t="s">
        <v>313</v>
      </c>
      <c r="E1285" s="160" t="s">
        <v>2</v>
      </c>
      <c r="F1285" s="161" t="s">
        <v>1300</v>
      </c>
      <c r="H1285" s="162">
        <v>0.78400000000000003</v>
      </c>
      <c r="I1285" s="163"/>
      <c r="L1285" s="159"/>
      <c r="M1285" s="164"/>
      <c r="T1285" s="165"/>
      <c r="AT1285" s="160" t="s">
        <v>313</v>
      </c>
      <c r="AU1285" s="160" t="s">
        <v>80</v>
      </c>
      <c r="AV1285" s="13" t="s">
        <v>80</v>
      </c>
      <c r="AW1285" s="13" t="s">
        <v>32</v>
      </c>
      <c r="AX1285" s="13" t="s">
        <v>71</v>
      </c>
      <c r="AY1285" s="160" t="s">
        <v>304</v>
      </c>
    </row>
    <row r="1286" spans="2:51" s="13" customFormat="1" ht="22.5" x14ac:dyDescent="0.2">
      <c r="B1286" s="159"/>
      <c r="D1286" s="153" t="s">
        <v>313</v>
      </c>
      <c r="E1286" s="160" t="s">
        <v>2</v>
      </c>
      <c r="F1286" s="161" t="s">
        <v>1301</v>
      </c>
      <c r="H1286" s="162">
        <v>0.25</v>
      </c>
      <c r="I1286" s="163"/>
      <c r="L1286" s="159"/>
      <c r="M1286" s="164"/>
      <c r="T1286" s="165"/>
      <c r="AT1286" s="160" t="s">
        <v>313</v>
      </c>
      <c r="AU1286" s="160" t="s">
        <v>80</v>
      </c>
      <c r="AV1286" s="13" t="s">
        <v>80</v>
      </c>
      <c r="AW1286" s="13" t="s">
        <v>32</v>
      </c>
      <c r="AX1286" s="13" t="s">
        <v>71</v>
      </c>
      <c r="AY1286" s="160" t="s">
        <v>304</v>
      </c>
    </row>
    <row r="1287" spans="2:51" s="13" customFormat="1" x14ac:dyDescent="0.2">
      <c r="B1287" s="159"/>
      <c r="D1287" s="153" t="s">
        <v>313</v>
      </c>
      <c r="E1287" s="160" t="s">
        <v>2</v>
      </c>
      <c r="F1287" s="161" t="s">
        <v>1302</v>
      </c>
      <c r="H1287" s="162">
        <v>3.15</v>
      </c>
      <c r="I1287" s="163"/>
      <c r="L1287" s="159"/>
      <c r="M1287" s="164"/>
      <c r="T1287" s="165"/>
      <c r="AT1287" s="160" t="s">
        <v>313</v>
      </c>
      <c r="AU1287" s="160" t="s">
        <v>80</v>
      </c>
      <c r="AV1287" s="13" t="s">
        <v>80</v>
      </c>
      <c r="AW1287" s="13" t="s">
        <v>32</v>
      </c>
      <c r="AX1287" s="13" t="s">
        <v>71</v>
      </c>
      <c r="AY1287" s="160" t="s">
        <v>304</v>
      </c>
    </row>
    <row r="1288" spans="2:51" s="13" customFormat="1" x14ac:dyDescent="0.2">
      <c r="B1288" s="159"/>
      <c r="D1288" s="153" t="s">
        <v>313</v>
      </c>
      <c r="E1288" s="160" t="s">
        <v>2</v>
      </c>
      <c r="F1288" s="161" t="s">
        <v>1303</v>
      </c>
      <c r="H1288" s="162">
        <v>0.88200000000000001</v>
      </c>
      <c r="I1288" s="163"/>
      <c r="L1288" s="159"/>
      <c r="M1288" s="164"/>
      <c r="T1288" s="165"/>
      <c r="AT1288" s="160" t="s">
        <v>313</v>
      </c>
      <c r="AU1288" s="160" t="s">
        <v>80</v>
      </c>
      <c r="AV1288" s="13" t="s">
        <v>80</v>
      </c>
      <c r="AW1288" s="13" t="s">
        <v>32</v>
      </c>
      <c r="AX1288" s="13" t="s">
        <v>71</v>
      </c>
      <c r="AY1288" s="160" t="s">
        <v>304</v>
      </c>
    </row>
    <row r="1289" spans="2:51" s="13" customFormat="1" x14ac:dyDescent="0.2">
      <c r="B1289" s="159"/>
      <c r="D1289" s="153" t="s">
        <v>313</v>
      </c>
      <c r="E1289" s="160" t="s">
        <v>2</v>
      </c>
      <c r="F1289" s="161" t="s">
        <v>1304</v>
      </c>
      <c r="H1289" s="162">
        <v>0.59299999999999997</v>
      </c>
      <c r="I1289" s="163"/>
      <c r="L1289" s="159"/>
      <c r="M1289" s="164"/>
      <c r="T1289" s="165"/>
      <c r="AT1289" s="160" t="s">
        <v>313</v>
      </c>
      <c r="AU1289" s="160" t="s">
        <v>80</v>
      </c>
      <c r="AV1289" s="13" t="s">
        <v>80</v>
      </c>
      <c r="AW1289" s="13" t="s">
        <v>32</v>
      </c>
      <c r="AX1289" s="13" t="s">
        <v>71</v>
      </c>
      <c r="AY1289" s="160" t="s">
        <v>304</v>
      </c>
    </row>
    <row r="1290" spans="2:51" s="13" customFormat="1" x14ac:dyDescent="0.2">
      <c r="B1290" s="159"/>
      <c r="D1290" s="153" t="s">
        <v>313</v>
      </c>
      <c r="E1290" s="160" t="s">
        <v>2</v>
      </c>
      <c r="F1290" s="161" t="s">
        <v>1305</v>
      </c>
      <c r="H1290" s="162">
        <v>0.16600000000000001</v>
      </c>
      <c r="I1290" s="163"/>
      <c r="L1290" s="159"/>
      <c r="M1290" s="164"/>
      <c r="T1290" s="165"/>
      <c r="AT1290" s="160" t="s">
        <v>313</v>
      </c>
      <c r="AU1290" s="160" t="s">
        <v>80</v>
      </c>
      <c r="AV1290" s="13" t="s">
        <v>80</v>
      </c>
      <c r="AW1290" s="13" t="s">
        <v>32</v>
      </c>
      <c r="AX1290" s="13" t="s">
        <v>71</v>
      </c>
      <c r="AY1290" s="160" t="s">
        <v>304</v>
      </c>
    </row>
    <row r="1291" spans="2:51" s="13" customFormat="1" x14ac:dyDescent="0.2">
      <c r="B1291" s="159"/>
      <c r="D1291" s="153" t="s">
        <v>313</v>
      </c>
      <c r="E1291" s="160" t="s">
        <v>2</v>
      </c>
      <c r="F1291" s="161" t="s">
        <v>1306</v>
      </c>
      <c r="H1291" s="162">
        <v>0.23699999999999999</v>
      </c>
      <c r="I1291" s="163"/>
      <c r="L1291" s="159"/>
      <c r="M1291" s="164"/>
      <c r="T1291" s="165"/>
      <c r="AT1291" s="160" t="s">
        <v>313</v>
      </c>
      <c r="AU1291" s="160" t="s">
        <v>80</v>
      </c>
      <c r="AV1291" s="13" t="s">
        <v>80</v>
      </c>
      <c r="AW1291" s="13" t="s">
        <v>32</v>
      </c>
      <c r="AX1291" s="13" t="s">
        <v>71</v>
      </c>
      <c r="AY1291" s="160" t="s">
        <v>304</v>
      </c>
    </row>
    <row r="1292" spans="2:51" s="13" customFormat="1" x14ac:dyDescent="0.2">
      <c r="B1292" s="159"/>
      <c r="D1292" s="153" t="s">
        <v>313</v>
      </c>
      <c r="E1292" s="160" t="s">
        <v>2</v>
      </c>
      <c r="F1292" s="161" t="s">
        <v>1307</v>
      </c>
      <c r="H1292" s="162">
        <v>1.268</v>
      </c>
      <c r="I1292" s="163"/>
      <c r="L1292" s="159"/>
      <c r="M1292" s="164"/>
      <c r="T1292" s="165"/>
      <c r="AT1292" s="160" t="s">
        <v>313</v>
      </c>
      <c r="AU1292" s="160" t="s">
        <v>80</v>
      </c>
      <c r="AV1292" s="13" t="s">
        <v>80</v>
      </c>
      <c r="AW1292" s="13" t="s">
        <v>32</v>
      </c>
      <c r="AX1292" s="13" t="s">
        <v>71</v>
      </c>
      <c r="AY1292" s="160" t="s">
        <v>304</v>
      </c>
    </row>
    <row r="1293" spans="2:51" s="13" customFormat="1" x14ac:dyDescent="0.2">
      <c r="B1293" s="159"/>
      <c r="D1293" s="153" t="s">
        <v>313</v>
      </c>
      <c r="E1293" s="160" t="s">
        <v>2</v>
      </c>
      <c r="F1293" s="161" t="s">
        <v>1308</v>
      </c>
      <c r="H1293" s="162">
        <v>0.35499999999999998</v>
      </c>
      <c r="I1293" s="163"/>
      <c r="L1293" s="159"/>
      <c r="M1293" s="164"/>
      <c r="T1293" s="165"/>
      <c r="AT1293" s="160" t="s">
        <v>313</v>
      </c>
      <c r="AU1293" s="160" t="s">
        <v>80</v>
      </c>
      <c r="AV1293" s="13" t="s">
        <v>80</v>
      </c>
      <c r="AW1293" s="13" t="s">
        <v>32</v>
      </c>
      <c r="AX1293" s="13" t="s">
        <v>71</v>
      </c>
      <c r="AY1293" s="160" t="s">
        <v>304</v>
      </c>
    </row>
    <row r="1294" spans="2:51" s="13" customFormat="1" ht="22.5" x14ac:dyDescent="0.2">
      <c r="B1294" s="159"/>
      <c r="D1294" s="153" t="s">
        <v>313</v>
      </c>
      <c r="E1294" s="160" t="s">
        <v>2</v>
      </c>
      <c r="F1294" s="161" t="s">
        <v>1309</v>
      </c>
      <c r="H1294" s="162">
        <v>0.61599999999999999</v>
      </c>
      <c r="I1294" s="163"/>
      <c r="L1294" s="159"/>
      <c r="M1294" s="164"/>
      <c r="T1294" s="165"/>
      <c r="AT1294" s="160" t="s">
        <v>313</v>
      </c>
      <c r="AU1294" s="160" t="s">
        <v>80</v>
      </c>
      <c r="AV1294" s="13" t="s">
        <v>80</v>
      </c>
      <c r="AW1294" s="13" t="s">
        <v>32</v>
      </c>
      <c r="AX1294" s="13" t="s">
        <v>71</v>
      </c>
      <c r="AY1294" s="160" t="s">
        <v>304</v>
      </c>
    </row>
    <row r="1295" spans="2:51" s="13" customFormat="1" x14ac:dyDescent="0.2">
      <c r="B1295" s="159"/>
      <c r="D1295" s="153" t="s">
        <v>313</v>
      </c>
      <c r="E1295" s="160" t="s">
        <v>2</v>
      </c>
      <c r="F1295" s="161" t="s">
        <v>1310</v>
      </c>
      <c r="H1295" s="162">
        <v>1.1200000000000001</v>
      </c>
      <c r="I1295" s="163"/>
      <c r="L1295" s="159"/>
      <c r="M1295" s="164"/>
      <c r="T1295" s="165"/>
      <c r="AT1295" s="160" t="s">
        <v>313</v>
      </c>
      <c r="AU1295" s="160" t="s">
        <v>80</v>
      </c>
      <c r="AV1295" s="13" t="s">
        <v>80</v>
      </c>
      <c r="AW1295" s="13" t="s">
        <v>32</v>
      </c>
      <c r="AX1295" s="13" t="s">
        <v>71</v>
      </c>
      <c r="AY1295" s="160" t="s">
        <v>304</v>
      </c>
    </row>
    <row r="1296" spans="2:51" s="13" customFormat="1" x14ac:dyDescent="0.2">
      <c r="B1296" s="159"/>
      <c r="D1296" s="153" t="s">
        <v>313</v>
      </c>
      <c r="E1296" s="160" t="s">
        <v>2</v>
      </c>
      <c r="F1296" s="161" t="s">
        <v>1311</v>
      </c>
      <c r="H1296" s="162">
        <v>1.157</v>
      </c>
      <c r="I1296" s="163"/>
      <c r="L1296" s="159"/>
      <c r="M1296" s="164"/>
      <c r="T1296" s="165"/>
      <c r="AT1296" s="160" t="s">
        <v>313</v>
      </c>
      <c r="AU1296" s="160" t="s">
        <v>80</v>
      </c>
      <c r="AV1296" s="13" t="s">
        <v>80</v>
      </c>
      <c r="AW1296" s="13" t="s">
        <v>32</v>
      </c>
      <c r="AX1296" s="13" t="s">
        <v>71</v>
      </c>
      <c r="AY1296" s="160" t="s">
        <v>304</v>
      </c>
    </row>
    <row r="1297" spans="2:51" s="13" customFormat="1" x14ac:dyDescent="0.2">
      <c r="B1297" s="159"/>
      <c r="D1297" s="153" t="s">
        <v>313</v>
      </c>
      <c r="E1297" s="160" t="s">
        <v>2</v>
      </c>
      <c r="F1297" s="161" t="s">
        <v>1312</v>
      </c>
      <c r="H1297" s="162">
        <v>0.84699999999999998</v>
      </c>
      <c r="I1297" s="163"/>
      <c r="L1297" s="159"/>
      <c r="M1297" s="164"/>
      <c r="T1297" s="165"/>
      <c r="AT1297" s="160" t="s">
        <v>313</v>
      </c>
      <c r="AU1297" s="160" t="s">
        <v>80</v>
      </c>
      <c r="AV1297" s="13" t="s">
        <v>80</v>
      </c>
      <c r="AW1297" s="13" t="s">
        <v>32</v>
      </c>
      <c r="AX1297" s="13" t="s">
        <v>71</v>
      </c>
      <c r="AY1297" s="160" t="s">
        <v>304</v>
      </c>
    </row>
    <row r="1298" spans="2:51" s="13" customFormat="1" ht="22.5" x14ac:dyDescent="0.2">
      <c r="B1298" s="159"/>
      <c r="D1298" s="153" t="s">
        <v>313</v>
      </c>
      <c r="E1298" s="160" t="s">
        <v>2</v>
      </c>
      <c r="F1298" s="161" t="s">
        <v>1313</v>
      </c>
      <c r="H1298" s="162">
        <v>0.75</v>
      </c>
      <c r="I1298" s="163"/>
      <c r="L1298" s="159"/>
      <c r="M1298" s="164"/>
      <c r="T1298" s="165"/>
      <c r="AT1298" s="160" t="s">
        <v>313</v>
      </c>
      <c r="AU1298" s="160" t="s">
        <v>80</v>
      </c>
      <c r="AV1298" s="13" t="s">
        <v>80</v>
      </c>
      <c r="AW1298" s="13" t="s">
        <v>32</v>
      </c>
      <c r="AX1298" s="13" t="s">
        <v>71</v>
      </c>
      <c r="AY1298" s="160" t="s">
        <v>304</v>
      </c>
    </row>
    <row r="1299" spans="2:51" s="13" customFormat="1" x14ac:dyDescent="0.2">
      <c r="B1299" s="159"/>
      <c r="D1299" s="153" t="s">
        <v>313</v>
      </c>
      <c r="E1299" s="160" t="s">
        <v>2</v>
      </c>
      <c r="F1299" s="161" t="s">
        <v>1314</v>
      </c>
      <c r="H1299" s="162">
        <v>1.802</v>
      </c>
      <c r="I1299" s="163"/>
      <c r="L1299" s="159"/>
      <c r="M1299" s="164"/>
      <c r="T1299" s="165"/>
      <c r="AT1299" s="160" t="s">
        <v>313</v>
      </c>
      <c r="AU1299" s="160" t="s">
        <v>80</v>
      </c>
      <c r="AV1299" s="13" t="s">
        <v>80</v>
      </c>
      <c r="AW1299" s="13" t="s">
        <v>32</v>
      </c>
      <c r="AX1299" s="13" t="s">
        <v>71</v>
      </c>
      <c r="AY1299" s="160" t="s">
        <v>304</v>
      </c>
    </row>
    <row r="1300" spans="2:51" s="13" customFormat="1" x14ac:dyDescent="0.2">
      <c r="B1300" s="159"/>
      <c r="D1300" s="153" t="s">
        <v>313</v>
      </c>
      <c r="E1300" s="160" t="s">
        <v>2</v>
      </c>
      <c r="F1300" s="161" t="s">
        <v>1315</v>
      </c>
      <c r="H1300" s="162">
        <v>0.28799999999999998</v>
      </c>
      <c r="I1300" s="163"/>
      <c r="L1300" s="159"/>
      <c r="M1300" s="164"/>
      <c r="T1300" s="165"/>
      <c r="AT1300" s="160" t="s">
        <v>313</v>
      </c>
      <c r="AU1300" s="160" t="s">
        <v>80</v>
      </c>
      <c r="AV1300" s="13" t="s">
        <v>80</v>
      </c>
      <c r="AW1300" s="13" t="s">
        <v>32</v>
      </c>
      <c r="AX1300" s="13" t="s">
        <v>71</v>
      </c>
      <c r="AY1300" s="160" t="s">
        <v>304</v>
      </c>
    </row>
    <row r="1301" spans="2:51" s="13" customFormat="1" x14ac:dyDescent="0.2">
      <c r="B1301" s="159"/>
      <c r="D1301" s="153" t="s">
        <v>313</v>
      </c>
      <c r="E1301" s="160" t="s">
        <v>2</v>
      </c>
      <c r="F1301" s="161" t="s">
        <v>1316</v>
      </c>
      <c r="H1301" s="162">
        <v>3.4750000000000001</v>
      </c>
      <c r="I1301" s="163"/>
      <c r="L1301" s="159"/>
      <c r="M1301" s="164"/>
      <c r="T1301" s="165"/>
      <c r="AT1301" s="160" t="s">
        <v>313</v>
      </c>
      <c r="AU1301" s="160" t="s">
        <v>80</v>
      </c>
      <c r="AV1301" s="13" t="s">
        <v>80</v>
      </c>
      <c r="AW1301" s="13" t="s">
        <v>32</v>
      </c>
      <c r="AX1301" s="13" t="s">
        <v>71</v>
      </c>
      <c r="AY1301" s="160" t="s">
        <v>304</v>
      </c>
    </row>
    <row r="1302" spans="2:51" s="13" customFormat="1" ht="22.5" x14ac:dyDescent="0.2">
      <c r="B1302" s="159"/>
      <c r="D1302" s="153" t="s">
        <v>313</v>
      </c>
      <c r="E1302" s="160" t="s">
        <v>2</v>
      </c>
      <c r="F1302" s="161" t="s">
        <v>1317</v>
      </c>
      <c r="H1302" s="162">
        <v>0.25</v>
      </c>
      <c r="I1302" s="163"/>
      <c r="L1302" s="159"/>
      <c r="M1302" s="164"/>
      <c r="T1302" s="165"/>
      <c r="AT1302" s="160" t="s">
        <v>313</v>
      </c>
      <c r="AU1302" s="160" t="s">
        <v>80</v>
      </c>
      <c r="AV1302" s="13" t="s">
        <v>80</v>
      </c>
      <c r="AW1302" s="13" t="s">
        <v>32</v>
      </c>
      <c r="AX1302" s="13" t="s">
        <v>71</v>
      </c>
      <c r="AY1302" s="160" t="s">
        <v>304</v>
      </c>
    </row>
    <row r="1303" spans="2:51" s="13" customFormat="1" x14ac:dyDescent="0.2">
      <c r="B1303" s="159"/>
      <c r="D1303" s="153" t="s">
        <v>313</v>
      </c>
      <c r="E1303" s="160" t="s">
        <v>2</v>
      </c>
      <c r="F1303" s="161" t="s">
        <v>1318</v>
      </c>
      <c r="H1303" s="162">
        <v>8.5150000000000006</v>
      </c>
      <c r="I1303" s="163"/>
      <c r="L1303" s="159"/>
      <c r="M1303" s="164"/>
      <c r="T1303" s="165"/>
      <c r="AT1303" s="160" t="s">
        <v>313</v>
      </c>
      <c r="AU1303" s="160" t="s">
        <v>80</v>
      </c>
      <c r="AV1303" s="13" t="s">
        <v>80</v>
      </c>
      <c r="AW1303" s="13" t="s">
        <v>32</v>
      </c>
      <c r="AX1303" s="13" t="s">
        <v>71</v>
      </c>
      <c r="AY1303" s="160" t="s">
        <v>304</v>
      </c>
    </row>
    <row r="1304" spans="2:51" s="13" customFormat="1" x14ac:dyDescent="0.2">
      <c r="B1304" s="159"/>
      <c r="D1304" s="153" t="s">
        <v>313</v>
      </c>
      <c r="E1304" s="160" t="s">
        <v>2</v>
      </c>
      <c r="F1304" s="161" t="s">
        <v>1319</v>
      </c>
      <c r="H1304" s="162">
        <v>0.83199999999999996</v>
      </c>
      <c r="I1304" s="163"/>
      <c r="L1304" s="159"/>
      <c r="M1304" s="164"/>
      <c r="T1304" s="165"/>
      <c r="AT1304" s="160" t="s">
        <v>313</v>
      </c>
      <c r="AU1304" s="160" t="s">
        <v>80</v>
      </c>
      <c r="AV1304" s="13" t="s">
        <v>80</v>
      </c>
      <c r="AW1304" s="13" t="s">
        <v>32</v>
      </c>
      <c r="AX1304" s="13" t="s">
        <v>71</v>
      </c>
      <c r="AY1304" s="160" t="s">
        <v>304</v>
      </c>
    </row>
    <row r="1305" spans="2:51" s="13" customFormat="1" x14ac:dyDescent="0.2">
      <c r="B1305" s="159"/>
      <c r="D1305" s="153" t="s">
        <v>313</v>
      </c>
      <c r="E1305" s="160" t="s">
        <v>2</v>
      </c>
      <c r="F1305" s="161" t="s">
        <v>1320</v>
      </c>
      <c r="H1305" s="162">
        <v>0.57199999999999995</v>
      </c>
      <c r="I1305" s="163"/>
      <c r="L1305" s="159"/>
      <c r="M1305" s="164"/>
      <c r="T1305" s="165"/>
      <c r="AT1305" s="160" t="s">
        <v>313</v>
      </c>
      <c r="AU1305" s="160" t="s">
        <v>80</v>
      </c>
      <c r="AV1305" s="13" t="s">
        <v>80</v>
      </c>
      <c r="AW1305" s="13" t="s">
        <v>32</v>
      </c>
      <c r="AX1305" s="13" t="s">
        <v>71</v>
      </c>
      <c r="AY1305" s="160" t="s">
        <v>304</v>
      </c>
    </row>
    <row r="1306" spans="2:51" s="14" customFormat="1" x14ac:dyDescent="0.2">
      <c r="B1306" s="166"/>
      <c r="D1306" s="153" t="s">
        <v>313</v>
      </c>
      <c r="E1306" s="167" t="s">
        <v>2</v>
      </c>
      <c r="F1306" s="168" t="s">
        <v>321</v>
      </c>
      <c r="H1306" s="169">
        <v>44.183</v>
      </c>
      <c r="I1306" s="170"/>
      <c r="L1306" s="166"/>
      <c r="M1306" s="171"/>
      <c r="T1306" s="172"/>
      <c r="AT1306" s="167" t="s">
        <v>313</v>
      </c>
      <c r="AU1306" s="167" t="s">
        <v>80</v>
      </c>
      <c r="AV1306" s="14" t="s">
        <v>322</v>
      </c>
      <c r="AW1306" s="14" t="s">
        <v>32</v>
      </c>
      <c r="AX1306" s="14" t="s">
        <v>71</v>
      </c>
      <c r="AY1306" s="167" t="s">
        <v>304</v>
      </c>
    </row>
    <row r="1307" spans="2:51" s="12" customFormat="1" x14ac:dyDescent="0.2">
      <c r="B1307" s="152"/>
      <c r="D1307" s="153" t="s">
        <v>313</v>
      </c>
      <c r="E1307" s="154" t="s">
        <v>2</v>
      </c>
      <c r="F1307" s="155" t="s">
        <v>1013</v>
      </c>
      <c r="H1307" s="154" t="s">
        <v>2</v>
      </c>
      <c r="I1307" s="156"/>
      <c r="L1307" s="152"/>
      <c r="M1307" s="157"/>
      <c r="T1307" s="158"/>
      <c r="AT1307" s="154" t="s">
        <v>313</v>
      </c>
      <c r="AU1307" s="154" t="s">
        <v>80</v>
      </c>
      <c r="AV1307" s="12" t="s">
        <v>78</v>
      </c>
      <c r="AW1307" s="12" t="s">
        <v>32</v>
      </c>
      <c r="AX1307" s="12" t="s">
        <v>71</v>
      </c>
      <c r="AY1307" s="154" t="s">
        <v>304</v>
      </c>
    </row>
    <row r="1308" spans="2:51" s="13" customFormat="1" x14ac:dyDescent="0.2">
      <c r="B1308" s="159"/>
      <c r="D1308" s="153" t="s">
        <v>313</v>
      </c>
      <c r="E1308" s="160" t="s">
        <v>2</v>
      </c>
      <c r="F1308" s="161" t="s">
        <v>1321</v>
      </c>
      <c r="H1308" s="162">
        <v>0.47599999999999998</v>
      </c>
      <c r="I1308" s="163"/>
      <c r="L1308" s="159"/>
      <c r="M1308" s="164"/>
      <c r="T1308" s="165"/>
      <c r="AT1308" s="160" t="s">
        <v>313</v>
      </c>
      <c r="AU1308" s="160" t="s">
        <v>80</v>
      </c>
      <c r="AV1308" s="13" t="s">
        <v>80</v>
      </c>
      <c r="AW1308" s="13" t="s">
        <v>32</v>
      </c>
      <c r="AX1308" s="13" t="s">
        <v>71</v>
      </c>
      <c r="AY1308" s="160" t="s">
        <v>304</v>
      </c>
    </row>
    <row r="1309" spans="2:51" s="14" customFormat="1" x14ac:dyDescent="0.2">
      <c r="B1309" s="166"/>
      <c r="D1309" s="153" t="s">
        <v>313</v>
      </c>
      <c r="E1309" s="167" t="s">
        <v>2</v>
      </c>
      <c r="F1309" s="168" t="s">
        <v>321</v>
      </c>
      <c r="H1309" s="169">
        <v>0.47599999999999998</v>
      </c>
      <c r="I1309" s="170"/>
      <c r="L1309" s="166"/>
      <c r="M1309" s="171"/>
      <c r="T1309" s="172"/>
      <c r="AT1309" s="167" t="s">
        <v>313</v>
      </c>
      <c r="AU1309" s="167" t="s">
        <v>80</v>
      </c>
      <c r="AV1309" s="14" t="s">
        <v>322</v>
      </c>
      <c r="AW1309" s="14" t="s">
        <v>32</v>
      </c>
      <c r="AX1309" s="14" t="s">
        <v>71</v>
      </c>
      <c r="AY1309" s="167" t="s">
        <v>304</v>
      </c>
    </row>
    <row r="1310" spans="2:51" s="12" customFormat="1" x14ac:dyDescent="0.2">
      <c r="B1310" s="152"/>
      <c r="D1310" s="153" t="s">
        <v>313</v>
      </c>
      <c r="E1310" s="154" t="s">
        <v>2</v>
      </c>
      <c r="F1310" s="155" t="s">
        <v>639</v>
      </c>
      <c r="H1310" s="154" t="s">
        <v>2</v>
      </c>
      <c r="I1310" s="156"/>
      <c r="L1310" s="152"/>
      <c r="M1310" s="157"/>
      <c r="T1310" s="158"/>
      <c r="AT1310" s="154" t="s">
        <v>313</v>
      </c>
      <c r="AU1310" s="154" t="s">
        <v>80</v>
      </c>
      <c r="AV1310" s="12" t="s">
        <v>78</v>
      </c>
      <c r="AW1310" s="12" t="s">
        <v>32</v>
      </c>
      <c r="AX1310" s="12" t="s">
        <v>71</v>
      </c>
      <c r="AY1310" s="154" t="s">
        <v>304</v>
      </c>
    </row>
    <row r="1311" spans="2:51" s="13" customFormat="1" x14ac:dyDescent="0.2">
      <c r="B1311" s="159"/>
      <c r="D1311" s="153" t="s">
        <v>313</v>
      </c>
      <c r="E1311" s="160" t="s">
        <v>2</v>
      </c>
      <c r="F1311" s="161" t="s">
        <v>1322</v>
      </c>
      <c r="H1311" s="162">
        <v>6</v>
      </c>
      <c r="I1311" s="163"/>
      <c r="L1311" s="159"/>
      <c r="M1311" s="164"/>
      <c r="T1311" s="165"/>
      <c r="AT1311" s="160" t="s">
        <v>313</v>
      </c>
      <c r="AU1311" s="160" t="s">
        <v>80</v>
      </c>
      <c r="AV1311" s="13" t="s">
        <v>80</v>
      </c>
      <c r="AW1311" s="13" t="s">
        <v>32</v>
      </c>
      <c r="AX1311" s="13" t="s">
        <v>71</v>
      </c>
      <c r="AY1311" s="160" t="s">
        <v>304</v>
      </c>
    </row>
    <row r="1312" spans="2:51" s="13" customFormat="1" x14ac:dyDescent="0.2">
      <c r="B1312" s="159"/>
      <c r="D1312" s="153" t="s">
        <v>313</v>
      </c>
      <c r="E1312" s="160" t="s">
        <v>2</v>
      </c>
      <c r="F1312" s="161" t="s">
        <v>1323</v>
      </c>
      <c r="H1312" s="162">
        <v>6</v>
      </c>
      <c r="I1312" s="163"/>
      <c r="L1312" s="159"/>
      <c r="M1312" s="164"/>
      <c r="T1312" s="165"/>
      <c r="AT1312" s="160" t="s">
        <v>313</v>
      </c>
      <c r="AU1312" s="160" t="s">
        <v>80</v>
      </c>
      <c r="AV1312" s="13" t="s">
        <v>80</v>
      </c>
      <c r="AW1312" s="13" t="s">
        <v>32</v>
      </c>
      <c r="AX1312" s="13" t="s">
        <v>71</v>
      </c>
      <c r="AY1312" s="160" t="s">
        <v>304</v>
      </c>
    </row>
    <row r="1313" spans="2:65" s="13" customFormat="1" ht="22.5" x14ac:dyDescent="0.2">
      <c r="B1313" s="159"/>
      <c r="D1313" s="153" t="s">
        <v>313</v>
      </c>
      <c r="E1313" s="160" t="s">
        <v>2</v>
      </c>
      <c r="F1313" s="161" t="s">
        <v>1324</v>
      </c>
      <c r="H1313" s="162">
        <v>0.5</v>
      </c>
      <c r="I1313" s="163"/>
      <c r="L1313" s="159"/>
      <c r="M1313" s="164"/>
      <c r="T1313" s="165"/>
      <c r="AT1313" s="160" t="s">
        <v>313</v>
      </c>
      <c r="AU1313" s="160" t="s">
        <v>80</v>
      </c>
      <c r="AV1313" s="13" t="s">
        <v>80</v>
      </c>
      <c r="AW1313" s="13" t="s">
        <v>32</v>
      </c>
      <c r="AX1313" s="13" t="s">
        <v>71</v>
      </c>
      <c r="AY1313" s="160" t="s">
        <v>304</v>
      </c>
    </row>
    <row r="1314" spans="2:65" s="13" customFormat="1" x14ac:dyDescent="0.2">
      <c r="B1314" s="159"/>
      <c r="D1314" s="153" t="s">
        <v>313</v>
      </c>
      <c r="E1314" s="160" t="s">
        <v>2</v>
      </c>
      <c r="F1314" s="161" t="s">
        <v>1325</v>
      </c>
      <c r="H1314" s="162">
        <v>1.208</v>
      </c>
      <c r="I1314" s="163"/>
      <c r="L1314" s="159"/>
      <c r="M1314" s="164"/>
      <c r="T1314" s="165"/>
      <c r="AT1314" s="160" t="s">
        <v>313</v>
      </c>
      <c r="AU1314" s="160" t="s">
        <v>80</v>
      </c>
      <c r="AV1314" s="13" t="s">
        <v>80</v>
      </c>
      <c r="AW1314" s="13" t="s">
        <v>32</v>
      </c>
      <c r="AX1314" s="13" t="s">
        <v>71</v>
      </c>
      <c r="AY1314" s="160" t="s">
        <v>304</v>
      </c>
    </row>
    <row r="1315" spans="2:65" s="13" customFormat="1" x14ac:dyDescent="0.2">
      <c r="B1315" s="159"/>
      <c r="D1315" s="153" t="s">
        <v>313</v>
      </c>
      <c r="E1315" s="160" t="s">
        <v>2</v>
      </c>
      <c r="F1315" s="161" t="s">
        <v>1326</v>
      </c>
      <c r="H1315" s="162">
        <v>1.85</v>
      </c>
      <c r="I1315" s="163"/>
      <c r="L1315" s="159"/>
      <c r="M1315" s="164"/>
      <c r="T1315" s="165"/>
      <c r="AT1315" s="160" t="s">
        <v>313</v>
      </c>
      <c r="AU1315" s="160" t="s">
        <v>80</v>
      </c>
      <c r="AV1315" s="13" t="s">
        <v>80</v>
      </c>
      <c r="AW1315" s="13" t="s">
        <v>32</v>
      </c>
      <c r="AX1315" s="13" t="s">
        <v>71</v>
      </c>
      <c r="AY1315" s="160" t="s">
        <v>304</v>
      </c>
    </row>
    <row r="1316" spans="2:65" s="13" customFormat="1" ht="22.5" x14ac:dyDescent="0.2">
      <c r="B1316" s="159"/>
      <c r="D1316" s="153" t="s">
        <v>313</v>
      </c>
      <c r="E1316" s="160" t="s">
        <v>2</v>
      </c>
      <c r="F1316" s="161" t="s">
        <v>1327</v>
      </c>
      <c r="H1316" s="162">
        <v>1</v>
      </c>
      <c r="I1316" s="163"/>
      <c r="L1316" s="159"/>
      <c r="M1316" s="164"/>
      <c r="T1316" s="165"/>
      <c r="AT1316" s="160" t="s">
        <v>313</v>
      </c>
      <c r="AU1316" s="160" t="s">
        <v>80</v>
      </c>
      <c r="AV1316" s="13" t="s">
        <v>80</v>
      </c>
      <c r="AW1316" s="13" t="s">
        <v>32</v>
      </c>
      <c r="AX1316" s="13" t="s">
        <v>71</v>
      </c>
      <c r="AY1316" s="160" t="s">
        <v>304</v>
      </c>
    </row>
    <row r="1317" spans="2:65" s="13" customFormat="1" x14ac:dyDescent="0.2">
      <c r="B1317" s="159"/>
      <c r="D1317" s="153" t="s">
        <v>313</v>
      </c>
      <c r="E1317" s="160" t="s">
        <v>2</v>
      </c>
      <c r="F1317" s="161" t="s">
        <v>1328</v>
      </c>
      <c r="H1317" s="162">
        <v>3.15</v>
      </c>
      <c r="I1317" s="163"/>
      <c r="L1317" s="159"/>
      <c r="M1317" s="164"/>
      <c r="T1317" s="165"/>
      <c r="AT1317" s="160" t="s">
        <v>313</v>
      </c>
      <c r="AU1317" s="160" t="s">
        <v>80</v>
      </c>
      <c r="AV1317" s="13" t="s">
        <v>80</v>
      </c>
      <c r="AW1317" s="13" t="s">
        <v>32</v>
      </c>
      <c r="AX1317" s="13" t="s">
        <v>71</v>
      </c>
      <c r="AY1317" s="160" t="s">
        <v>304</v>
      </c>
    </row>
    <row r="1318" spans="2:65" s="13" customFormat="1" x14ac:dyDescent="0.2">
      <c r="B1318" s="159"/>
      <c r="D1318" s="153" t="s">
        <v>313</v>
      </c>
      <c r="E1318" s="160" t="s">
        <v>2</v>
      </c>
      <c r="F1318" s="161" t="s">
        <v>1329</v>
      </c>
      <c r="H1318" s="162">
        <v>0.98399999999999999</v>
      </c>
      <c r="I1318" s="163"/>
      <c r="L1318" s="159"/>
      <c r="M1318" s="164"/>
      <c r="T1318" s="165"/>
      <c r="AT1318" s="160" t="s">
        <v>313</v>
      </c>
      <c r="AU1318" s="160" t="s">
        <v>80</v>
      </c>
      <c r="AV1318" s="13" t="s">
        <v>80</v>
      </c>
      <c r="AW1318" s="13" t="s">
        <v>32</v>
      </c>
      <c r="AX1318" s="13" t="s">
        <v>71</v>
      </c>
      <c r="AY1318" s="160" t="s">
        <v>304</v>
      </c>
    </row>
    <row r="1319" spans="2:65" s="14" customFormat="1" x14ac:dyDescent="0.2">
      <c r="B1319" s="166"/>
      <c r="D1319" s="153" t="s">
        <v>313</v>
      </c>
      <c r="E1319" s="167" t="s">
        <v>2</v>
      </c>
      <c r="F1319" s="168" t="s">
        <v>321</v>
      </c>
      <c r="H1319" s="169">
        <v>20.692</v>
      </c>
      <c r="I1319" s="170"/>
      <c r="L1319" s="166"/>
      <c r="M1319" s="171"/>
      <c r="T1319" s="172"/>
      <c r="AT1319" s="167" t="s">
        <v>313</v>
      </c>
      <c r="AU1319" s="167" t="s">
        <v>80</v>
      </c>
      <c r="AV1319" s="14" t="s">
        <v>322</v>
      </c>
      <c r="AW1319" s="14" t="s">
        <v>32</v>
      </c>
      <c r="AX1319" s="14" t="s">
        <v>71</v>
      </c>
      <c r="AY1319" s="167" t="s">
        <v>304</v>
      </c>
    </row>
    <row r="1320" spans="2:65" s="15" customFormat="1" x14ac:dyDescent="0.2">
      <c r="B1320" s="173"/>
      <c r="D1320" s="153" t="s">
        <v>313</v>
      </c>
      <c r="E1320" s="174" t="s">
        <v>2</v>
      </c>
      <c r="F1320" s="175" t="s">
        <v>323</v>
      </c>
      <c r="H1320" s="176">
        <v>65.350999999999999</v>
      </c>
      <c r="I1320" s="177"/>
      <c r="L1320" s="173"/>
      <c r="M1320" s="178"/>
      <c r="T1320" s="179"/>
      <c r="AT1320" s="174" t="s">
        <v>313</v>
      </c>
      <c r="AU1320" s="174" t="s">
        <v>80</v>
      </c>
      <c r="AV1320" s="15" t="s">
        <v>86</v>
      </c>
      <c r="AW1320" s="15" t="s">
        <v>32</v>
      </c>
      <c r="AX1320" s="15" t="s">
        <v>78</v>
      </c>
      <c r="AY1320" s="174" t="s">
        <v>304</v>
      </c>
    </row>
    <row r="1321" spans="2:65" s="1" customFormat="1" ht="16.5" customHeight="1" x14ac:dyDescent="0.2">
      <c r="B1321" s="134"/>
      <c r="C1321" s="181" t="s">
        <v>1330</v>
      </c>
      <c r="D1321" s="181" t="s">
        <v>535</v>
      </c>
      <c r="E1321" s="182" t="s">
        <v>1331</v>
      </c>
      <c r="F1321" s="183" t="s">
        <v>1332</v>
      </c>
      <c r="G1321" s="184" t="s">
        <v>130</v>
      </c>
      <c r="H1321" s="185">
        <v>9.5589999999999993</v>
      </c>
      <c r="I1321" s="186"/>
      <c r="J1321" s="187">
        <f>ROUND(I1321*H1321,2)</f>
        <v>0</v>
      </c>
      <c r="K1321" s="183" t="s">
        <v>309</v>
      </c>
      <c r="L1321" s="188"/>
      <c r="M1321" s="189" t="s">
        <v>2</v>
      </c>
      <c r="N1321" s="190" t="s">
        <v>42</v>
      </c>
      <c r="P1321" s="144">
        <f>O1321*H1321</f>
        <v>0</v>
      </c>
      <c r="Q1321" s="144">
        <v>8.9999999999999998E-4</v>
      </c>
      <c r="R1321" s="144">
        <f>Q1321*H1321</f>
        <v>8.6030999999999989E-3</v>
      </c>
      <c r="S1321" s="144">
        <v>0</v>
      </c>
      <c r="T1321" s="145">
        <f>S1321*H1321</f>
        <v>0</v>
      </c>
      <c r="AR1321" s="146" t="s">
        <v>98</v>
      </c>
      <c r="AT1321" s="146" t="s">
        <v>535</v>
      </c>
      <c r="AU1321" s="146" t="s">
        <v>80</v>
      </c>
      <c r="AY1321" s="18" t="s">
        <v>304</v>
      </c>
      <c r="BE1321" s="147">
        <f>IF(N1321="základní",J1321,0)</f>
        <v>0</v>
      </c>
      <c r="BF1321" s="147">
        <f>IF(N1321="snížená",J1321,0)</f>
        <v>0</v>
      </c>
      <c r="BG1321" s="147">
        <f>IF(N1321="zákl. přenesená",J1321,0)</f>
        <v>0</v>
      </c>
      <c r="BH1321" s="147">
        <f>IF(N1321="sníž. přenesená",J1321,0)</f>
        <v>0</v>
      </c>
      <c r="BI1321" s="147">
        <f>IF(N1321="nulová",J1321,0)</f>
        <v>0</v>
      </c>
      <c r="BJ1321" s="18" t="s">
        <v>78</v>
      </c>
      <c r="BK1321" s="147">
        <f>ROUND(I1321*H1321,2)</f>
        <v>0</v>
      </c>
      <c r="BL1321" s="18" t="s">
        <v>86</v>
      </c>
      <c r="BM1321" s="146" t="s">
        <v>1333</v>
      </c>
    </row>
    <row r="1322" spans="2:65" s="1" customFormat="1" ht="19.5" x14ac:dyDescent="0.2">
      <c r="B1322" s="33"/>
      <c r="D1322" s="153" t="s">
        <v>360</v>
      </c>
      <c r="F1322" s="180" t="s">
        <v>1334</v>
      </c>
      <c r="I1322" s="150"/>
      <c r="L1322" s="33"/>
      <c r="M1322" s="151"/>
      <c r="T1322" s="54"/>
      <c r="AT1322" s="18" t="s">
        <v>360</v>
      </c>
      <c r="AU1322" s="18" t="s">
        <v>80</v>
      </c>
    </row>
    <row r="1323" spans="2:65" s="12" customFormat="1" x14ac:dyDescent="0.2">
      <c r="B1323" s="152"/>
      <c r="D1323" s="153" t="s">
        <v>313</v>
      </c>
      <c r="E1323" s="154" t="s">
        <v>2</v>
      </c>
      <c r="F1323" s="155" t="s">
        <v>613</v>
      </c>
      <c r="H1323" s="154" t="s">
        <v>2</v>
      </c>
      <c r="I1323" s="156"/>
      <c r="L1323" s="152"/>
      <c r="M1323" s="157"/>
      <c r="T1323" s="158"/>
      <c r="AT1323" s="154" t="s">
        <v>313</v>
      </c>
      <c r="AU1323" s="154" t="s">
        <v>80</v>
      </c>
      <c r="AV1323" s="12" t="s">
        <v>78</v>
      </c>
      <c r="AW1323" s="12" t="s">
        <v>32</v>
      </c>
      <c r="AX1323" s="12" t="s">
        <v>71</v>
      </c>
      <c r="AY1323" s="154" t="s">
        <v>304</v>
      </c>
    </row>
    <row r="1324" spans="2:65" s="12" customFormat="1" x14ac:dyDescent="0.2">
      <c r="B1324" s="152"/>
      <c r="D1324" s="153" t="s">
        <v>313</v>
      </c>
      <c r="E1324" s="154" t="s">
        <v>2</v>
      </c>
      <c r="F1324" s="155" t="s">
        <v>1001</v>
      </c>
      <c r="H1324" s="154" t="s">
        <v>2</v>
      </c>
      <c r="I1324" s="156"/>
      <c r="L1324" s="152"/>
      <c r="M1324" s="157"/>
      <c r="T1324" s="158"/>
      <c r="AT1324" s="154" t="s">
        <v>313</v>
      </c>
      <c r="AU1324" s="154" t="s">
        <v>80</v>
      </c>
      <c r="AV1324" s="12" t="s">
        <v>78</v>
      </c>
      <c r="AW1324" s="12" t="s">
        <v>32</v>
      </c>
      <c r="AX1324" s="12" t="s">
        <v>71</v>
      </c>
      <c r="AY1324" s="154" t="s">
        <v>304</v>
      </c>
    </row>
    <row r="1325" spans="2:65" s="13" customFormat="1" x14ac:dyDescent="0.2">
      <c r="B1325" s="159"/>
      <c r="D1325" s="153" t="s">
        <v>313</v>
      </c>
      <c r="E1325" s="160" t="s">
        <v>2</v>
      </c>
      <c r="F1325" s="161" t="s">
        <v>1299</v>
      </c>
      <c r="H1325" s="162">
        <v>2.8</v>
      </c>
      <c r="I1325" s="163"/>
      <c r="L1325" s="159"/>
      <c r="M1325" s="164"/>
      <c r="T1325" s="165"/>
      <c r="AT1325" s="160" t="s">
        <v>313</v>
      </c>
      <c r="AU1325" s="160" t="s">
        <v>80</v>
      </c>
      <c r="AV1325" s="13" t="s">
        <v>80</v>
      </c>
      <c r="AW1325" s="13" t="s">
        <v>32</v>
      </c>
      <c r="AX1325" s="13" t="s">
        <v>71</v>
      </c>
      <c r="AY1325" s="160" t="s">
        <v>304</v>
      </c>
    </row>
    <row r="1326" spans="2:65" s="13" customFormat="1" x14ac:dyDescent="0.2">
      <c r="B1326" s="159"/>
      <c r="D1326" s="153" t="s">
        <v>313</v>
      </c>
      <c r="E1326" s="160" t="s">
        <v>2</v>
      </c>
      <c r="F1326" s="161" t="s">
        <v>1300</v>
      </c>
      <c r="H1326" s="162">
        <v>0.78400000000000003</v>
      </c>
      <c r="I1326" s="163"/>
      <c r="L1326" s="159"/>
      <c r="M1326" s="164"/>
      <c r="T1326" s="165"/>
      <c r="AT1326" s="160" t="s">
        <v>313</v>
      </c>
      <c r="AU1326" s="160" t="s">
        <v>80</v>
      </c>
      <c r="AV1326" s="13" t="s">
        <v>80</v>
      </c>
      <c r="AW1326" s="13" t="s">
        <v>32</v>
      </c>
      <c r="AX1326" s="13" t="s">
        <v>71</v>
      </c>
      <c r="AY1326" s="160" t="s">
        <v>304</v>
      </c>
    </row>
    <row r="1327" spans="2:65" s="13" customFormat="1" ht="22.5" x14ac:dyDescent="0.2">
      <c r="B1327" s="159"/>
      <c r="D1327" s="153" t="s">
        <v>313</v>
      </c>
      <c r="E1327" s="160" t="s">
        <v>2</v>
      </c>
      <c r="F1327" s="161" t="s">
        <v>1301</v>
      </c>
      <c r="H1327" s="162">
        <v>0.25</v>
      </c>
      <c r="I1327" s="163"/>
      <c r="L1327" s="159"/>
      <c r="M1327" s="164"/>
      <c r="T1327" s="165"/>
      <c r="AT1327" s="160" t="s">
        <v>313</v>
      </c>
      <c r="AU1327" s="160" t="s">
        <v>80</v>
      </c>
      <c r="AV1327" s="13" t="s">
        <v>80</v>
      </c>
      <c r="AW1327" s="13" t="s">
        <v>32</v>
      </c>
      <c r="AX1327" s="13" t="s">
        <v>71</v>
      </c>
      <c r="AY1327" s="160" t="s">
        <v>304</v>
      </c>
    </row>
    <row r="1328" spans="2:65" s="13" customFormat="1" x14ac:dyDescent="0.2">
      <c r="B1328" s="159"/>
      <c r="D1328" s="153" t="s">
        <v>313</v>
      </c>
      <c r="E1328" s="160" t="s">
        <v>2</v>
      </c>
      <c r="F1328" s="161" t="s">
        <v>1302</v>
      </c>
      <c r="H1328" s="162">
        <v>3.15</v>
      </c>
      <c r="I1328" s="163"/>
      <c r="L1328" s="159"/>
      <c r="M1328" s="164"/>
      <c r="T1328" s="165"/>
      <c r="AT1328" s="160" t="s">
        <v>313</v>
      </c>
      <c r="AU1328" s="160" t="s">
        <v>80</v>
      </c>
      <c r="AV1328" s="13" t="s">
        <v>80</v>
      </c>
      <c r="AW1328" s="13" t="s">
        <v>32</v>
      </c>
      <c r="AX1328" s="13" t="s">
        <v>71</v>
      </c>
      <c r="AY1328" s="160" t="s">
        <v>304</v>
      </c>
    </row>
    <row r="1329" spans="2:65" s="13" customFormat="1" x14ac:dyDescent="0.2">
      <c r="B1329" s="159"/>
      <c r="D1329" s="153" t="s">
        <v>313</v>
      </c>
      <c r="E1329" s="160" t="s">
        <v>2</v>
      </c>
      <c r="F1329" s="161" t="s">
        <v>1303</v>
      </c>
      <c r="H1329" s="162">
        <v>0.88200000000000001</v>
      </c>
      <c r="I1329" s="163"/>
      <c r="L1329" s="159"/>
      <c r="M1329" s="164"/>
      <c r="T1329" s="165"/>
      <c r="AT1329" s="160" t="s">
        <v>313</v>
      </c>
      <c r="AU1329" s="160" t="s">
        <v>80</v>
      </c>
      <c r="AV1329" s="13" t="s">
        <v>80</v>
      </c>
      <c r="AW1329" s="13" t="s">
        <v>32</v>
      </c>
      <c r="AX1329" s="13" t="s">
        <v>71</v>
      </c>
      <c r="AY1329" s="160" t="s">
        <v>304</v>
      </c>
    </row>
    <row r="1330" spans="2:65" s="14" customFormat="1" x14ac:dyDescent="0.2">
      <c r="B1330" s="166"/>
      <c r="D1330" s="153" t="s">
        <v>313</v>
      </c>
      <c r="E1330" s="167" t="s">
        <v>2</v>
      </c>
      <c r="F1330" s="168" t="s">
        <v>321</v>
      </c>
      <c r="H1330" s="169">
        <v>7.8659999999999997</v>
      </c>
      <c r="I1330" s="170"/>
      <c r="L1330" s="166"/>
      <c r="M1330" s="171"/>
      <c r="T1330" s="172"/>
      <c r="AT1330" s="167" t="s">
        <v>313</v>
      </c>
      <c r="AU1330" s="167" t="s">
        <v>80</v>
      </c>
      <c r="AV1330" s="14" t="s">
        <v>322</v>
      </c>
      <c r="AW1330" s="14" t="s">
        <v>32</v>
      </c>
      <c r="AX1330" s="14" t="s">
        <v>71</v>
      </c>
      <c r="AY1330" s="167" t="s">
        <v>304</v>
      </c>
    </row>
    <row r="1331" spans="2:65" s="12" customFormat="1" x14ac:dyDescent="0.2">
      <c r="B1331" s="152"/>
      <c r="D1331" s="153" t="s">
        <v>313</v>
      </c>
      <c r="E1331" s="154" t="s">
        <v>2</v>
      </c>
      <c r="F1331" s="155" t="s">
        <v>1013</v>
      </c>
      <c r="H1331" s="154" t="s">
        <v>2</v>
      </c>
      <c r="I1331" s="156"/>
      <c r="L1331" s="152"/>
      <c r="M1331" s="157"/>
      <c r="T1331" s="158"/>
      <c r="AT1331" s="154" t="s">
        <v>313</v>
      </c>
      <c r="AU1331" s="154" t="s">
        <v>80</v>
      </c>
      <c r="AV1331" s="12" t="s">
        <v>78</v>
      </c>
      <c r="AW1331" s="12" t="s">
        <v>32</v>
      </c>
      <c r="AX1331" s="12" t="s">
        <v>71</v>
      </c>
      <c r="AY1331" s="154" t="s">
        <v>304</v>
      </c>
    </row>
    <row r="1332" spans="2:65" s="13" customFormat="1" x14ac:dyDescent="0.2">
      <c r="B1332" s="159"/>
      <c r="D1332" s="153" t="s">
        <v>313</v>
      </c>
      <c r="E1332" s="160" t="s">
        <v>2</v>
      </c>
      <c r="F1332" s="161" t="s">
        <v>1335</v>
      </c>
      <c r="H1332" s="162">
        <v>0.23799999999999999</v>
      </c>
      <c r="I1332" s="163"/>
      <c r="L1332" s="159"/>
      <c r="M1332" s="164"/>
      <c r="T1332" s="165"/>
      <c r="AT1332" s="160" t="s">
        <v>313</v>
      </c>
      <c r="AU1332" s="160" t="s">
        <v>80</v>
      </c>
      <c r="AV1332" s="13" t="s">
        <v>80</v>
      </c>
      <c r="AW1332" s="13" t="s">
        <v>32</v>
      </c>
      <c r="AX1332" s="13" t="s">
        <v>71</v>
      </c>
      <c r="AY1332" s="160" t="s">
        <v>304</v>
      </c>
    </row>
    <row r="1333" spans="2:65" s="14" customFormat="1" x14ac:dyDescent="0.2">
      <c r="B1333" s="166"/>
      <c r="D1333" s="153" t="s">
        <v>313</v>
      </c>
      <c r="E1333" s="167" t="s">
        <v>2</v>
      </c>
      <c r="F1333" s="168" t="s">
        <v>321</v>
      </c>
      <c r="H1333" s="169">
        <v>0.23799999999999999</v>
      </c>
      <c r="I1333" s="170"/>
      <c r="L1333" s="166"/>
      <c r="M1333" s="171"/>
      <c r="T1333" s="172"/>
      <c r="AT1333" s="167" t="s">
        <v>313</v>
      </c>
      <c r="AU1333" s="167" t="s">
        <v>80</v>
      </c>
      <c r="AV1333" s="14" t="s">
        <v>322</v>
      </c>
      <c r="AW1333" s="14" t="s">
        <v>32</v>
      </c>
      <c r="AX1333" s="14" t="s">
        <v>71</v>
      </c>
      <c r="AY1333" s="167" t="s">
        <v>304</v>
      </c>
    </row>
    <row r="1334" spans="2:65" s="12" customFormat="1" x14ac:dyDescent="0.2">
      <c r="B1334" s="152"/>
      <c r="D1334" s="153" t="s">
        <v>313</v>
      </c>
      <c r="E1334" s="154" t="s">
        <v>2</v>
      </c>
      <c r="F1334" s="155" t="s">
        <v>639</v>
      </c>
      <c r="H1334" s="154" t="s">
        <v>2</v>
      </c>
      <c r="I1334" s="156"/>
      <c r="L1334" s="152"/>
      <c r="M1334" s="157"/>
      <c r="T1334" s="158"/>
      <c r="AT1334" s="154" t="s">
        <v>313</v>
      </c>
      <c r="AU1334" s="154" t="s">
        <v>80</v>
      </c>
      <c r="AV1334" s="12" t="s">
        <v>78</v>
      </c>
      <c r="AW1334" s="12" t="s">
        <v>32</v>
      </c>
      <c r="AX1334" s="12" t="s">
        <v>71</v>
      </c>
      <c r="AY1334" s="154" t="s">
        <v>304</v>
      </c>
    </row>
    <row r="1335" spans="2:65" s="13" customFormat="1" x14ac:dyDescent="0.2">
      <c r="B1335" s="159"/>
      <c r="D1335" s="153" t="s">
        <v>313</v>
      </c>
      <c r="E1335" s="160" t="s">
        <v>2</v>
      </c>
      <c r="F1335" s="161" t="s">
        <v>1336</v>
      </c>
      <c r="H1335" s="162">
        <v>1</v>
      </c>
      <c r="I1335" s="163"/>
      <c r="L1335" s="159"/>
      <c r="M1335" s="164"/>
      <c r="T1335" s="165"/>
      <c r="AT1335" s="160" t="s">
        <v>313</v>
      </c>
      <c r="AU1335" s="160" t="s">
        <v>80</v>
      </c>
      <c r="AV1335" s="13" t="s">
        <v>80</v>
      </c>
      <c r="AW1335" s="13" t="s">
        <v>32</v>
      </c>
      <c r="AX1335" s="13" t="s">
        <v>71</v>
      </c>
      <c r="AY1335" s="160" t="s">
        <v>304</v>
      </c>
    </row>
    <row r="1336" spans="2:65" s="14" customFormat="1" x14ac:dyDescent="0.2">
      <c r="B1336" s="166"/>
      <c r="D1336" s="153" t="s">
        <v>313</v>
      </c>
      <c r="E1336" s="167" t="s">
        <v>2</v>
      </c>
      <c r="F1336" s="168" t="s">
        <v>321</v>
      </c>
      <c r="H1336" s="169">
        <v>1</v>
      </c>
      <c r="I1336" s="170"/>
      <c r="L1336" s="166"/>
      <c r="M1336" s="171"/>
      <c r="T1336" s="172"/>
      <c r="AT1336" s="167" t="s">
        <v>313</v>
      </c>
      <c r="AU1336" s="167" t="s">
        <v>80</v>
      </c>
      <c r="AV1336" s="14" t="s">
        <v>322</v>
      </c>
      <c r="AW1336" s="14" t="s">
        <v>32</v>
      </c>
      <c r="AX1336" s="14" t="s">
        <v>71</v>
      </c>
      <c r="AY1336" s="167" t="s">
        <v>304</v>
      </c>
    </row>
    <row r="1337" spans="2:65" s="15" customFormat="1" x14ac:dyDescent="0.2">
      <c r="B1337" s="173"/>
      <c r="D1337" s="153" t="s">
        <v>313</v>
      </c>
      <c r="E1337" s="174" t="s">
        <v>2</v>
      </c>
      <c r="F1337" s="175" t="s">
        <v>323</v>
      </c>
      <c r="H1337" s="176">
        <v>9.1039999999999992</v>
      </c>
      <c r="I1337" s="177"/>
      <c r="L1337" s="173"/>
      <c r="M1337" s="178"/>
      <c r="T1337" s="179"/>
      <c r="AT1337" s="174" t="s">
        <v>313</v>
      </c>
      <c r="AU1337" s="174" t="s">
        <v>80</v>
      </c>
      <c r="AV1337" s="15" t="s">
        <v>86</v>
      </c>
      <c r="AW1337" s="15" t="s">
        <v>32</v>
      </c>
      <c r="AX1337" s="15" t="s">
        <v>78</v>
      </c>
      <c r="AY1337" s="174" t="s">
        <v>304</v>
      </c>
    </row>
    <row r="1338" spans="2:65" s="13" customFormat="1" x14ac:dyDescent="0.2">
      <c r="B1338" s="159"/>
      <c r="D1338" s="153" t="s">
        <v>313</v>
      </c>
      <c r="F1338" s="161" t="s">
        <v>1337</v>
      </c>
      <c r="H1338" s="162">
        <v>9.5589999999999993</v>
      </c>
      <c r="I1338" s="163"/>
      <c r="L1338" s="159"/>
      <c r="M1338" s="164"/>
      <c r="T1338" s="165"/>
      <c r="AT1338" s="160" t="s">
        <v>313</v>
      </c>
      <c r="AU1338" s="160" t="s">
        <v>80</v>
      </c>
      <c r="AV1338" s="13" t="s">
        <v>80</v>
      </c>
      <c r="AW1338" s="13" t="s">
        <v>3</v>
      </c>
      <c r="AX1338" s="13" t="s">
        <v>78</v>
      </c>
      <c r="AY1338" s="160" t="s">
        <v>304</v>
      </c>
    </row>
    <row r="1339" spans="2:65" s="1" customFormat="1" ht="16.5" customHeight="1" x14ac:dyDescent="0.2">
      <c r="B1339" s="134"/>
      <c r="C1339" s="181" t="s">
        <v>1338</v>
      </c>
      <c r="D1339" s="181" t="s">
        <v>535</v>
      </c>
      <c r="E1339" s="182" t="s">
        <v>1339</v>
      </c>
      <c r="F1339" s="183" t="s">
        <v>1340</v>
      </c>
      <c r="G1339" s="184" t="s">
        <v>130</v>
      </c>
      <c r="H1339" s="185">
        <v>0.64700000000000002</v>
      </c>
      <c r="I1339" s="186"/>
      <c r="J1339" s="187">
        <f>ROUND(I1339*H1339,2)</f>
        <v>0</v>
      </c>
      <c r="K1339" s="183" t="s">
        <v>309</v>
      </c>
      <c r="L1339" s="188"/>
      <c r="M1339" s="189" t="s">
        <v>2</v>
      </c>
      <c r="N1339" s="190" t="s">
        <v>42</v>
      </c>
      <c r="P1339" s="144">
        <f>O1339*H1339</f>
        <v>0</v>
      </c>
      <c r="Q1339" s="144">
        <v>1.1999999999999999E-3</v>
      </c>
      <c r="R1339" s="144">
        <f>Q1339*H1339</f>
        <v>7.7640000000000001E-4</v>
      </c>
      <c r="S1339" s="144">
        <v>0</v>
      </c>
      <c r="T1339" s="145">
        <f>S1339*H1339</f>
        <v>0</v>
      </c>
      <c r="AR1339" s="146" t="s">
        <v>98</v>
      </c>
      <c r="AT1339" s="146" t="s">
        <v>535</v>
      </c>
      <c r="AU1339" s="146" t="s">
        <v>80</v>
      </c>
      <c r="AY1339" s="18" t="s">
        <v>304</v>
      </c>
      <c r="BE1339" s="147">
        <f>IF(N1339="základní",J1339,0)</f>
        <v>0</v>
      </c>
      <c r="BF1339" s="147">
        <f>IF(N1339="snížená",J1339,0)</f>
        <v>0</v>
      </c>
      <c r="BG1339" s="147">
        <f>IF(N1339="zákl. přenesená",J1339,0)</f>
        <v>0</v>
      </c>
      <c r="BH1339" s="147">
        <f>IF(N1339="sníž. přenesená",J1339,0)</f>
        <v>0</v>
      </c>
      <c r="BI1339" s="147">
        <f>IF(N1339="nulová",J1339,0)</f>
        <v>0</v>
      </c>
      <c r="BJ1339" s="18" t="s">
        <v>78</v>
      </c>
      <c r="BK1339" s="147">
        <f>ROUND(I1339*H1339,2)</f>
        <v>0</v>
      </c>
      <c r="BL1339" s="18" t="s">
        <v>86</v>
      </c>
      <c r="BM1339" s="146" t="s">
        <v>1341</v>
      </c>
    </row>
    <row r="1340" spans="2:65" s="1" customFormat="1" ht="19.5" x14ac:dyDescent="0.2">
      <c r="B1340" s="33"/>
      <c r="D1340" s="153" t="s">
        <v>360</v>
      </c>
      <c r="F1340" s="180" t="s">
        <v>1334</v>
      </c>
      <c r="I1340" s="150"/>
      <c r="L1340" s="33"/>
      <c r="M1340" s="151"/>
      <c r="T1340" s="54"/>
      <c r="AT1340" s="18" t="s">
        <v>360</v>
      </c>
      <c r="AU1340" s="18" t="s">
        <v>80</v>
      </c>
    </row>
    <row r="1341" spans="2:65" s="12" customFormat="1" x14ac:dyDescent="0.2">
      <c r="B1341" s="152"/>
      <c r="D1341" s="153" t="s">
        <v>313</v>
      </c>
      <c r="E1341" s="154" t="s">
        <v>2</v>
      </c>
      <c r="F1341" s="155" t="s">
        <v>613</v>
      </c>
      <c r="H1341" s="154" t="s">
        <v>2</v>
      </c>
      <c r="I1341" s="156"/>
      <c r="L1341" s="152"/>
      <c r="M1341" s="157"/>
      <c r="T1341" s="158"/>
      <c r="AT1341" s="154" t="s">
        <v>313</v>
      </c>
      <c r="AU1341" s="154" t="s">
        <v>80</v>
      </c>
      <c r="AV1341" s="12" t="s">
        <v>78</v>
      </c>
      <c r="AW1341" s="12" t="s">
        <v>32</v>
      </c>
      <c r="AX1341" s="12" t="s">
        <v>71</v>
      </c>
      <c r="AY1341" s="154" t="s">
        <v>304</v>
      </c>
    </row>
    <row r="1342" spans="2:65" s="12" customFormat="1" x14ac:dyDescent="0.2">
      <c r="B1342" s="152"/>
      <c r="D1342" s="153" t="s">
        <v>313</v>
      </c>
      <c r="E1342" s="154" t="s">
        <v>2</v>
      </c>
      <c r="F1342" s="155" t="s">
        <v>1001</v>
      </c>
      <c r="H1342" s="154" t="s">
        <v>2</v>
      </c>
      <c r="I1342" s="156"/>
      <c r="L1342" s="152"/>
      <c r="M1342" s="157"/>
      <c r="T1342" s="158"/>
      <c r="AT1342" s="154" t="s">
        <v>313</v>
      </c>
      <c r="AU1342" s="154" t="s">
        <v>80</v>
      </c>
      <c r="AV1342" s="12" t="s">
        <v>78</v>
      </c>
      <c r="AW1342" s="12" t="s">
        <v>32</v>
      </c>
      <c r="AX1342" s="12" t="s">
        <v>71</v>
      </c>
      <c r="AY1342" s="154" t="s">
        <v>304</v>
      </c>
    </row>
    <row r="1343" spans="2:65" s="13" customFormat="1" ht="22.5" x14ac:dyDescent="0.2">
      <c r="B1343" s="159"/>
      <c r="D1343" s="153" t="s">
        <v>313</v>
      </c>
      <c r="E1343" s="160" t="s">
        <v>2</v>
      </c>
      <c r="F1343" s="161" t="s">
        <v>1309</v>
      </c>
      <c r="H1343" s="162">
        <v>0.61599999999999999</v>
      </c>
      <c r="I1343" s="163"/>
      <c r="L1343" s="159"/>
      <c r="M1343" s="164"/>
      <c r="T1343" s="165"/>
      <c r="AT1343" s="160" t="s">
        <v>313</v>
      </c>
      <c r="AU1343" s="160" t="s">
        <v>80</v>
      </c>
      <c r="AV1343" s="13" t="s">
        <v>80</v>
      </c>
      <c r="AW1343" s="13" t="s">
        <v>32</v>
      </c>
      <c r="AX1343" s="13" t="s">
        <v>71</v>
      </c>
      <c r="AY1343" s="160" t="s">
        <v>304</v>
      </c>
    </row>
    <row r="1344" spans="2:65" s="14" customFormat="1" x14ac:dyDescent="0.2">
      <c r="B1344" s="166"/>
      <c r="D1344" s="153" t="s">
        <v>313</v>
      </c>
      <c r="E1344" s="167" t="s">
        <v>2</v>
      </c>
      <c r="F1344" s="168" t="s">
        <v>321</v>
      </c>
      <c r="H1344" s="169">
        <v>0.61599999999999999</v>
      </c>
      <c r="I1344" s="170"/>
      <c r="L1344" s="166"/>
      <c r="M1344" s="171"/>
      <c r="T1344" s="172"/>
      <c r="AT1344" s="167" t="s">
        <v>313</v>
      </c>
      <c r="AU1344" s="167" t="s">
        <v>80</v>
      </c>
      <c r="AV1344" s="14" t="s">
        <v>322</v>
      </c>
      <c r="AW1344" s="14" t="s">
        <v>32</v>
      </c>
      <c r="AX1344" s="14" t="s">
        <v>71</v>
      </c>
      <c r="AY1344" s="167" t="s">
        <v>304</v>
      </c>
    </row>
    <row r="1345" spans="2:65" s="15" customFormat="1" x14ac:dyDescent="0.2">
      <c r="B1345" s="173"/>
      <c r="D1345" s="153" t="s">
        <v>313</v>
      </c>
      <c r="E1345" s="174" t="s">
        <v>2</v>
      </c>
      <c r="F1345" s="175" t="s">
        <v>323</v>
      </c>
      <c r="H1345" s="176">
        <v>0.61599999999999999</v>
      </c>
      <c r="I1345" s="177"/>
      <c r="L1345" s="173"/>
      <c r="M1345" s="178"/>
      <c r="T1345" s="179"/>
      <c r="AT1345" s="174" t="s">
        <v>313</v>
      </c>
      <c r="AU1345" s="174" t="s">
        <v>80</v>
      </c>
      <c r="AV1345" s="15" t="s">
        <v>86</v>
      </c>
      <c r="AW1345" s="15" t="s">
        <v>32</v>
      </c>
      <c r="AX1345" s="15" t="s">
        <v>78</v>
      </c>
      <c r="AY1345" s="174" t="s">
        <v>304</v>
      </c>
    </row>
    <row r="1346" spans="2:65" s="13" customFormat="1" x14ac:dyDescent="0.2">
      <c r="B1346" s="159"/>
      <c r="D1346" s="153" t="s">
        <v>313</v>
      </c>
      <c r="F1346" s="161" t="s">
        <v>1342</v>
      </c>
      <c r="H1346" s="162">
        <v>0.64700000000000002</v>
      </c>
      <c r="I1346" s="163"/>
      <c r="L1346" s="159"/>
      <c r="M1346" s="164"/>
      <c r="T1346" s="165"/>
      <c r="AT1346" s="160" t="s">
        <v>313</v>
      </c>
      <c r="AU1346" s="160" t="s">
        <v>80</v>
      </c>
      <c r="AV1346" s="13" t="s">
        <v>80</v>
      </c>
      <c r="AW1346" s="13" t="s">
        <v>3</v>
      </c>
      <c r="AX1346" s="13" t="s">
        <v>78</v>
      </c>
      <c r="AY1346" s="160" t="s">
        <v>304</v>
      </c>
    </row>
    <row r="1347" spans="2:65" s="1" customFormat="1" ht="16.5" customHeight="1" x14ac:dyDescent="0.2">
      <c r="B1347" s="134"/>
      <c r="C1347" s="181" t="s">
        <v>1343</v>
      </c>
      <c r="D1347" s="181" t="s">
        <v>535</v>
      </c>
      <c r="E1347" s="182" t="s">
        <v>1344</v>
      </c>
      <c r="F1347" s="183" t="s">
        <v>1345</v>
      </c>
      <c r="G1347" s="184" t="s">
        <v>130</v>
      </c>
      <c r="H1347" s="185">
        <v>58.412999999999997</v>
      </c>
      <c r="I1347" s="186"/>
      <c r="J1347" s="187">
        <f>ROUND(I1347*H1347,2)</f>
        <v>0</v>
      </c>
      <c r="K1347" s="183" t="s">
        <v>309</v>
      </c>
      <c r="L1347" s="188"/>
      <c r="M1347" s="189" t="s">
        <v>2</v>
      </c>
      <c r="N1347" s="190" t="s">
        <v>42</v>
      </c>
      <c r="P1347" s="144">
        <f>O1347*H1347</f>
        <v>0</v>
      </c>
      <c r="Q1347" s="144">
        <v>1.5E-3</v>
      </c>
      <c r="R1347" s="144">
        <f>Q1347*H1347</f>
        <v>8.7619500000000003E-2</v>
      </c>
      <c r="S1347" s="144">
        <v>0</v>
      </c>
      <c r="T1347" s="145">
        <f>S1347*H1347</f>
        <v>0</v>
      </c>
      <c r="AR1347" s="146" t="s">
        <v>98</v>
      </c>
      <c r="AT1347" s="146" t="s">
        <v>535</v>
      </c>
      <c r="AU1347" s="146" t="s">
        <v>80</v>
      </c>
      <c r="AY1347" s="18" t="s">
        <v>304</v>
      </c>
      <c r="BE1347" s="147">
        <f>IF(N1347="základní",J1347,0)</f>
        <v>0</v>
      </c>
      <c r="BF1347" s="147">
        <f>IF(N1347="snížená",J1347,0)</f>
        <v>0</v>
      </c>
      <c r="BG1347" s="147">
        <f>IF(N1347="zákl. přenesená",J1347,0)</f>
        <v>0</v>
      </c>
      <c r="BH1347" s="147">
        <f>IF(N1347="sníž. přenesená",J1347,0)</f>
        <v>0</v>
      </c>
      <c r="BI1347" s="147">
        <f>IF(N1347="nulová",J1347,0)</f>
        <v>0</v>
      </c>
      <c r="BJ1347" s="18" t="s">
        <v>78</v>
      </c>
      <c r="BK1347" s="147">
        <f>ROUND(I1347*H1347,2)</f>
        <v>0</v>
      </c>
      <c r="BL1347" s="18" t="s">
        <v>86</v>
      </c>
      <c r="BM1347" s="146" t="s">
        <v>1346</v>
      </c>
    </row>
    <row r="1348" spans="2:65" s="1" customFormat="1" ht="19.5" x14ac:dyDescent="0.2">
      <c r="B1348" s="33"/>
      <c r="D1348" s="153" t="s">
        <v>360</v>
      </c>
      <c r="F1348" s="180" t="s">
        <v>1334</v>
      </c>
      <c r="I1348" s="150"/>
      <c r="L1348" s="33"/>
      <c r="M1348" s="151"/>
      <c r="T1348" s="54"/>
      <c r="AT1348" s="18" t="s">
        <v>360</v>
      </c>
      <c r="AU1348" s="18" t="s">
        <v>80</v>
      </c>
    </row>
    <row r="1349" spans="2:65" s="12" customFormat="1" x14ac:dyDescent="0.2">
      <c r="B1349" s="152"/>
      <c r="D1349" s="153" t="s">
        <v>313</v>
      </c>
      <c r="E1349" s="154" t="s">
        <v>2</v>
      </c>
      <c r="F1349" s="155" t="s">
        <v>613</v>
      </c>
      <c r="H1349" s="154" t="s">
        <v>2</v>
      </c>
      <c r="I1349" s="156"/>
      <c r="L1349" s="152"/>
      <c r="M1349" s="157"/>
      <c r="T1349" s="158"/>
      <c r="AT1349" s="154" t="s">
        <v>313</v>
      </c>
      <c r="AU1349" s="154" t="s">
        <v>80</v>
      </c>
      <c r="AV1349" s="12" t="s">
        <v>78</v>
      </c>
      <c r="AW1349" s="12" t="s">
        <v>32</v>
      </c>
      <c r="AX1349" s="12" t="s">
        <v>71</v>
      </c>
      <c r="AY1349" s="154" t="s">
        <v>304</v>
      </c>
    </row>
    <row r="1350" spans="2:65" s="12" customFormat="1" x14ac:dyDescent="0.2">
      <c r="B1350" s="152"/>
      <c r="D1350" s="153" t="s">
        <v>313</v>
      </c>
      <c r="E1350" s="154" t="s">
        <v>2</v>
      </c>
      <c r="F1350" s="155" t="s">
        <v>1001</v>
      </c>
      <c r="H1350" s="154" t="s">
        <v>2</v>
      </c>
      <c r="I1350" s="156"/>
      <c r="L1350" s="152"/>
      <c r="M1350" s="157"/>
      <c r="T1350" s="158"/>
      <c r="AT1350" s="154" t="s">
        <v>313</v>
      </c>
      <c r="AU1350" s="154" t="s">
        <v>80</v>
      </c>
      <c r="AV1350" s="12" t="s">
        <v>78</v>
      </c>
      <c r="AW1350" s="12" t="s">
        <v>32</v>
      </c>
      <c r="AX1350" s="12" t="s">
        <v>71</v>
      </c>
      <c r="AY1350" s="154" t="s">
        <v>304</v>
      </c>
    </row>
    <row r="1351" spans="2:65" s="13" customFormat="1" x14ac:dyDescent="0.2">
      <c r="B1351" s="159"/>
      <c r="D1351" s="153" t="s">
        <v>313</v>
      </c>
      <c r="E1351" s="160" t="s">
        <v>2</v>
      </c>
      <c r="F1351" s="161" t="s">
        <v>1130</v>
      </c>
      <c r="H1351" s="162">
        <v>4.9880000000000004</v>
      </c>
      <c r="I1351" s="163"/>
      <c r="L1351" s="159"/>
      <c r="M1351" s="164"/>
      <c r="T1351" s="165"/>
      <c r="AT1351" s="160" t="s">
        <v>313</v>
      </c>
      <c r="AU1351" s="160" t="s">
        <v>80</v>
      </c>
      <c r="AV1351" s="13" t="s">
        <v>80</v>
      </c>
      <c r="AW1351" s="13" t="s">
        <v>32</v>
      </c>
      <c r="AX1351" s="13" t="s">
        <v>71</v>
      </c>
      <c r="AY1351" s="160" t="s">
        <v>304</v>
      </c>
    </row>
    <row r="1352" spans="2:65" s="13" customFormat="1" x14ac:dyDescent="0.2">
      <c r="B1352" s="159"/>
      <c r="D1352" s="153" t="s">
        <v>313</v>
      </c>
      <c r="E1352" s="160" t="s">
        <v>2</v>
      </c>
      <c r="F1352" s="161" t="s">
        <v>1295</v>
      </c>
      <c r="H1352" s="162">
        <v>1.397</v>
      </c>
      <c r="I1352" s="163"/>
      <c r="L1352" s="159"/>
      <c r="M1352" s="164"/>
      <c r="T1352" s="165"/>
      <c r="AT1352" s="160" t="s">
        <v>313</v>
      </c>
      <c r="AU1352" s="160" t="s">
        <v>80</v>
      </c>
      <c r="AV1352" s="13" t="s">
        <v>80</v>
      </c>
      <c r="AW1352" s="13" t="s">
        <v>32</v>
      </c>
      <c r="AX1352" s="13" t="s">
        <v>71</v>
      </c>
      <c r="AY1352" s="160" t="s">
        <v>304</v>
      </c>
    </row>
    <row r="1353" spans="2:65" s="13" customFormat="1" x14ac:dyDescent="0.2">
      <c r="B1353" s="159"/>
      <c r="D1353" s="153" t="s">
        <v>313</v>
      </c>
      <c r="E1353" s="160" t="s">
        <v>2</v>
      </c>
      <c r="F1353" s="161" t="s">
        <v>1132</v>
      </c>
      <c r="H1353" s="162">
        <v>3.8929999999999998</v>
      </c>
      <c r="I1353" s="163"/>
      <c r="L1353" s="159"/>
      <c r="M1353" s="164"/>
      <c r="T1353" s="165"/>
      <c r="AT1353" s="160" t="s">
        <v>313</v>
      </c>
      <c r="AU1353" s="160" t="s">
        <v>80</v>
      </c>
      <c r="AV1353" s="13" t="s">
        <v>80</v>
      </c>
      <c r="AW1353" s="13" t="s">
        <v>32</v>
      </c>
      <c r="AX1353" s="13" t="s">
        <v>71</v>
      </c>
      <c r="AY1353" s="160" t="s">
        <v>304</v>
      </c>
    </row>
    <row r="1354" spans="2:65" s="13" customFormat="1" x14ac:dyDescent="0.2">
      <c r="B1354" s="159"/>
      <c r="D1354" s="153" t="s">
        <v>313</v>
      </c>
      <c r="E1354" s="160" t="s">
        <v>2</v>
      </c>
      <c r="F1354" s="161" t="s">
        <v>1296</v>
      </c>
      <c r="H1354" s="162">
        <v>1.0900000000000001</v>
      </c>
      <c r="I1354" s="163"/>
      <c r="L1354" s="159"/>
      <c r="M1354" s="164"/>
      <c r="T1354" s="165"/>
      <c r="AT1354" s="160" t="s">
        <v>313</v>
      </c>
      <c r="AU1354" s="160" t="s">
        <v>80</v>
      </c>
      <c r="AV1354" s="13" t="s">
        <v>80</v>
      </c>
      <c r="AW1354" s="13" t="s">
        <v>32</v>
      </c>
      <c r="AX1354" s="13" t="s">
        <v>71</v>
      </c>
      <c r="AY1354" s="160" t="s">
        <v>304</v>
      </c>
    </row>
    <row r="1355" spans="2:65" s="13" customFormat="1" x14ac:dyDescent="0.2">
      <c r="B1355" s="159"/>
      <c r="D1355" s="153" t="s">
        <v>313</v>
      </c>
      <c r="E1355" s="160" t="s">
        <v>2</v>
      </c>
      <c r="F1355" s="161" t="s">
        <v>1297</v>
      </c>
      <c r="H1355" s="162">
        <v>1.645</v>
      </c>
      <c r="I1355" s="163"/>
      <c r="L1355" s="159"/>
      <c r="M1355" s="164"/>
      <c r="T1355" s="165"/>
      <c r="AT1355" s="160" t="s">
        <v>313</v>
      </c>
      <c r="AU1355" s="160" t="s">
        <v>80</v>
      </c>
      <c r="AV1355" s="13" t="s">
        <v>80</v>
      </c>
      <c r="AW1355" s="13" t="s">
        <v>32</v>
      </c>
      <c r="AX1355" s="13" t="s">
        <v>71</v>
      </c>
      <c r="AY1355" s="160" t="s">
        <v>304</v>
      </c>
    </row>
    <row r="1356" spans="2:65" s="13" customFormat="1" x14ac:dyDescent="0.2">
      <c r="B1356" s="159"/>
      <c r="D1356" s="153" t="s">
        <v>313</v>
      </c>
      <c r="E1356" s="160" t="s">
        <v>2</v>
      </c>
      <c r="F1356" s="161" t="s">
        <v>1298</v>
      </c>
      <c r="H1356" s="162">
        <v>0.46100000000000002</v>
      </c>
      <c r="I1356" s="163"/>
      <c r="L1356" s="159"/>
      <c r="M1356" s="164"/>
      <c r="T1356" s="165"/>
      <c r="AT1356" s="160" t="s">
        <v>313</v>
      </c>
      <c r="AU1356" s="160" t="s">
        <v>80</v>
      </c>
      <c r="AV1356" s="13" t="s">
        <v>80</v>
      </c>
      <c r="AW1356" s="13" t="s">
        <v>32</v>
      </c>
      <c r="AX1356" s="13" t="s">
        <v>71</v>
      </c>
      <c r="AY1356" s="160" t="s">
        <v>304</v>
      </c>
    </row>
    <row r="1357" spans="2:65" s="13" customFormat="1" x14ac:dyDescent="0.2">
      <c r="B1357" s="159"/>
      <c r="D1357" s="153" t="s">
        <v>313</v>
      </c>
      <c r="E1357" s="160" t="s">
        <v>2</v>
      </c>
      <c r="F1357" s="161" t="s">
        <v>1304</v>
      </c>
      <c r="H1357" s="162">
        <v>0.59299999999999997</v>
      </c>
      <c r="I1357" s="163"/>
      <c r="L1357" s="159"/>
      <c r="M1357" s="164"/>
      <c r="T1357" s="165"/>
      <c r="AT1357" s="160" t="s">
        <v>313</v>
      </c>
      <c r="AU1357" s="160" t="s">
        <v>80</v>
      </c>
      <c r="AV1357" s="13" t="s">
        <v>80</v>
      </c>
      <c r="AW1357" s="13" t="s">
        <v>32</v>
      </c>
      <c r="AX1357" s="13" t="s">
        <v>71</v>
      </c>
      <c r="AY1357" s="160" t="s">
        <v>304</v>
      </c>
    </row>
    <row r="1358" spans="2:65" s="13" customFormat="1" x14ac:dyDescent="0.2">
      <c r="B1358" s="159"/>
      <c r="D1358" s="153" t="s">
        <v>313</v>
      </c>
      <c r="E1358" s="160" t="s">
        <v>2</v>
      </c>
      <c r="F1358" s="161" t="s">
        <v>1305</v>
      </c>
      <c r="H1358" s="162">
        <v>0.16600000000000001</v>
      </c>
      <c r="I1358" s="163"/>
      <c r="L1358" s="159"/>
      <c r="M1358" s="164"/>
      <c r="T1358" s="165"/>
      <c r="AT1358" s="160" t="s">
        <v>313</v>
      </c>
      <c r="AU1358" s="160" t="s">
        <v>80</v>
      </c>
      <c r="AV1358" s="13" t="s">
        <v>80</v>
      </c>
      <c r="AW1358" s="13" t="s">
        <v>32</v>
      </c>
      <c r="AX1358" s="13" t="s">
        <v>71</v>
      </c>
      <c r="AY1358" s="160" t="s">
        <v>304</v>
      </c>
    </row>
    <row r="1359" spans="2:65" s="13" customFormat="1" x14ac:dyDescent="0.2">
      <c r="B1359" s="159"/>
      <c r="D1359" s="153" t="s">
        <v>313</v>
      </c>
      <c r="E1359" s="160" t="s">
        <v>2</v>
      </c>
      <c r="F1359" s="161" t="s">
        <v>1306</v>
      </c>
      <c r="H1359" s="162">
        <v>0.23699999999999999</v>
      </c>
      <c r="I1359" s="163"/>
      <c r="L1359" s="159"/>
      <c r="M1359" s="164"/>
      <c r="T1359" s="165"/>
      <c r="AT1359" s="160" t="s">
        <v>313</v>
      </c>
      <c r="AU1359" s="160" t="s">
        <v>80</v>
      </c>
      <c r="AV1359" s="13" t="s">
        <v>80</v>
      </c>
      <c r="AW1359" s="13" t="s">
        <v>32</v>
      </c>
      <c r="AX1359" s="13" t="s">
        <v>71</v>
      </c>
      <c r="AY1359" s="160" t="s">
        <v>304</v>
      </c>
    </row>
    <row r="1360" spans="2:65" s="13" customFormat="1" x14ac:dyDescent="0.2">
      <c r="B1360" s="159"/>
      <c r="D1360" s="153" t="s">
        <v>313</v>
      </c>
      <c r="E1360" s="160" t="s">
        <v>2</v>
      </c>
      <c r="F1360" s="161" t="s">
        <v>1307</v>
      </c>
      <c r="H1360" s="162">
        <v>1.268</v>
      </c>
      <c r="I1360" s="163"/>
      <c r="L1360" s="159"/>
      <c r="M1360" s="164"/>
      <c r="T1360" s="165"/>
      <c r="AT1360" s="160" t="s">
        <v>313</v>
      </c>
      <c r="AU1360" s="160" t="s">
        <v>80</v>
      </c>
      <c r="AV1360" s="13" t="s">
        <v>80</v>
      </c>
      <c r="AW1360" s="13" t="s">
        <v>32</v>
      </c>
      <c r="AX1360" s="13" t="s">
        <v>71</v>
      </c>
      <c r="AY1360" s="160" t="s">
        <v>304</v>
      </c>
    </row>
    <row r="1361" spans="2:51" s="13" customFormat="1" x14ac:dyDescent="0.2">
      <c r="B1361" s="159"/>
      <c r="D1361" s="153" t="s">
        <v>313</v>
      </c>
      <c r="E1361" s="160" t="s">
        <v>2</v>
      </c>
      <c r="F1361" s="161" t="s">
        <v>1308</v>
      </c>
      <c r="H1361" s="162">
        <v>0.35499999999999998</v>
      </c>
      <c r="I1361" s="163"/>
      <c r="L1361" s="159"/>
      <c r="M1361" s="164"/>
      <c r="T1361" s="165"/>
      <c r="AT1361" s="160" t="s">
        <v>313</v>
      </c>
      <c r="AU1361" s="160" t="s">
        <v>80</v>
      </c>
      <c r="AV1361" s="13" t="s">
        <v>80</v>
      </c>
      <c r="AW1361" s="13" t="s">
        <v>32</v>
      </c>
      <c r="AX1361" s="13" t="s">
        <v>71</v>
      </c>
      <c r="AY1361" s="160" t="s">
        <v>304</v>
      </c>
    </row>
    <row r="1362" spans="2:51" s="13" customFormat="1" x14ac:dyDescent="0.2">
      <c r="B1362" s="159"/>
      <c r="D1362" s="153" t="s">
        <v>313</v>
      </c>
      <c r="E1362" s="160" t="s">
        <v>2</v>
      </c>
      <c r="F1362" s="161" t="s">
        <v>1310</v>
      </c>
      <c r="H1362" s="162">
        <v>1.1200000000000001</v>
      </c>
      <c r="I1362" s="163"/>
      <c r="L1362" s="159"/>
      <c r="M1362" s="164"/>
      <c r="T1362" s="165"/>
      <c r="AT1362" s="160" t="s">
        <v>313</v>
      </c>
      <c r="AU1362" s="160" t="s">
        <v>80</v>
      </c>
      <c r="AV1362" s="13" t="s">
        <v>80</v>
      </c>
      <c r="AW1362" s="13" t="s">
        <v>32</v>
      </c>
      <c r="AX1362" s="13" t="s">
        <v>71</v>
      </c>
      <c r="AY1362" s="160" t="s">
        <v>304</v>
      </c>
    </row>
    <row r="1363" spans="2:51" s="13" customFormat="1" x14ac:dyDescent="0.2">
      <c r="B1363" s="159"/>
      <c r="D1363" s="153" t="s">
        <v>313</v>
      </c>
      <c r="E1363" s="160" t="s">
        <v>2</v>
      </c>
      <c r="F1363" s="161" t="s">
        <v>1311</v>
      </c>
      <c r="H1363" s="162">
        <v>1.157</v>
      </c>
      <c r="I1363" s="163"/>
      <c r="L1363" s="159"/>
      <c r="M1363" s="164"/>
      <c r="T1363" s="165"/>
      <c r="AT1363" s="160" t="s">
        <v>313</v>
      </c>
      <c r="AU1363" s="160" t="s">
        <v>80</v>
      </c>
      <c r="AV1363" s="13" t="s">
        <v>80</v>
      </c>
      <c r="AW1363" s="13" t="s">
        <v>32</v>
      </c>
      <c r="AX1363" s="13" t="s">
        <v>71</v>
      </c>
      <c r="AY1363" s="160" t="s">
        <v>304</v>
      </c>
    </row>
    <row r="1364" spans="2:51" s="13" customFormat="1" x14ac:dyDescent="0.2">
      <c r="B1364" s="159"/>
      <c r="D1364" s="153" t="s">
        <v>313</v>
      </c>
      <c r="E1364" s="160" t="s">
        <v>2</v>
      </c>
      <c r="F1364" s="161" t="s">
        <v>1312</v>
      </c>
      <c r="H1364" s="162">
        <v>0.84699999999999998</v>
      </c>
      <c r="I1364" s="163"/>
      <c r="L1364" s="159"/>
      <c r="M1364" s="164"/>
      <c r="T1364" s="165"/>
      <c r="AT1364" s="160" t="s">
        <v>313</v>
      </c>
      <c r="AU1364" s="160" t="s">
        <v>80</v>
      </c>
      <c r="AV1364" s="13" t="s">
        <v>80</v>
      </c>
      <c r="AW1364" s="13" t="s">
        <v>32</v>
      </c>
      <c r="AX1364" s="13" t="s">
        <v>71</v>
      </c>
      <c r="AY1364" s="160" t="s">
        <v>304</v>
      </c>
    </row>
    <row r="1365" spans="2:51" s="13" customFormat="1" ht="22.5" x14ac:dyDescent="0.2">
      <c r="B1365" s="159"/>
      <c r="D1365" s="153" t="s">
        <v>313</v>
      </c>
      <c r="E1365" s="160" t="s">
        <v>2</v>
      </c>
      <c r="F1365" s="161" t="s">
        <v>1313</v>
      </c>
      <c r="H1365" s="162">
        <v>0.75</v>
      </c>
      <c r="I1365" s="163"/>
      <c r="L1365" s="159"/>
      <c r="M1365" s="164"/>
      <c r="T1365" s="165"/>
      <c r="AT1365" s="160" t="s">
        <v>313</v>
      </c>
      <c r="AU1365" s="160" t="s">
        <v>80</v>
      </c>
      <c r="AV1365" s="13" t="s">
        <v>80</v>
      </c>
      <c r="AW1365" s="13" t="s">
        <v>32</v>
      </c>
      <c r="AX1365" s="13" t="s">
        <v>71</v>
      </c>
      <c r="AY1365" s="160" t="s">
        <v>304</v>
      </c>
    </row>
    <row r="1366" spans="2:51" s="13" customFormat="1" x14ac:dyDescent="0.2">
      <c r="B1366" s="159"/>
      <c r="D1366" s="153" t="s">
        <v>313</v>
      </c>
      <c r="E1366" s="160" t="s">
        <v>2</v>
      </c>
      <c r="F1366" s="161" t="s">
        <v>1314</v>
      </c>
      <c r="H1366" s="162">
        <v>1.802</v>
      </c>
      <c r="I1366" s="163"/>
      <c r="L1366" s="159"/>
      <c r="M1366" s="164"/>
      <c r="T1366" s="165"/>
      <c r="AT1366" s="160" t="s">
        <v>313</v>
      </c>
      <c r="AU1366" s="160" t="s">
        <v>80</v>
      </c>
      <c r="AV1366" s="13" t="s">
        <v>80</v>
      </c>
      <c r="AW1366" s="13" t="s">
        <v>32</v>
      </c>
      <c r="AX1366" s="13" t="s">
        <v>71</v>
      </c>
      <c r="AY1366" s="160" t="s">
        <v>304</v>
      </c>
    </row>
    <row r="1367" spans="2:51" s="13" customFormat="1" x14ac:dyDescent="0.2">
      <c r="B1367" s="159"/>
      <c r="D1367" s="153" t="s">
        <v>313</v>
      </c>
      <c r="E1367" s="160" t="s">
        <v>2</v>
      </c>
      <c r="F1367" s="161" t="s">
        <v>1315</v>
      </c>
      <c r="H1367" s="162">
        <v>0.28799999999999998</v>
      </c>
      <c r="I1367" s="163"/>
      <c r="L1367" s="159"/>
      <c r="M1367" s="164"/>
      <c r="T1367" s="165"/>
      <c r="AT1367" s="160" t="s">
        <v>313</v>
      </c>
      <c r="AU1367" s="160" t="s">
        <v>80</v>
      </c>
      <c r="AV1367" s="13" t="s">
        <v>80</v>
      </c>
      <c r="AW1367" s="13" t="s">
        <v>32</v>
      </c>
      <c r="AX1367" s="13" t="s">
        <v>71</v>
      </c>
      <c r="AY1367" s="160" t="s">
        <v>304</v>
      </c>
    </row>
    <row r="1368" spans="2:51" s="13" customFormat="1" x14ac:dyDescent="0.2">
      <c r="B1368" s="159"/>
      <c r="D1368" s="153" t="s">
        <v>313</v>
      </c>
      <c r="E1368" s="160" t="s">
        <v>2</v>
      </c>
      <c r="F1368" s="161" t="s">
        <v>1316</v>
      </c>
      <c r="H1368" s="162">
        <v>3.4750000000000001</v>
      </c>
      <c r="I1368" s="163"/>
      <c r="L1368" s="159"/>
      <c r="M1368" s="164"/>
      <c r="T1368" s="165"/>
      <c r="AT1368" s="160" t="s">
        <v>313</v>
      </c>
      <c r="AU1368" s="160" t="s">
        <v>80</v>
      </c>
      <c r="AV1368" s="13" t="s">
        <v>80</v>
      </c>
      <c r="AW1368" s="13" t="s">
        <v>32</v>
      </c>
      <c r="AX1368" s="13" t="s">
        <v>71</v>
      </c>
      <c r="AY1368" s="160" t="s">
        <v>304</v>
      </c>
    </row>
    <row r="1369" spans="2:51" s="13" customFormat="1" ht="22.5" x14ac:dyDescent="0.2">
      <c r="B1369" s="159"/>
      <c r="D1369" s="153" t="s">
        <v>313</v>
      </c>
      <c r="E1369" s="160" t="s">
        <v>2</v>
      </c>
      <c r="F1369" s="161" t="s">
        <v>1317</v>
      </c>
      <c r="H1369" s="162">
        <v>0.25</v>
      </c>
      <c r="I1369" s="163"/>
      <c r="L1369" s="159"/>
      <c r="M1369" s="164"/>
      <c r="T1369" s="165"/>
      <c r="AT1369" s="160" t="s">
        <v>313</v>
      </c>
      <c r="AU1369" s="160" t="s">
        <v>80</v>
      </c>
      <c r="AV1369" s="13" t="s">
        <v>80</v>
      </c>
      <c r="AW1369" s="13" t="s">
        <v>32</v>
      </c>
      <c r="AX1369" s="13" t="s">
        <v>71</v>
      </c>
      <c r="AY1369" s="160" t="s">
        <v>304</v>
      </c>
    </row>
    <row r="1370" spans="2:51" s="13" customFormat="1" x14ac:dyDescent="0.2">
      <c r="B1370" s="159"/>
      <c r="D1370" s="153" t="s">
        <v>313</v>
      </c>
      <c r="E1370" s="160" t="s">
        <v>2</v>
      </c>
      <c r="F1370" s="161" t="s">
        <v>1318</v>
      </c>
      <c r="H1370" s="162">
        <v>8.5150000000000006</v>
      </c>
      <c r="I1370" s="163"/>
      <c r="L1370" s="159"/>
      <c r="M1370" s="164"/>
      <c r="T1370" s="165"/>
      <c r="AT1370" s="160" t="s">
        <v>313</v>
      </c>
      <c r="AU1370" s="160" t="s">
        <v>80</v>
      </c>
      <c r="AV1370" s="13" t="s">
        <v>80</v>
      </c>
      <c r="AW1370" s="13" t="s">
        <v>32</v>
      </c>
      <c r="AX1370" s="13" t="s">
        <v>71</v>
      </c>
      <c r="AY1370" s="160" t="s">
        <v>304</v>
      </c>
    </row>
    <row r="1371" spans="2:51" s="13" customFormat="1" x14ac:dyDescent="0.2">
      <c r="B1371" s="159"/>
      <c r="D1371" s="153" t="s">
        <v>313</v>
      </c>
      <c r="E1371" s="160" t="s">
        <v>2</v>
      </c>
      <c r="F1371" s="161" t="s">
        <v>1319</v>
      </c>
      <c r="H1371" s="162">
        <v>0.83199999999999996</v>
      </c>
      <c r="I1371" s="163"/>
      <c r="L1371" s="159"/>
      <c r="M1371" s="164"/>
      <c r="T1371" s="165"/>
      <c r="AT1371" s="160" t="s">
        <v>313</v>
      </c>
      <c r="AU1371" s="160" t="s">
        <v>80</v>
      </c>
      <c r="AV1371" s="13" t="s">
        <v>80</v>
      </c>
      <c r="AW1371" s="13" t="s">
        <v>32</v>
      </c>
      <c r="AX1371" s="13" t="s">
        <v>71</v>
      </c>
      <c r="AY1371" s="160" t="s">
        <v>304</v>
      </c>
    </row>
    <row r="1372" spans="2:51" s="13" customFormat="1" x14ac:dyDescent="0.2">
      <c r="B1372" s="159"/>
      <c r="D1372" s="153" t="s">
        <v>313</v>
      </c>
      <c r="E1372" s="160" t="s">
        <v>2</v>
      </c>
      <c r="F1372" s="161" t="s">
        <v>1320</v>
      </c>
      <c r="H1372" s="162">
        <v>0.57199999999999995</v>
      </c>
      <c r="I1372" s="163"/>
      <c r="L1372" s="159"/>
      <c r="M1372" s="164"/>
      <c r="T1372" s="165"/>
      <c r="AT1372" s="160" t="s">
        <v>313</v>
      </c>
      <c r="AU1372" s="160" t="s">
        <v>80</v>
      </c>
      <c r="AV1372" s="13" t="s">
        <v>80</v>
      </c>
      <c r="AW1372" s="13" t="s">
        <v>32</v>
      </c>
      <c r="AX1372" s="13" t="s">
        <v>71</v>
      </c>
      <c r="AY1372" s="160" t="s">
        <v>304</v>
      </c>
    </row>
    <row r="1373" spans="2:51" s="14" customFormat="1" x14ac:dyDescent="0.2">
      <c r="B1373" s="166"/>
      <c r="D1373" s="153" t="s">
        <v>313</v>
      </c>
      <c r="E1373" s="167" t="s">
        <v>2</v>
      </c>
      <c r="F1373" s="168" t="s">
        <v>321</v>
      </c>
      <c r="H1373" s="169">
        <v>35.701000000000001</v>
      </c>
      <c r="I1373" s="170"/>
      <c r="L1373" s="166"/>
      <c r="M1373" s="171"/>
      <c r="T1373" s="172"/>
      <c r="AT1373" s="167" t="s">
        <v>313</v>
      </c>
      <c r="AU1373" s="167" t="s">
        <v>80</v>
      </c>
      <c r="AV1373" s="14" t="s">
        <v>322</v>
      </c>
      <c r="AW1373" s="14" t="s">
        <v>32</v>
      </c>
      <c r="AX1373" s="14" t="s">
        <v>71</v>
      </c>
      <c r="AY1373" s="167" t="s">
        <v>304</v>
      </c>
    </row>
    <row r="1374" spans="2:51" s="12" customFormat="1" x14ac:dyDescent="0.2">
      <c r="B1374" s="152"/>
      <c r="D1374" s="153" t="s">
        <v>313</v>
      </c>
      <c r="E1374" s="154" t="s">
        <v>2</v>
      </c>
      <c r="F1374" s="155" t="s">
        <v>1013</v>
      </c>
      <c r="H1374" s="154" t="s">
        <v>2</v>
      </c>
      <c r="I1374" s="156"/>
      <c r="L1374" s="152"/>
      <c r="M1374" s="157"/>
      <c r="T1374" s="158"/>
      <c r="AT1374" s="154" t="s">
        <v>313</v>
      </c>
      <c r="AU1374" s="154" t="s">
        <v>80</v>
      </c>
      <c r="AV1374" s="12" t="s">
        <v>78</v>
      </c>
      <c r="AW1374" s="12" t="s">
        <v>32</v>
      </c>
      <c r="AX1374" s="12" t="s">
        <v>71</v>
      </c>
      <c r="AY1374" s="154" t="s">
        <v>304</v>
      </c>
    </row>
    <row r="1375" spans="2:51" s="13" customFormat="1" x14ac:dyDescent="0.2">
      <c r="B1375" s="159"/>
      <c r="D1375" s="153" t="s">
        <v>313</v>
      </c>
      <c r="E1375" s="160" t="s">
        <v>2</v>
      </c>
      <c r="F1375" s="161" t="s">
        <v>1347</v>
      </c>
      <c r="H1375" s="162">
        <v>0.23799999999999999</v>
      </c>
      <c r="I1375" s="163"/>
      <c r="L1375" s="159"/>
      <c r="M1375" s="164"/>
      <c r="T1375" s="165"/>
      <c r="AT1375" s="160" t="s">
        <v>313</v>
      </c>
      <c r="AU1375" s="160" t="s">
        <v>80</v>
      </c>
      <c r="AV1375" s="13" t="s">
        <v>80</v>
      </c>
      <c r="AW1375" s="13" t="s">
        <v>32</v>
      </c>
      <c r="AX1375" s="13" t="s">
        <v>71</v>
      </c>
      <c r="AY1375" s="160" t="s">
        <v>304</v>
      </c>
    </row>
    <row r="1376" spans="2:51" s="14" customFormat="1" x14ac:dyDescent="0.2">
      <c r="B1376" s="166"/>
      <c r="D1376" s="153" t="s">
        <v>313</v>
      </c>
      <c r="E1376" s="167" t="s">
        <v>2</v>
      </c>
      <c r="F1376" s="168" t="s">
        <v>321</v>
      </c>
      <c r="H1376" s="169">
        <v>0.23799999999999999</v>
      </c>
      <c r="I1376" s="170"/>
      <c r="L1376" s="166"/>
      <c r="M1376" s="171"/>
      <c r="T1376" s="172"/>
      <c r="AT1376" s="167" t="s">
        <v>313</v>
      </c>
      <c r="AU1376" s="167" t="s">
        <v>80</v>
      </c>
      <c r="AV1376" s="14" t="s">
        <v>322</v>
      </c>
      <c r="AW1376" s="14" t="s">
        <v>32</v>
      </c>
      <c r="AX1376" s="14" t="s">
        <v>71</v>
      </c>
      <c r="AY1376" s="167" t="s">
        <v>304</v>
      </c>
    </row>
    <row r="1377" spans="2:65" s="12" customFormat="1" x14ac:dyDescent="0.2">
      <c r="B1377" s="152"/>
      <c r="D1377" s="153" t="s">
        <v>313</v>
      </c>
      <c r="E1377" s="154" t="s">
        <v>2</v>
      </c>
      <c r="F1377" s="155" t="s">
        <v>639</v>
      </c>
      <c r="H1377" s="154" t="s">
        <v>2</v>
      </c>
      <c r="I1377" s="156"/>
      <c r="L1377" s="152"/>
      <c r="M1377" s="157"/>
      <c r="T1377" s="158"/>
      <c r="AT1377" s="154" t="s">
        <v>313</v>
      </c>
      <c r="AU1377" s="154" t="s">
        <v>80</v>
      </c>
      <c r="AV1377" s="12" t="s">
        <v>78</v>
      </c>
      <c r="AW1377" s="12" t="s">
        <v>32</v>
      </c>
      <c r="AX1377" s="12" t="s">
        <v>71</v>
      </c>
      <c r="AY1377" s="154" t="s">
        <v>304</v>
      </c>
    </row>
    <row r="1378" spans="2:65" s="13" customFormat="1" x14ac:dyDescent="0.2">
      <c r="B1378" s="159"/>
      <c r="D1378" s="153" t="s">
        <v>313</v>
      </c>
      <c r="E1378" s="160" t="s">
        <v>2</v>
      </c>
      <c r="F1378" s="161" t="s">
        <v>1322</v>
      </c>
      <c r="H1378" s="162">
        <v>6</v>
      </c>
      <c r="I1378" s="163"/>
      <c r="L1378" s="159"/>
      <c r="M1378" s="164"/>
      <c r="T1378" s="165"/>
      <c r="AT1378" s="160" t="s">
        <v>313</v>
      </c>
      <c r="AU1378" s="160" t="s">
        <v>80</v>
      </c>
      <c r="AV1378" s="13" t="s">
        <v>80</v>
      </c>
      <c r="AW1378" s="13" t="s">
        <v>32</v>
      </c>
      <c r="AX1378" s="13" t="s">
        <v>71</v>
      </c>
      <c r="AY1378" s="160" t="s">
        <v>304</v>
      </c>
    </row>
    <row r="1379" spans="2:65" s="13" customFormat="1" x14ac:dyDescent="0.2">
      <c r="B1379" s="159"/>
      <c r="D1379" s="153" t="s">
        <v>313</v>
      </c>
      <c r="E1379" s="160" t="s">
        <v>2</v>
      </c>
      <c r="F1379" s="161" t="s">
        <v>1323</v>
      </c>
      <c r="H1379" s="162">
        <v>6</v>
      </c>
      <c r="I1379" s="163"/>
      <c r="L1379" s="159"/>
      <c r="M1379" s="164"/>
      <c r="T1379" s="165"/>
      <c r="AT1379" s="160" t="s">
        <v>313</v>
      </c>
      <c r="AU1379" s="160" t="s">
        <v>80</v>
      </c>
      <c r="AV1379" s="13" t="s">
        <v>80</v>
      </c>
      <c r="AW1379" s="13" t="s">
        <v>32</v>
      </c>
      <c r="AX1379" s="13" t="s">
        <v>71</v>
      </c>
      <c r="AY1379" s="160" t="s">
        <v>304</v>
      </c>
    </row>
    <row r="1380" spans="2:65" s="13" customFormat="1" ht="22.5" x14ac:dyDescent="0.2">
      <c r="B1380" s="159"/>
      <c r="D1380" s="153" t="s">
        <v>313</v>
      </c>
      <c r="E1380" s="160" t="s">
        <v>2</v>
      </c>
      <c r="F1380" s="161" t="s">
        <v>1324</v>
      </c>
      <c r="H1380" s="162">
        <v>0.5</v>
      </c>
      <c r="I1380" s="163"/>
      <c r="L1380" s="159"/>
      <c r="M1380" s="164"/>
      <c r="T1380" s="165"/>
      <c r="AT1380" s="160" t="s">
        <v>313</v>
      </c>
      <c r="AU1380" s="160" t="s">
        <v>80</v>
      </c>
      <c r="AV1380" s="13" t="s">
        <v>80</v>
      </c>
      <c r="AW1380" s="13" t="s">
        <v>32</v>
      </c>
      <c r="AX1380" s="13" t="s">
        <v>71</v>
      </c>
      <c r="AY1380" s="160" t="s">
        <v>304</v>
      </c>
    </row>
    <row r="1381" spans="2:65" s="13" customFormat="1" x14ac:dyDescent="0.2">
      <c r="B1381" s="159"/>
      <c r="D1381" s="153" t="s">
        <v>313</v>
      </c>
      <c r="E1381" s="160" t="s">
        <v>2</v>
      </c>
      <c r="F1381" s="161" t="s">
        <v>1325</v>
      </c>
      <c r="H1381" s="162">
        <v>1.208</v>
      </c>
      <c r="I1381" s="163"/>
      <c r="L1381" s="159"/>
      <c r="M1381" s="164"/>
      <c r="T1381" s="165"/>
      <c r="AT1381" s="160" t="s">
        <v>313</v>
      </c>
      <c r="AU1381" s="160" t="s">
        <v>80</v>
      </c>
      <c r="AV1381" s="13" t="s">
        <v>80</v>
      </c>
      <c r="AW1381" s="13" t="s">
        <v>32</v>
      </c>
      <c r="AX1381" s="13" t="s">
        <v>71</v>
      </c>
      <c r="AY1381" s="160" t="s">
        <v>304</v>
      </c>
    </row>
    <row r="1382" spans="2:65" s="13" customFormat="1" x14ac:dyDescent="0.2">
      <c r="B1382" s="159"/>
      <c r="D1382" s="153" t="s">
        <v>313</v>
      </c>
      <c r="E1382" s="160" t="s">
        <v>2</v>
      </c>
      <c r="F1382" s="161" t="s">
        <v>1326</v>
      </c>
      <c r="H1382" s="162">
        <v>1.85</v>
      </c>
      <c r="I1382" s="163"/>
      <c r="L1382" s="159"/>
      <c r="M1382" s="164"/>
      <c r="T1382" s="165"/>
      <c r="AT1382" s="160" t="s">
        <v>313</v>
      </c>
      <c r="AU1382" s="160" t="s">
        <v>80</v>
      </c>
      <c r="AV1382" s="13" t="s">
        <v>80</v>
      </c>
      <c r="AW1382" s="13" t="s">
        <v>32</v>
      </c>
      <c r="AX1382" s="13" t="s">
        <v>71</v>
      </c>
      <c r="AY1382" s="160" t="s">
        <v>304</v>
      </c>
    </row>
    <row r="1383" spans="2:65" s="13" customFormat="1" x14ac:dyDescent="0.2">
      <c r="B1383" s="159"/>
      <c r="D1383" s="153" t="s">
        <v>313</v>
      </c>
      <c r="E1383" s="160" t="s">
        <v>2</v>
      </c>
      <c r="F1383" s="161" t="s">
        <v>1328</v>
      </c>
      <c r="H1383" s="162">
        <v>3.15</v>
      </c>
      <c r="I1383" s="163"/>
      <c r="L1383" s="159"/>
      <c r="M1383" s="164"/>
      <c r="T1383" s="165"/>
      <c r="AT1383" s="160" t="s">
        <v>313</v>
      </c>
      <c r="AU1383" s="160" t="s">
        <v>80</v>
      </c>
      <c r="AV1383" s="13" t="s">
        <v>80</v>
      </c>
      <c r="AW1383" s="13" t="s">
        <v>32</v>
      </c>
      <c r="AX1383" s="13" t="s">
        <v>71</v>
      </c>
      <c r="AY1383" s="160" t="s">
        <v>304</v>
      </c>
    </row>
    <row r="1384" spans="2:65" s="13" customFormat="1" x14ac:dyDescent="0.2">
      <c r="B1384" s="159"/>
      <c r="D1384" s="153" t="s">
        <v>313</v>
      </c>
      <c r="E1384" s="160" t="s">
        <v>2</v>
      </c>
      <c r="F1384" s="161" t="s">
        <v>1329</v>
      </c>
      <c r="H1384" s="162">
        <v>0.98399999999999999</v>
      </c>
      <c r="I1384" s="163"/>
      <c r="L1384" s="159"/>
      <c r="M1384" s="164"/>
      <c r="T1384" s="165"/>
      <c r="AT1384" s="160" t="s">
        <v>313</v>
      </c>
      <c r="AU1384" s="160" t="s">
        <v>80</v>
      </c>
      <c r="AV1384" s="13" t="s">
        <v>80</v>
      </c>
      <c r="AW1384" s="13" t="s">
        <v>32</v>
      </c>
      <c r="AX1384" s="13" t="s">
        <v>71</v>
      </c>
      <c r="AY1384" s="160" t="s">
        <v>304</v>
      </c>
    </row>
    <row r="1385" spans="2:65" s="14" customFormat="1" x14ac:dyDescent="0.2">
      <c r="B1385" s="166"/>
      <c r="D1385" s="153" t="s">
        <v>313</v>
      </c>
      <c r="E1385" s="167" t="s">
        <v>2</v>
      </c>
      <c r="F1385" s="168" t="s">
        <v>321</v>
      </c>
      <c r="H1385" s="169">
        <v>19.692</v>
      </c>
      <c r="I1385" s="170"/>
      <c r="L1385" s="166"/>
      <c r="M1385" s="171"/>
      <c r="T1385" s="172"/>
      <c r="AT1385" s="167" t="s">
        <v>313</v>
      </c>
      <c r="AU1385" s="167" t="s">
        <v>80</v>
      </c>
      <c r="AV1385" s="14" t="s">
        <v>322</v>
      </c>
      <c r="AW1385" s="14" t="s">
        <v>32</v>
      </c>
      <c r="AX1385" s="14" t="s">
        <v>71</v>
      </c>
      <c r="AY1385" s="167" t="s">
        <v>304</v>
      </c>
    </row>
    <row r="1386" spans="2:65" s="15" customFormat="1" x14ac:dyDescent="0.2">
      <c r="B1386" s="173"/>
      <c r="D1386" s="153" t="s">
        <v>313</v>
      </c>
      <c r="E1386" s="174" t="s">
        <v>2</v>
      </c>
      <c r="F1386" s="175" t="s">
        <v>323</v>
      </c>
      <c r="H1386" s="176">
        <v>55.631</v>
      </c>
      <c r="I1386" s="177"/>
      <c r="L1386" s="173"/>
      <c r="M1386" s="178"/>
      <c r="T1386" s="179"/>
      <c r="AT1386" s="174" t="s">
        <v>313</v>
      </c>
      <c r="AU1386" s="174" t="s">
        <v>80</v>
      </c>
      <c r="AV1386" s="15" t="s">
        <v>86</v>
      </c>
      <c r="AW1386" s="15" t="s">
        <v>32</v>
      </c>
      <c r="AX1386" s="15" t="s">
        <v>78</v>
      </c>
      <c r="AY1386" s="174" t="s">
        <v>304</v>
      </c>
    </row>
    <row r="1387" spans="2:65" s="13" customFormat="1" x14ac:dyDescent="0.2">
      <c r="B1387" s="159"/>
      <c r="D1387" s="153" t="s">
        <v>313</v>
      </c>
      <c r="F1387" s="161" t="s">
        <v>1348</v>
      </c>
      <c r="H1387" s="162">
        <v>58.412999999999997</v>
      </c>
      <c r="I1387" s="163"/>
      <c r="L1387" s="159"/>
      <c r="M1387" s="164"/>
      <c r="T1387" s="165"/>
      <c r="AT1387" s="160" t="s">
        <v>313</v>
      </c>
      <c r="AU1387" s="160" t="s">
        <v>80</v>
      </c>
      <c r="AV1387" s="13" t="s">
        <v>80</v>
      </c>
      <c r="AW1387" s="13" t="s">
        <v>3</v>
      </c>
      <c r="AX1387" s="13" t="s">
        <v>78</v>
      </c>
      <c r="AY1387" s="160" t="s">
        <v>304</v>
      </c>
    </row>
    <row r="1388" spans="2:65" s="1" customFormat="1" ht="37.9" customHeight="1" x14ac:dyDescent="0.2">
      <c r="B1388" s="134"/>
      <c r="C1388" s="135" t="s">
        <v>1349</v>
      </c>
      <c r="D1388" s="135" t="s">
        <v>306</v>
      </c>
      <c r="E1388" s="136" t="s">
        <v>1350</v>
      </c>
      <c r="F1388" s="137" t="s">
        <v>1351</v>
      </c>
      <c r="G1388" s="138" t="s">
        <v>134</v>
      </c>
      <c r="H1388" s="139">
        <v>2.5249999999999999</v>
      </c>
      <c r="I1388" s="140"/>
      <c r="J1388" s="141">
        <f>ROUND(I1388*H1388,2)</f>
        <v>0</v>
      </c>
      <c r="K1388" s="137" t="s">
        <v>309</v>
      </c>
      <c r="L1388" s="33"/>
      <c r="M1388" s="142" t="s">
        <v>2</v>
      </c>
      <c r="N1388" s="143" t="s">
        <v>42</v>
      </c>
      <c r="P1388" s="144">
        <f>O1388*H1388</f>
        <v>0</v>
      </c>
      <c r="Q1388" s="144">
        <v>2.5018699999999998</v>
      </c>
      <c r="R1388" s="144">
        <f>Q1388*H1388</f>
        <v>6.317221749999999</v>
      </c>
      <c r="S1388" s="144">
        <v>0</v>
      </c>
      <c r="T1388" s="145">
        <f>S1388*H1388</f>
        <v>0</v>
      </c>
      <c r="AR1388" s="146" t="s">
        <v>86</v>
      </c>
      <c r="AT1388" s="146" t="s">
        <v>306</v>
      </c>
      <c r="AU1388" s="146" t="s">
        <v>80</v>
      </c>
      <c r="AY1388" s="18" t="s">
        <v>304</v>
      </c>
      <c r="BE1388" s="147">
        <f>IF(N1388="základní",J1388,0)</f>
        <v>0</v>
      </c>
      <c r="BF1388" s="147">
        <f>IF(N1388="snížená",J1388,0)</f>
        <v>0</v>
      </c>
      <c r="BG1388" s="147">
        <f>IF(N1388="zákl. přenesená",J1388,0)</f>
        <v>0</v>
      </c>
      <c r="BH1388" s="147">
        <f>IF(N1388="sníž. přenesená",J1388,0)</f>
        <v>0</v>
      </c>
      <c r="BI1388" s="147">
        <f>IF(N1388="nulová",J1388,0)</f>
        <v>0</v>
      </c>
      <c r="BJ1388" s="18" t="s">
        <v>78</v>
      </c>
      <c r="BK1388" s="147">
        <f>ROUND(I1388*H1388,2)</f>
        <v>0</v>
      </c>
      <c r="BL1388" s="18" t="s">
        <v>86</v>
      </c>
      <c r="BM1388" s="146" t="s">
        <v>1352</v>
      </c>
    </row>
    <row r="1389" spans="2:65" s="1" customFormat="1" x14ac:dyDescent="0.2">
      <c r="B1389" s="33"/>
      <c r="D1389" s="148" t="s">
        <v>311</v>
      </c>
      <c r="F1389" s="149" t="s">
        <v>1353</v>
      </c>
      <c r="I1389" s="150"/>
      <c r="L1389" s="33"/>
      <c r="M1389" s="151"/>
      <c r="T1389" s="54"/>
      <c r="AT1389" s="18" t="s">
        <v>311</v>
      </c>
      <c r="AU1389" s="18" t="s">
        <v>80</v>
      </c>
    </row>
    <row r="1390" spans="2:65" s="12" customFormat="1" x14ac:dyDescent="0.2">
      <c r="B1390" s="152"/>
      <c r="D1390" s="153" t="s">
        <v>313</v>
      </c>
      <c r="E1390" s="154" t="s">
        <v>2</v>
      </c>
      <c r="F1390" s="155" t="s">
        <v>1354</v>
      </c>
      <c r="H1390" s="154" t="s">
        <v>2</v>
      </c>
      <c r="I1390" s="156"/>
      <c r="L1390" s="152"/>
      <c r="M1390" s="157"/>
      <c r="T1390" s="158"/>
      <c r="AT1390" s="154" t="s">
        <v>313</v>
      </c>
      <c r="AU1390" s="154" t="s">
        <v>80</v>
      </c>
      <c r="AV1390" s="12" t="s">
        <v>78</v>
      </c>
      <c r="AW1390" s="12" t="s">
        <v>32</v>
      </c>
      <c r="AX1390" s="12" t="s">
        <v>71</v>
      </c>
      <c r="AY1390" s="154" t="s">
        <v>304</v>
      </c>
    </row>
    <row r="1391" spans="2:65" s="12" customFormat="1" ht="33.75" x14ac:dyDescent="0.2">
      <c r="B1391" s="152"/>
      <c r="D1391" s="153" t="s">
        <v>313</v>
      </c>
      <c r="E1391" s="154" t="s">
        <v>2</v>
      </c>
      <c r="F1391" s="155" t="s">
        <v>1355</v>
      </c>
      <c r="H1391" s="154" t="s">
        <v>2</v>
      </c>
      <c r="I1391" s="156"/>
      <c r="L1391" s="152"/>
      <c r="M1391" s="157"/>
      <c r="T1391" s="158"/>
      <c r="AT1391" s="154" t="s">
        <v>313</v>
      </c>
      <c r="AU1391" s="154" t="s">
        <v>80</v>
      </c>
      <c r="AV1391" s="12" t="s">
        <v>78</v>
      </c>
      <c r="AW1391" s="12" t="s">
        <v>32</v>
      </c>
      <c r="AX1391" s="12" t="s">
        <v>71</v>
      </c>
      <c r="AY1391" s="154" t="s">
        <v>304</v>
      </c>
    </row>
    <row r="1392" spans="2:65" s="13" customFormat="1" x14ac:dyDescent="0.2">
      <c r="B1392" s="159"/>
      <c r="D1392" s="153" t="s">
        <v>313</v>
      </c>
      <c r="E1392" s="160" t="s">
        <v>2</v>
      </c>
      <c r="F1392" s="161" t="s">
        <v>1356</v>
      </c>
      <c r="H1392" s="162">
        <v>2.343</v>
      </c>
      <c r="I1392" s="163"/>
      <c r="L1392" s="159"/>
      <c r="M1392" s="164"/>
      <c r="T1392" s="165"/>
      <c r="AT1392" s="160" t="s">
        <v>313</v>
      </c>
      <c r="AU1392" s="160" t="s">
        <v>80</v>
      </c>
      <c r="AV1392" s="13" t="s">
        <v>80</v>
      </c>
      <c r="AW1392" s="13" t="s">
        <v>32</v>
      </c>
      <c r="AX1392" s="13" t="s">
        <v>71</v>
      </c>
      <c r="AY1392" s="160" t="s">
        <v>304</v>
      </c>
    </row>
    <row r="1393" spans="2:65" s="13" customFormat="1" x14ac:dyDescent="0.2">
      <c r="B1393" s="159"/>
      <c r="D1393" s="153" t="s">
        <v>313</v>
      </c>
      <c r="E1393" s="160" t="s">
        <v>2</v>
      </c>
      <c r="F1393" s="161" t="s">
        <v>1357</v>
      </c>
      <c r="H1393" s="162">
        <v>0.182</v>
      </c>
      <c r="I1393" s="163"/>
      <c r="L1393" s="159"/>
      <c r="M1393" s="164"/>
      <c r="T1393" s="165"/>
      <c r="AT1393" s="160" t="s">
        <v>313</v>
      </c>
      <c r="AU1393" s="160" t="s">
        <v>80</v>
      </c>
      <c r="AV1393" s="13" t="s">
        <v>80</v>
      </c>
      <c r="AW1393" s="13" t="s">
        <v>32</v>
      </c>
      <c r="AX1393" s="13" t="s">
        <v>71</v>
      </c>
      <c r="AY1393" s="160" t="s">
        <v>304</v>
      </c>
    </row>
    <row r="1394" spans="2:65" s="15" customFormat="1" x14ac:dyDescent="0.2">
      <c r="B1394" s="173"/>
      <c r="D1394" s="153" t="s">
        <v>313</v>
      </c>
      <c r="E1394" s="174" t="s">
        <v>2</v>
      </c>
      <c r="F1394" s="175" t="s">
        <v>323</v>
      </c>
      <c r="H1394" s="176">
        <v>2.5249999999999999</v>
      </c>
      <c r="I1394" s="177"/>
      <c r="L1394" s="173"/>
      <c r="M1394" s="178"/>
      <c r="T1394" s="179"/>
      <c r="AT1394" s="174" t="s">
        <v>313</v>
      </c>
      <c r="AU1394" s="174" t="s">
        <v>80</v>
      </c>
      <c r="AV1394" s="15" t="s">
        <v>86</v>
      </c>
      <c r="AW1394" s="15" t="s">
        <v>32</v>
      </c>
      <c r="AX1394" s="15" t="s">
        <v>78</v>
      </c>
      <c r="AY1394" s="174" t="s">
        <v>304</v>
      </c>
    </row>
    <row r="1395" spans="2:65" s="1" customFormat="1" ht="37.9" customHeight="1" x14ac:dyDescent="0.2">
      <c r="B1395" s="134"/>
      <c r="C1395" s="135" t="s">
        <v>1358</v>
      </c>
      <c r="D1395" s="135" t="s">
        <v>306</v>
      </c>
      <c r="E1395" s="136" t="s">
        <v>1359</v>
      </c>
      <c r="F1395" s="137" t="s">
        <v>1360</v>
      </c>
      <c r="G1395" s="138" t="s">
        <v>130</v>
      </c>
      <c r="H1395" s="139">
        <v>18.285</v>
      </c>
      <c r="I1395" s="140"/>
      <c r="J1395" s="141">
        <f>ROUND(I1395*H1395,2)</f>
        <v>0</v>
      </c>
      <c r="K1395" s="137" t="s">
        <v>309</v>
      </c>
      <c r="L1395" s="33"/>
      <c r="M1395" s="142" t="s">
        <v>2</v>
      </c>
      <c r="N1395" s="143" t="s">
        <v>42</v>
      </c>
      <c r="P1395" s="144">
        <f>O1395*H1395</f>
        <v>0</v>
      </c>
      <c r="Q1395" s="144">
        <v>2.4399999999999999E-3</v>
      </c>
      <c r="R1395" s="144">
        <f>Q1395*H1395</f>
        <v>4.46154E-2</v>
      </c>
      <c r="S1395" s="144">
        <v>0</v>
      </c>
      <c r="T1395" s="145">
        <f>S1395*H1395</f>
        <v>0</v>
      </c>
      <c r="AR1395" s="146" t="s">
        <v>86</v>
      </c>
      <c r="AT1395" s="146" t="s">
        <v>306</v>
      </c>
      <c r="AU1395" s="146" t="s">
        <v>80</v>
      </c>
      <c r="AY1395" s="18" t="s">
        <v>304</v>
      </c>
      <c r="BE1395" s="147">
        <f>IF(N1395="základní",J1395,0)</f>
        <v>0</v>
      </c>
      <c r="BF1395" s="147">
        <f>IF(N1395="snížená",J1395,0)</f>
        <v>0</v>
      </c>
      <c r="BG1395" s="147">
        <f>IF(N1395="zákl. přenesená",J1395,0)</f>
        <v>0</v>
      </c>
      <c r="BH1395" s="147">
        <f>IF(N1395="sníž. přenesená",J1395,0)</f>
        <v>0</v>
      </c>
      <c r="BI1395" s="147">
        <f>IF(N1395="nulová",J1395,0)</f>
        <v>0</v>
      </c>
      <c r="BJ1395" s="18" t="s">
        <v>78</v>
      </c>
      <c r="BK1395" s="147">
        <f>ROUND(I1395*H1395,2)</f>
        <v>0</v>
      </c>
      <c r="BL1395" s="18" t="s">
        <v>86</v>
      </c>
      <c r="BM1395" s="146" t="s">
        <v>1361</v>
      </c>
    </row>
    <row r="1396" spans="2:65" s="1" customFormat="1" x14ac:dyDescent="0.2">
      <c r="B1396" s="33"/>
      <c r="D1396" s="148" t="s">
        <v>311</v>
      </c>
      <c r="F1396" s="149" t="s">
        <v>1362</v>
      </c>
      <c r="I1396" s="150"/>
      <c r="L1396" s="33"/>
      <c r="M1396" s="151"/>
      <c r="T1396" s="54"/>
      <c r="AT1396" s="18" t="s">
        <v>311</v>
      </c>
      <c r="AU1396" s="18" t="s">
        <v>80</v>
      </c>
    </row>
    <row r="1397" spans="2:65" s="12" customFormat="1" x14ac:dyDescent="0.2">
      <c r="B1397" s="152"/>
      <c r="D1397" s="153" t="s">
        <v>313</v>
      </c>
      <c r="E1397" s="154" t="s">
        <v>2</v>
      </c>
      <c r="F1397" s="155" t="s">
        <v>1363</v>
      </c>
      <c r="H1397" s="154" t="s">
        <v>2</v>
      </c>
      <c r="I1397" s="156"/>
      <c r="L1397" s="152"/>
      <c r="M1397" s="157"/>
      <c r="T1397" s="158"/>
      <c r="AT1397" s="154" t="s">
        <v>313</v>
      </c>
      <c r="AU1397" s="154" t="s">
        <v>80</v>
      </c>
      <c r="AV1397" s="12" t="s">
        <v>78</v>
      </c>
      <c r="AW1397" s="12" t="s">
        <v>32</v>
      </c>
      <c r="AX1397" s="12" t="s">
        <v>71</v>
      </c>
      <c r="AY1397" s="154" t="s">
        <v>304</v>
      </c>
    </row>
    <row r="1398" spans="2:65" s="12" customFormat="1" x14ac:dyDescent="0.2">
      <c r="B1398" s="152"/>
      <c r="D1398" s="153" t="s">
        <v>313</v>
      </c>
      <c r="E1398" s="154" t="s">
        <v>2</v>
      </c>
      <c r="F1398" s="155" t="s">
        <v>1354</v>
      </c>
      <c r="H1398" s="154" t="s">
        <v>2</v>
      </c>
      <c r="I1398" s="156"/>
      <c r="L1398" s="152"/>
      <c r="M1398" s="157"/>
      <c r="T1398" s="158"/>
      <c r="AT1398" s="154" t="s">
        <v>313</v>
      </c>
      <c r="AU1398" s="154" t="s">
        <v>80</v>
      </c>
      <c r="AV1398" s="12" t="s">
        <v>78</v>
      </c>
      <c r="AW1398" s="12" t="s">
        <v>32</v>
      </c>
      <c r="AX1398" s="12" t="s">
        <v>71</v>
      </c>
      <c r="AY1398" s="154" t="s">
        <v>304</v>
      </c>
    </row>
    <row r="1399" spans="2:65" s="13" customFormat="1" x14ac:dyDescent="0.2">
      <c r="B1399" s="159"/>
      <c r="D1399" s="153" t="s">
        <v>313</v>
      </c>
      <c r="E1399" s="160" t="s">
        <v>2</v>
      </c>
      <c r="F1399" s="161" t="s">
        <v>1364</v>
      </c>
      <c r="H1399" s="162">
        <v>10.75</v>
      </c>
      <c r="I1399" s="163"/>
      <c r="L1399" s="159"/>
      <c r="M1399" s="164"/>
      <c r="T1399" s="165"/>
      <c r="AT1399" s="160" t="s">
        <v>313</v>
      </c>
      <c r="AU1399" s="160" t="s">
        <v>80</v>
      </c>
      <c r="AV1399" s="13" t="s">
        <v>80</v>
      </c>
      <c r="AW1399" s="13" t="s">
        <v>32</v>
      </c>
      <c r="AX1399" s="13" t="s">
        <v>71</v>
      </c>
      <c r="AY1399" s="160" t="s">
        <v>304</v>
      </c>
    </row>
    <row r="1400" spans="2:65" s="13" customFormat="1" x14ac:dyDescent="0.2">
      <c r="B1400" s="159"/>
      <c r="D1400" s="153" t="s">
        <v>313</v>
      </c>
      <c r="E1400" s="160" t="s">
        <v>2</v>
      </c>
      <c r="F1400" s="161" t="s">
        <v>1365</v>
      </c>
      <c r="H1400" s="162">
        <v>0.82499999999999996</v>
      </c>
      <c r="I1400" s="163"/>
      <c r="L1400" s="159"/>
      <c r="M1400" s="164"/>
      <c r="T1400" s="165"/>
      <c r="AT1400" s="160" t="s">
        <v>313</v>
      </c>
      <c r="AU1400" s="160" t="s">
        <v>80</v>
      </c>
      <c r="AV1400" s="13" t="s">
        <v>80</v>
      </c>
      <c r="AW1400" s="13" t="s">
        <v>32</v>
      </c>
      <c r="AX1400" s="13" t="s">
        <v>71</v>
      </c>
      <c r="AY1400" s="160" t="s">
        <v>304</v>
      </c>
    </row>
    <row r="1401" spans="2:65" s="13" customFormat="1" x14ac:dyDescent="0.2">
      <c r="B1401" s="159"/>
      <c r="D1401" s="153" t="s">
        <v>313</v>
      </c>
      <c r="E1401" s="160" t="s">
        <v>2</v>
      </c>
      <c r="F1401" s="161" t="s">
        <v>1366</v>
      </c>
      <c r="H1401" s="162">
        <v>6.71</v>
      </c>
      <c r="I1401" s="163"/>
      <c r="L1401" s="159"/>
      <c r="M1401" s="164"/>
      <c r="T1401" s="165"/>
      <c r="AT1401" s="160" t="s">
        <v>313</v>
      </c>
      <c r="AU1401" s="160" t="s">
        <v>80</v>
      </c>
      <c r="AV1401" s="13" t="s">
        <v>80</v>
      </c>
      <c r="AW1401" s="13" t="s">
        <v>32</v>
      </c>
      <c r="AX1401" s="13" t="s">
        <v>71</v>
      </c>
      <c r="AY1401" s="160" t="s">
        <v>304</v>
      </c>
    </row>
    <row r="1402" spans="2:65" s="15" customFormat="1" x14ac:dyDescent="0.2">
      <c r="B1402" s="173"/>
      <c r="D1402" s="153" t="s">
        <v>313</v>
      </c>
      <c r="E1402" s="174" t="s">
        <v>2</v>
      </c>
      <c r="F1402" s="175" t="s">
        <v>323</v>
      </c>
      <c r="H1402" s="176">
        <v>18.285</v>
      </c>
      <c r="I1402" s="177"/>
      <c r="L1402" s="173"/>
      <c r="M1402" s="178"/>
      <c r="T1402" s="179"/>
      <c r="AT1402" s="174" t="s">
        <v>313</v>
      </c>
      <c r="AU1402" s="174" t="s">
        <v>80</v>
      </c>
      <c r="AV1402" s="15" t="s">
        <v>86</v>
      </c>
      <c r="AW1402" s="15" t="s">
        <v>32</v>
      </c>
      <c r="AX1402" s="15" t="s">
        <v>78</v>
      </c>
      <c r="AY1402" s="174" t="s">
        <v>304</v>
      </c>
    </row>
    <row r="1403" spans="2:65" s="1" customFormat="1" ht="44.25" customHeight="1" x14ac:dyDescent="0.2">
      <c r="B1403" s="134"/>
      <c r="C1403" s="135" t="s">
        <v>1367</v>
      </c>
      <c r="D1403" s="135" t="s">
        <v>306</v>
      </c>
      <c r="E1403" s="136" t="s">
        <v>1368</v>
      </c>
      <c r="F1403" s="137" t="s">
        <v>1369</v>
      </c>
      <c r="G1403" s="138" t="s">
        <v>130</v>
      </c>
      <c r="H1403" s="139">
        <v>18.285</v>
      </c>
      <c r="I1403" s="140"/>
      <c r="J1403" s="141">
        <f>ROUND(I1403*H1403,2)</f>
        <v>0</v>
      </c>
      <c r="K1403" s="137" t="s">
        <v>309</v>
      </c>
      <c r="L1403" s="33"/>
      <c r="M1403" s="142" t="s">
        <v>2</v>
      </c>
      <c r="N1403" s="143" t="s">
        <v>42</v>
      </c>
      <c r="P1403" s="144">
        <f>O1403*H1403</f>
        <v>0</v>
      </c>
      <c r="Q1403" s="144">
        <v>0</v>
      </c>
      <c r="R1403" s="144">
        <f>Q1403*H1403</f>
        <v>0</v>
      </c>
      <c r="S1403" s="144">
        <v>0</v>
      </c>
      <c r="T1403" s="145">
        <f>S1403*H1403</f>
        <v>0</v>
      </c>
      <c r="AR1403" s="146" t="s">
        <v>86</v>
      </c>
      <c r="AT1403" s="146" t="s">
        <v>306</v>
      </c>
      <c r="AU1403" s="146" t="s">
        <v>80</v>
      </c>
      <c r="AY1403" s="18" t="s">
        <v>304</v>
      </c>
      <c r="BE1403" s="147">
        <f>IF(N1403="základní",J1403,0)</f>
        <v>0</v>
      </c>
      <c r="BF1403" s="147">
        <f>IF(N1403="snížená",J1403,0)</f>
        <v>0</v>
      </c>
      <c r="BG1403" s="147">
        <f>IF(N1403="zákl. přenesená",J1403,0)</f>
        <v>0</v>
      </c>
      <c r="BH1403" s="147">
        <f>IF(N1403="sníž. přenesená",J1403,0)</f>
        <v>0</v>
      </c>
      <c r="BI1403" s="147">
        <f>IF(N1403="nulová",J1403,0)</f>
        <v>0</v>
      </c>
      <c r="BJ1403" s="18" t="s">
        <v>78</v>
      </c>
      <c r="BK1403" s="147">
        <f>ROUND(I1403*H1403,2)</f>
        <v>0</v>
      </c>
      <c r="BL1403" s="18" t="s">
        <v>86</v>
      </c>
      <c r="BM1403" s="146" t="s">
        <v>1370</v>
      </c>
    </row>
    <row r="1404" spans="2:65" s="1" customFormat="1" x14ac:dyDescent="0.2">
      <c r="B1404" s="33"/>
      <c r="D1404" s="148" t="s">
        <v>311</v>
      </c>
      <c r="F1404" s="149" t="s">
        <v>1371</v>
      </c>
      <c r="I1404" s="150"/>
      <c r="L1404" s="33"/>
      <c r="M1404" s="151"/>
      <c r="T1404" s="54"/>
      <c r="AT1404" s="18" t="s">
        <v>311</v>
      </c>
      <c r="AU1404" s="18" t="s">
        <v>80</v>
      </c>
    </row>
    <row r="1405" spans="2:65" s="11" customFormat="1" ht="22.9" customHeight="1" x14ac:dyDescent="0.2">
      <c r="B1405" s="122"/>
      <c r="D1405" s="123" t="s">
        <v>70</v>
      </c>
      <c r="E1405" s="132" t="s">
        <v>86</v>
      </c>
      <c r="F1405" s="132" t="s">
        <v>1372</v>
      </c>
      <c r="I1405" s="125"/>
      <c r="J1405" s="133">
        <f>BK1405</f>
        <v>0</v>
      </c>
      <c r="L1405" s="122"/>
      <c r="M1405" s="127"/>
      <c r="P1405" s="128">
        <f>SUM(P1406:P1493)</f>
        <v>0</v>
      </c>
      <c r="R1405" s="128">
        <f>SUM(R1406:R1493)</f>
        <v>39.207690249999992</v>
      </c>
      <c r="T1405" s="129">
        <f>SUM(T1406:T1493)</f>
        <v>0</v>
      </c>
      <c r="AR1405" s="123" t="s">
        <v>78</v>
      </c>
      <c r="AT1405" s="130" t="s">
        <v>70</v>
      </c>
      <c r="AU1405" s="130" t="s">
        <v>78</v>
      </c>
      <c r="AY1405" s="123" t="s">
        <v>304</v>
      </c>
      <c r="BK1405" s="131">
        <f>SUM(BK1406:BK1493)</f>
        <v>0</v>
      </c>
    </row>
    <row r="1406" spans="2:65" s="1" customFormat="1" ht="49.15" customHeight="1" x14ac:dyDescent="0.2">
      <c r="B1406" s="134"/>
      <c r="C1406" s="135" t="s">
        <v>1373</v>
      </c>
      <c r="D1406" s="135" t="s">
        <v>306</v>
      </c>
      <c r="E1406" s="136" t="s">
        <v>1374</v>
      </c>
      <c r="F1406" s="137" t="s">
        <v>1375</v>
      </c>
      <c r="G1406" s="138" t="s">
        <v>134</v>
      </c>
      <c r="H1406" s="139">
        <v>15.077999999999999</v>
      </c>
      <c r="I1406" s="140"/>
      <c r="J1406" s="141">
        <f>ROUND(I1406*H1406,2)</f>
        <v>0</v>
      </c>
      <c r="K1406" s="137" t="s">
        <v>309</v>
      </c>
      <c r="L1406" s="33"/>
      <c r="M1406" s="142" t="s">
        <v>2</v>
      </c>
      <c r="N1406" s="143" t="s">
        <v>42</v>
      </c>
      <c r="P1406" s="144">
        <f>O1406*H1406</f>
        <v>0</v>
      </c>
      <c r="Q1406" s="144">
        <v>2.5020099999999998</v>
      </c>
      <c r="R1406" s="144">
        <f>Q1406*H1406</f>
        <v>37.725306779999997</v>
      </c>
      <c r="S1406" s="144">
        <v>0</v>
      </c>
      <c r="T1406" s="145">
        <f>S1406*H1406</f>
        <v>0</v>
      </c>
      <c r="AR1406" s="146" t="s">
        <v>86</v>
      </c>
      <c r="AT1406" s="146" t="s">
        <v>306</v>
      </c>
      <c r="AU1406" s="146" t="s">
        <v>80</v>
      </c>
      <c r="AY1406" s="18" t="s">
        <v>304</v>
      </c>
      <c r="BE1406" s="147">
        <f>IF(N1406="základní",J1406,0)</f>
        <v>0</v>
      </c>
      <c r="BF1406" s="147">
        <f>IF(N1406="snížená",J1406,0)</f>
        <v>0</v>
      </c>
      <c r="BG1406" s="147">
        <f>IF(N1406="zákl. přenesená",J1406,0)</f>
        <v>0</v>
      </c>
      <c r="BH1406" s="147">
        <f>IF(N1406="sníž. přenesená",J1406,0)</f>
        <v>0</v>
      </c>
      <c r="BI1406" s="147">
        <f>IF(N1406="nulová",J1406,0)</f>
        <v>0</v>
      </c>
      <c r="BJ1406" s="18" t="s">
        <v>78</v>
      </c>
      <c r="BK1406" s="147">
        <f>ROUND(I1406*H1406,2)</f>
        <v>0</v>
      </c>
      <c r="BL1406" s="18" t="s">
        <v>86</v>
      </c>
      <c r="BM1406" s="146" t="s">
        <v>1376</v>
      </c>
    </row>
    <row r="1407" spans="2:65" s="1" customFormat="1" x14ac:dyDescent="0.2">
      <c r="B1407" s="33"/>
      <c r="D1407" s="148" t="s">
        <v>311</v>
      </c>
      <c r="F1407" s="149" t="s">
        <v>1377</v>
      </c>
      <c r="I1407" s="150"/>
      <c r="L1407" s="33"/>
      <c r="M1407" s="151"/>
      <c r="T1407" s="54"/>
      <c r="AT1407" s="18" t="s">
        <v>311</v>
      </c>
      <c r="AU1407" s="18" t="s">
        <v>80</v>
      </c>
    </row>
    <row r="1408" spans="2:65" s="12" customFormat="1" x14ac:dyDescent="0.2">
      <c r="B1408" s="152"/>
      <c r="D1408" s="153" t="s">
        <v>313</v>
      </c>
      <c r="E1408" s="154" t="s">
        <v>2</v>
      </c>
      <c r="F1408" s="155" t="s">
        <v>1378</v>
      </c>
      <c r="H1408" s="154" t="s">
        <v>2</v>
      </c>
      <c r="I1408" s="156"/>
      <c r="L1408" s="152"/>
      <c r="M1408" s="157"/>
      <c r="T1408" s="158"/>
      <c r="AT1408" s="154" t="s">
        <v>313</v>
      </c>
      <c r="AU1408" s="154" t="s">
        <v>80</v>
      </c>
      <c r="AV1408" s="12" t="s">
        <v>78</v>
      </c>
      <c r="AW1408" s="12" t="s">
        <v>32</v>
      </c>
      <c r="AX1408" s="12" t="s">
        <v>71</v>
      </c>
      <c r="AY1408" s="154" t="s">
        <v>304</v>
      </c>
    </row>
    <row r="1409" spans="2:65" s="13" customFormat="1" x14ac:dyDescent="0.2">
      <c r="B1409" s="159"/>
      <c r="D1409" s="153" t="s">
        <v>313</v>
      </c>
      <c r="E1409" s="160" t="s">
        <v>2</v>
      </c>
      <c r="F1409" s="161" t="s">
        <v>1379</v>
      </c>
      <c r="H1409" s="162">
        <v>7.798</v>
      </c>
      <c r="I1409" s="163"/>
      <c r="L1409" s="159"/>
      <c r="M1409" s="164"/>
      <c r="T1409" s="165"/>
      <c r="AT1409" s="160" t="s">
        <v>313</v>
      </c>
      <c r="AU1409" s="160" t="s">
        <v>80</v>
      </c>
      <c r="AV1409" s="13" t="s">
        <v>80</v>
      </c>
      <c r="AW1409" s="13" t="s">
        <v>32</v>
      </c>
      <c r="AX1409" s="13" t="s">
        <v>71</v>
      </c>
      <c r="AY1409" s="160" t="s">
        <v>304</v>
      </c>
    </row>
    <row r="1410" spans="2:65" s="14" customFormat="1" x14ac:dyDescent="0.2">
      <c r="B1410" s="166"/>
      <c r="D1410" s="153" t="s">
        <v>313</v>
      </c>
      <c r="E1410" s="167" t="s">
        <v>2</v>
      </c>
      <c r="F1410" s="168" t="s">
        <v>321</v>
      </c>
      <c r="H1410" s="169">
        <v>7.798</v>
      </c>
      <c r="I1410" s="170"/>
      <c r="L1410" s="166"/>
      <c r="M1410" s="171"/>
      <c r="T1410" s="172"/>
      <c r="AT1410" s="167" t="s">
        <v>313</v>
      </c>
      <c r="AU1410" s="167" t="s">
        <v>80</v>
      </c>
      <c r="AV1410" s="14" t="s">
        <v>322</v>
      </c>
      <c r="AW1410" s="14" t="s">
        <v>32</v>
      </c>
      <c r="AX1410" s="14" t="s">
        <v>71</v>
      </c>
      <c r="AY1410" s="167" t="s">
        <v>304</v>
      </c>
    </row>
    <row r="1411" spans="2:65" s="12" customFormat="1" x14ac:dyDescent="0.2">
      <c r="B1411" s="152"/>
      <c r="D1411" s="153" t="s">
        <v>313</v>
      </c>
      <c r="E1411" s="154" t="s">
        <v>2</v>
      </c>
      <c r="F1411" s="155" t="s">
        <v>1380</v>
      </c>
      <c r="H1411" s="154" t="s">
        <v>2</v>
      </c>
      <c r="I1411" s="156"/>
      <c r="L1411" s="152"/>
      <c r="M1411" s="157"/>
      <c r="T1411" s="158"/>
      <c r="AT1411" s="154" t="s">
        <v>313</v>
      </c>
      <c r="AU1411" s="154" t="s">
        <v>80</v>
      </c>
      <c r="AV1411" s="12" t="s">
        <v>78</v>
      </c>
      <c r="AW1411" s="12" t="s">
        <v>32</v>
      </c>
      <c r="AX1411" s="12" t="s">
        <v>71</v>
      </c>
      <c r="AY1411" s="154" t="s">
        <v>304</v>
      </c>
    </row>
    <row r="1412" spans="2:65" s="13" customFormat="1" x14ac:dyDescent="0.2">
      <c r="B1412" s="159"/>
      <c r="D1412" s="153" t="s">
        <v>313</v>
      </c>
      <c r="E1412" s="160" t="s">
        <v>2</v>
      </c>
      <c r="F1412" s="161" t="s">
        <v>1381</v>
      </c>
      <c r="H1412" s="162">
        <v>7.28</v>
      </c>
      <c r="I1412" s="163"/>
      <c r="L1412" s="159"/>
      <c r="M1412" s="164"/>
      <c r="T1412" s="165"/>
      <c r="AT1412" s="160" t="s">
        <v>313</v>
      </c>
      <c r="AU1412" s="160" t="s">
        <v>80</v>
      </c>
      <c r="AV1412" s="13" t="s">
        <v>80</v>
      </c>
      <c r="AW1412" s="13" t="s">
        <v>32</v>
      </c>
      <c r="AX1412" s="13" t="s">
        <v>71</v>
      </c>
      <c r="AY1412" s="160" t="s">
        <v>304</v>
      </c>
    </row>
    <row r="1413" spans="2:65" s="14" customFormat="1" x14ac:dyDescent="0.2">
      <c r="B1413" s="166"/>
      <c r="D1413" s="153" t="s">
        <v>313</v>
      </c>
      <c r="E1413" s="167" t="s">
        <v>2</v>
      </c>
      <c r="F1413" s="168" t="s">
        <v>321</v>
      </c>
      <c r="H1413" s="169">
        <v>7.28</v>
      </c>
      <c r="I1413" s="170"/>
      <c r="L1413" s="166"/>
      <c r="M1413" s="171"/>
      <c r="T1413" s="172"/>
      <c r="AT1413" s="167" t="s">
        <v>313</v>
      </c>
      <c r="AU1413" s="167" t="s">
        <v>80</v>
      </c>
      <c r="AV1413" s="14" t="s">
        <v>322</v>
      </c>
      <c r="AW1413" s="14" t="s">
        <v>32</v>
      </c>
      <c r="AX1413" s="14" t="s">
        <v>71</v>
      </c>
      <c r="AY1413" s="167" t="s">
        <v>304</v>
      </c>
    </row>
    <row r="1414" spans="2:65" s="15" customFormat="1" x14ac:dyDescent="0.2">
      <c r="B1414" s="173"/>
      <c r="D1414" s="153" t="s">
        <v>313</v>
      </c>
      <c r="E1414" s="174" t="s">
        <v>2</v>
      </c>
      <c r="F1414" s="175" t="s">
        <v>323</v>
      </c>
      <c r="H1414" s="176">
        <v>15.077999999999999</v>
      </c>
      <c r="I1414" s="177"/>
      <c r="L1414" s="173"/>
      <c r="M1414" s="178"/>
      <c r="T1414" s="179"/>
      <c r="AT1414" s="174" t="s">
        <v>313</v>
      </c>
      <c r="AU1414" s="174" t="s">
        <v>80</v>
      </c>
      <c r="AV1414" s="15" t="s">
        <v>86</v>
      </c>
      <c r="AW1414" s="15" t="s">
        <v>32</v>
      </c>
      <c r="AX1414" s="15" t="s">
        <v>78</v>
      </c>
      <c r="AY1414" s="174" t="s">
        <v>304</v>
      </c>
    </row>
    <row r="1415" spans="2:65" s="1" customFormat="1" ht="37.9" customHeight="1" x14ac:dyDescent="0.2">
      <c r="B1415" s="134"/>
      <c r="C1415" s="135" t="s">
        <v>1382</v>
      </c>
      <c r="D1415" s="135" t="s">
        <v>306</v>
      </c>
      <c r="E1415" s="136" t="s">
        <v>1237</v>
      </c>
      <c r="F1415" s="137" t="s">
        <v>1238</v>
      </c>
      <c r="G1415" s="138" t="s">
        <v>130</v>
      </c>
      <c r="H1415" s="139">
        <v>58.781999999999996</v>
      </c>
      <c r="I1415" s="140"/>
      <c r="J1415" s="141">
        <f>ROUND(I1415*H1415,2)</f>
        <v>0</v>
      </c>
      <c r="K1415" s="137" t="s">
        <v>309</v>
      </c>
      <c r="L1415" s="33"/>
      <c r="M1415" s="142" t="s">
        <v>2</v>
      </c>
      <c r="N1415" s="143" t="s">
        <v>42</v>
      </c>
      <c r="P1415" s="144">
        <f>O1415*H1415</f>
        <v>0</v>
      </c>
      <c r="Q1415" s="144">
        <v>5.3299999999999997E-3</v>
      </c>
      <c r="R1415" s="144">
        <f>Q1415*H1415</f>
        <v>0.31330805999999994</v>
      </c>
      <c r="S1415" s="144">
        <v>0</v>
      </c>
      <c r="T1415" s="145">
        <f>S1415*H1415</f>
        <v>0</v>
      </c>
      <c r="AR1415" s="146" t="s">
        <v>86</v>
      </c>
      <c r="AT1415" s="146" t="s">
        <v>306</v>
      </c>
      <c r="AU1415" s="146" t="s">
        <v>80</v>
      </c>
      <c r="AY1415" s="18" t="s">
        <v>304</v>
      </c>
      <c r="BE1415" s="147">
        <f>IF(N1415="základní",J1415,0)</f>
        <v>0</v>
      </c>
      <c r="BF1415" s="147">
        <f>IF(N1415="snížená",J1415,0)</f>
        <v>0</v>
      </c>
      <c r="BG1415" s="147">
        <f>IF(N1415="zákl. přenesená",J1415,0)</f>
        <v>0</v>
      </c>
      <c r="BH1415" s="147">
        <f>IF(N1415="sníž. přenesená",J1415,0)</f>
        <v>0</v>
      </c>
      <c r="BI1415" s="147">
        <f>IF(N1415="nulová",J1415,0)</f>
        <v>0</v>
      </c>
      <c r="BJ1415" s="18" t="s">
        <v>78</v>
      </c>
      <c r="BK1415" s="147">
        <f>ROUND(I1415*H1415,2)</f>
        <v>0</v>
      </c>
      <c r="BL1415" s="18" t="s">
        <v>86</v>
      </c>
      <c r="BM1415" s="146" t="s">
        <v>1383</v>
      </c>
    </row>
    <row r="1416" spans="2:65" s="1" customFormat="1" x14ac:dyDescent="0.2">
      <c r="B1416" s="33"/>
      <c r="D1416" s="148" t="s">
        <v>311</v>
      </c>
      <c r="F1416" s="149" t="s">
        <v>1240</v>
      </c>
      <c r="I1416" s="150"/>
      <c r="L1416" s="33"/>
      <c r="M1416" s="151"/>
      <c r="T1416" s="54"/>
      <c r="AT1416" s="18" t="s">
        <v>311</v>
      </c>
      <c r="AU1416" s="18" t="s">
        <v>80</v>
      </c>
    </row>
    <row r="1417" spans="2:65" s="12" customFormat="1" x14ac:dyDescent="0.2">
      <c r="B1417" s="152"/>
      <c r="D1417" s="153" t="s">
        <v>313</v>
      </c>
      <c r="E1417" s="154" t="s">
        <v>2</v>
      </c>
      <c r="F1417" s="155" t="s">
        <v>1378</v>
      </c>
      <c r="H1417" s="154" t="s">
        <v>2</v>
      </c>
      <c r="I1417" s="156"/>
      <c r="L1417" s="152"/>
      <c r="M1417" s="157"/>
      <c r="T1417" s="158"/>
      <c r="AT1417" s="154" t="s">
        <v>313</v>
      </c>
      <c r="AU1417" s="154" t="s">
        <v>80</v>
      </c>
      <c r="AV1417" s="12" t="s">
        <v>78</v>
      </c>
      <c r="AW1417" s="12" t="s">
        <v>32</v>
      </c>
      <c r="AX1417" s="12" t="s">
        <v>71</v>
      </c>
      <c r="AY1417" s="154" t="s">
        <v>304</v>
      </c>
    </row>
    <row r="1418" spans="2:65" s="13" customFormat="1" ht="22.5" x14ac:dyDescent="0.2">
      <c r="B1418" s="159"/>
      <c r="D1418" s="153" t="s">
        <v>313</v>
      </c>
      <c r="E1418" s="160" t="s">
        <v>2</v>
      </c>
      <c r="F1418" s="161" t="s">
        <v>1384</v>
      </c>
      <c r="H1418" s="162">
        <v>4.03</v>
      </c>
      <c r="I1418" s="163"/>
      <c r="L1418" s="159"/>
      <c r="M1418" s="164"/>
      <c r="T1418" s="165"/>
      <c r="AT1418" s="160" t="s">
        <v>313</v>
      </c>
      <c r="AU1418" s="160" t="s">
        <v>80</v>
      </c>
      <c r="AV1418" s="13" t="s">
        <v>80</v>
      </c>
      <c r="AW1418" s="13" t="s">
        <v>32</v>
      </c>
      <c r="AX1418" s="13" t="s">
        <v>71</v>
      </c>
      <c r="AY1418" s="160" t="s">
        <v>304</v>
      </c>
    </row>
    <row r="1419" spans="2:65" s="13" customFormat="1" x14ac:dyDescent="0.2">
      <c r="B1419" s="159"/>
      <c r="D1419" s="153" t="s">
        <v>313</v>
      </c>
      <c r="E1419" s="160" t="s">
        <v>2</v>
      </c>
      <c r="F1419" s="161" t="s">
        <v>1385</v>
      </c>
      <c r="H1419" s="162">
        <v>26.588999999999999</v>
      </c>
      <c r="I1419" s="163"/>
      <c r="L1419" s="159"/>
      <c r="M1419" s="164"/>
      <c r="T1419" s="165"/>
      <c r="AT1419" s="160" t="s">
        <v>313</v>
      </c>
      <c r="AU1419" s="160" t="s">
        <v>80</v>
      </c>
      <c r="AV1419" s="13" t="s">
        <v>80</v>
      </c>
      <c r="AW1419" s="13" t="s">
        <v>32</v>
      </c>
      <c r="AX1419" s="13" t="s">
        <v>71</v>
      </c>
      <c r="AY1419" s="160" t="s">
        <v>304</v>
      </c>
    </row>
    <row r="1420" spans="2:65" s="14" customFormat="1" x14ac:dyDescent="0.2">
      <c r="B1420" s="166"/>
      <c r="D1420" s="153" t="s">
        <v>313</v>
      </c>
      <c r="E1420" s="167" t="s">
        <v>2</v>
      </c>
      <c r="F1420" s="168" t="s">
        <v>321</v>
      </c>
      <c r="H1420" s="169">
        <v>30.619</v>
      </c>
      <c r="I1420" s="170"/>
      <c r="L1420" s="166"/>
      <c r="M1420" s="171"/>
      <c r="T1420" s="172"/>
      <c r="AT1420" s="167" t="s">
        <v>313</v>
      </c>
      <c r="AU1420" s="167" t="s">
        <v>80</v>
      </c>
      <c r="AV1420" s="14" t="s">
        <v>322</v>
      </c>
      <c r="AW1420" s="14" t="s">
        <v>32</v>
      </c>
      <c r="AX1420" s="14" t="s">
        <v>71</v>
      </c>
      <c r="AY1420" s="167" t="s">
        <v>304</v>
      </c>
    </row>
    <row r="1421" spans="2:65" s="12" customFormat="1" x14ac:dyDescent="0.2">
      <c r="B1421" s="152"/>
      <c r="D1421" s="153" t="s">
        <v>313</v>
      </c>
      <c r="E1421" s="154" t="s">
        <v>2</v>
      </c>
      <c r="F1421" s="155" t="s">
        <v>1380</v>
      </c>
      <c r="H1421" s="154" t="s">
        <v>2</v>
      </c>
      <c r="I1421" s="156"/>
      <c r="L1421" s="152"/>
      <c r="M1421" s="157"/>
      <c r="T1421" s="158"/>
      <c r="AT1421" s="154" t="s">
        <v>313</v>
      </c>
      <c r="AU1421" s="154" t="s">
        <v>80</v>
      </c>
      <c r="AV1421" s="12" t="s">
        <v>78</v>
      </c>
      <c r="AW1421" s="12" t="s">
        <v>32</v>
      </c>
      <c r="AX1421" s="12" t="s">
        <v>71</v>
      </c>
      <c r="AY1421" s="154" t="s">
        <v>304</v>
      </c>
    </row>
    <row r="1422" spans="2:65" s="13" customFormat="1" x14ac:dyDescent="0.2">
      <c r="B1422" s="159"/>
      <c r="D1422" s="153" t="s">
        <v>313</v>
      </c>
      <c r="E1422" s="160" t="s">
        <v>2</v>
      </c>
      <c r="F1422" s="161" t="s">
        <v>1386</v>
      </c>
      <c r="H1422" s="162">
        <v>3.82</v>
      </c>
      <c r="I1422" s="163"/>
      <c r="L1422" s="159"/>
      <c r="M1422" s="164"/>
      <c r="T1422" s="165"/>
      <c r="AT1422" s="160" t="s">
        <v>313</v>
      </c>
      <c r="AU1422" s="160" t="s">
        <v>80</v>
      </c>
      <c r="AV1422" s="13" t="s">
        <v>80</v>
      </c>
      <c r="AW1422" s="13" t="s">
        <v>32</v>
      </c>
      <c r="AX1422" s="13" t="s">
        <v>71</v>
      </c>
      <c r="AY1422" s="160" t="s">
        <v>304</v>
      </c>
    </row>
    <row r="1423" spans="2:65" s="13" customFormat="1" x14ac:dyDescent="0.2">
      <c r="B1423" s="159"/>
      <c r="D1423" s="153" t="s">
        <v>313</v>
      </c>
      <c r="E1423" s="160" t="s">
        <v>2</v>
      </c>
      <c r="F1423" s="161" t="s">
        <v>1387</v>
      </c>
      <c r="H1423" s="162">
        <v>24.343</v>
      </c>
      <c r="I1423" s="163"/>
      <c r="L1423" s="159"/>
      <c r="M1423" s="164"/>
      <c r="T1423" s="165"/>
      <c r="AT1423" s="160" t="s">
        <v>313</v>
      </c>
      <c r="AU1423" s="160" t="s">
        <v>80</v>
      </c>
      <c r="AV1423" s="13" t="s">
        <v>80</v>
      </c>
      <c r="AW1423" s="13" t="s">
        <v>32</v>
      </c>
      <c r="AX1423" s="13" t="s">
        <v>71</v>
      </c>
      <c r="AY1423" s="160" t="s">
        <v>304</v>
      </c>
    </row>
    <row r="1424" spans="2:65" s="14" customFormat="1" x14ac:dyDescent="0.2">
      <c r="B1424" s="166"/>
      <c r="D1424" s="153" t="s">
        <v>313</v>
      </c>
      <c r="E1424" s="167" t="s">
        <v>2</v>
      </c>
      <c r="F1424" s="168" t="s">
        <v>321</v>
      </c>
      <c r="H1424" s="169">
        <v>28.163</v>
      </c>
      <c r="I1424" s="170"/>
      <c r="L1424" s="166"/>
      <c r="M1424" s="171"/>
      <c r="T1424" s="172"/>
      <c r="AT1424" s="167" t="s">
        <v>313</v>
      </c>
      <c r="AU1424" s="167" t="s">
        <v>80</v>
      </c>
      <c r="AV1424" s="14" t="s">
        <v>322</v>
      </c>
      <c r="AW1424" s="14" t="s">
        <v>32</v>
      </c>
      <c r="AX1424" s="14" t="s">
        <v>71</v>
      </c>
      <c r="AY1424" s="167" t="s">
        <v>304</v>
      </c>
    </row>
    <row r="1425" spans="2:65" s="15" customFormat="1" x14ac:dyDescent="0.2">
      <c r="B1425" s="173"/>
      <c r="D1425" s="153" t="s">
        <v>313</v>
      </c>
      <c r="E1425" s="174" t="s">
        <v>2</v>
      </c>
      <c r="F1425" s="175" t="s">
        <v>323</v>
      </c>
      <c r="H1425" s="176">
        <v>58.781999999999996</v>
      </c>
      <c r="I1425" s="177"/>
      <c r="L1425" s="173"/>
      <c r="M1425" s="178"/>
      <c r="T1425" s="179"/>
      <c r="AT1425" s="174" t="s">
        <v>313</v>
      </c>
      <c r="AU1425" s="174" t="s">
        <v>80</v>
      </c>
      <c r="AV1425" s="15" t="s">
        <v>86</v>
      </c>
      <c r="AW1425" s="15" t="s">
        <v>32</v>
      </c>
      <c r="AX1425" s="15" t="s">
        <v>78</v>
      </c>
      <c r="AY1425" s="174" t="s">
        <v>304</v>
      </c>
    </row>
    <row r="1426" spans="2:65" s="1" customFormat="1" ht="37.9" customHeight="1" x14ac:dyDescent="0.2">
      <c r="B1426" s="134"/>
      <c r="C1426" s="135" t="s">
        <v>1388</v>
      </c>
      <c r="D1426" s="135" t="s">
        <v>306</v>
      </c>
      <c r="E1426" s="136" t="s">
        <v>1254</v>
      </c>
      <c r="F1426" s="137" t="s">
        <v>1255</v>
      </c>
      <c r="G1426" s="138" t="s">
        <v>130</v>
      </c>
      <c r="H1426" s="139">
        <v>58.781999999999996</v>
      </c>
      <c r="I1426" s="140"/>
      <c r="J1426" s="141">
        <f>ROUND(I1426*H1426,2)</f>
        <v>0</v>
      </c>
      <c r="K1426" s="137" t="s">
        <v>309</v>
      </c>
      <c r="L1426" s="33"/>
      <c r="M1426" s="142" t="s">
        <v>2</v>
      </c>
      <c r="N1426" s="143" t="s">
        <v>42</v>
      </c>
      <c r="P1426" s="144">
        <f>O1426*H1426</f>
        <v>0</v>
      </c>
      <c r="Q1426" s="144">
        <v>0</v>
      </c>
      <c r="R1426" s="144">
        <f>Q1426*H1426</f>
        <v>0</v>
      </c>
      <c r="S1426" s="144">
        <v>0</v>
      </c>
      <c r="T1426" s="145">
        <f>S1426*H1426</f>
        <v>0</v>
      </c>
      <c r="AR1426" s="146" t="s">
        <v>86</v>
      </c>
      <c r="AT1426" s="146" t="s">
        <v>306</v>
      </c>
      <c r="AU1426" s="146" t="s">
        <v>80</v>
      </c>
      <c r="AY1426" s="18" t="s">
        <v>304</v>
      </c>
      <c r="BE1426" s="147">
        <f>IF(N1426="základní",J1426,0)</f>
        <v>0</v>
      </c>
      <c r="BF1426" s="147">
        <f>IF(N1426="snížená",J1426,0)</f>
        <v>0</v>
      </c>
      <c r="BG1426" s="147">
        <f>IF(N1426="zákl. přenesená",J1426,0)</f>
        <v>0</v>
      </c>
      <c r="BH1426" s="147">
        <f>IF(N1426="sníž. přenesená",J1426,0)</f>
        <v>0</v>
      </c>
      <c r="BI1426" s="147">
        <f>IF(N1426="nulová",J1426,0)</f>
        <v>0</v>
      </c>
      <c r="BJ1426" s="18" t="s">
        <v>78</v>
      </c>
      <c r="BK1426" s="147">
        <f>ROUND(I1426*H1426,2)</f>
        <v>0</v>
      </c>
      <c r="BL1426" s="18" t="s">
        <v>86</v>
      </c>
      <c r="BM1426" s="146" t="s">
        <v>1389</v>
      </c>
    </row>
    <row r="1427" spans="2:65" s="1" customFormat="1" x14ac:dyDescent="0.2">
      <c r="B1427" s="33"/>
      <c r="D1427" s="148" t="s">
        <v>311</v>
      </c>
      <c r="F1427" s="149" t="s">
        <v>1257</v>
      </c>
      <c r="I1427" s="150"/>
      <c r="L1427" s="33"/>
      <c r="M1427" s="151"/>
      <c r="T1427" s="54"/>
      <c r="AT1427" s="18" t="s">
        <v>311</v>
      </c>
      <c r="AU1427" s="18" t="s">
        <v>80</v>
      </c>
    </row>
    <row r="1428" spans="2:65" s="1" customFormat="1" ht="37.9" customHeight="1" x14ac:dyDescent="0.2">
      <c r="B1428" s="134"/>
      <c r="C1428" s="135" t="s">
        <v>1390</v>
      </c>
      <c r="D1428" s="135" t="s">
        <v>306</v>
      </c>
      <c r="E1428" s="136" t="s">
        <v>1259</v>
      </c>
      <c r="F1428" s="137" t="s">
        <v>1260</v>
      </c>
      <c r="G1428" s="138" t="s">
        <v>130</v>
      </c>
      <c r="H1428" s="139">
        <v>50.932000000000002</v>
      </c>
      <c r="I1428" s="140"/>
      <c r="J1428" s="141">
        <f>ROUND(I1428*H1428,2)</f>
        <v>0</v>
      </c>
      <c r="K1428" s="137" t="s">
        <v>309</v>
      </c>
      <c r="L1428" s="33"/>
      <c r="M1428" s="142" t="s">
        <v>2</v>
      </c>
      <c r="N1428" s="143" t="s">
        <v>42</v>
      </c>
      <c r="P1428" s="144">
        <f>O1428*H1428</f>
        <v>0</v>
      </c>
      <c r="Q1428" s="144">
        <v>8.8000000000000003E-4</v>
      </c>
      <c r="R1428" s="144">
        <f>Q1428*H1428</f>
        <v>4.4820160000000005E-2</v>
      </c>
      <c r="S1428" s="144">
        <v>0</v>
      </c>
      <c r="T1428" s="145">
        <f>S1428*H1428</f>
        <v>0</v>
      </c>
      <c r="AR1428" s="146" t="s">
        <v>86</v>
      </c>
      <c r="AT1428" s="146" t="s">
        <v>306</v>
      </c>
      <c r="AU1428" s="146" t="s">
        <v>80</v>
      </c>
      <c r="AY1428" s="18" t="s">
        <v>304</v>
      </c>
      <c r="BE1428" s="147">
        <f>IF(N1428="základní",J1428,0)</f>
        <v>0</v>
      </c>
      <c r="BF1428" s="147">
        <f>IF(N1428="snížená",J1428,0)</f>
        <v>0</v>
      </c>
      <c r="BG1428" s="147">
        <f>IF(N1428="zákl. přenesená",J1428,0)</f>
        <v>0</v>
      </c>
      <c r="BH1428" s="147">
        <f>IF(N1428="sníž. přenesená",J1428,0)</f>
        <v>0</v>
      </c>
      <c r="BI1428" s="147">
        <f>IF(N1428="nulová",J1428,0)</f>
        <v>0</v>
      </c>
      <c r="BJ1428" s="18" t="s">
        <v>78</v>
      </c>
      <c r="BK1428" s="147">
        <f>ROUND(I1428*H1428,2)</f>
        <v>0</v>
      </c>
      <c r="BL1428" s="18" t="s">
        <v>86</v>
      </c>
      <c r="BM1428" s="146" t="s">
        <v>1391</v>
      </c>
    </row>
    <row r="1429" spans="2:65" s="1" customFormat="1" x14ac:dyDescent="0.2">
      <c r="B1429" s="33"/>
      <c r="D1429" s="148" t="s">
        <v>311</v>
      </c>
      <c r="F1429" s="149" t="s">
        <v>1262</v>
      </c>
      <c r="I1429" s="150"/>
      <c r="L1429" s="33"/>
      <c r="M1429" s="151"/>
      <c r="T1429" s="54"/>
      <c r="AT1429" s="18" t="s">
        <v>311</v>
      </c>
      <c r="AU1429" s="18" t="s">
        <v>80</v>
      </c>
    </row>
    <row r="1430" spans="2:65" s="12" customFormat="1" x14ac:dyDescent="0.2">
      <c r="B1430" s="152"/>
      <c r="D1430" s="153" t="s">
        <v>313</v>
      </c>
      <c r="E1430" s="154" t="s">
        <v>2</v>
      </c>
      <c r="F1430" s="155" t="s">
        <v>1378</v>
      </c>
      <c r="H1430" s="154" t="s">
        <v>2</v>
      </c>
      <c r="I1430" s="156"/>
      <c r="L1430" s="152"/>
      <c r="M1430" s="157"/>
      <c r="T1430" s="158"/>
      <c r="AT1430" s="154" t="s">
        <v>313</v>
      </c>
      <c r="AU1430" s="154" t="s">
        <v>80</v>
      </c>
      <c r="AV1430" s="12" t="s">
        <v>78</v>
      </c>
      <c r="AW1430" s="12" t="s">
        <v>32</v>
      </c>
      <c r="AX1430" s="12" t="s">
        <v>71</v>
      </c>
      <c r="AY1430" s="154" t="s">
        <v>304</v>
      </c>
    </row>
    <row r="1431" spans="2:65" s="13" customFormat="1" x14ac:dyDescent="0.2">
      <c r="B1431" s="159"/>
      <c r="D1431" s="153" t="s">
        <v>313</v>
      </c>
      <c r="E1431" s="160" t="s">
        <v>2</v>
      </c>
      <c r="F1431" s="161" t="s">
        <v>1385</v>
      </c>
      <c r="H1431" s="162">
        <v>26.588999999999999</v>
      </c>
      <c r="I1431" s="163"/>
      <c r="L1431" s="159"/>
      <c r="M1431" s="164"/>
      <c r="T1431" s="165"/>
      <c r="AT1431" s="160" t="s">
        <v>313</v>
      </c>
      <c r="AU1431" s="160" t="s">
        <v>80</v>
      </c>
      <c r="AV1431" s="13" t="s">
        <v>80</v>
      </c>
      <c r="AW1431" s="13" t="s">
        <v>32</v>
      </c>
      <c r="AX1431" s="13" t="s">
        <v>71</v>
      </c>
      <c r="AY1431" s="160" t="s">
        <v>304</v>
      </c>
    </row>
    <row r="1432" spans="2:65" s="14" customFormat="1" x14ac:dyDescent="0.2">
      <c r="B1432" s="166"/>
      <c r="D1432" s="153" t="s">
        <v>313</v>
      </c>
      <c r="E1432" s="167" t="s">
        <v>2</v>
      </c>
      <c r="F1432" s="168" t="s">
        <v>321</v>
      </c>
      <c r="H1432" s="169">
        <v>26.588999999999999</v>
      </c>
      <c r="I1432" s="170"/>
      <c r="L1432" s="166"/>
      <c r="M1432" s="171"/>
      <c r="T1432" s="172"/>
      <c r="AT1432" s="167" t="s">
        <v>313</v>
      </c>
      <c r="AU1432" s="167" t="s">
        <v>80</v>
      </c>
      <c r="AV1432" s="14" t="s">
        <v>322</v>
      </c>
      <c r="AW1432" s="14" t="s">
        <v>32</v>
      </c>
      <c r="AX1432" s="14" t="s">
        <v>71</v>
      </c>
      <c r="AY1432" s="167" t="s">
        <v>304</v>
      </c>
    </row>
    <row r="1433" spans="2:65" s="12" customFormat="1" x14ac:dyDescent="0.2">
      <c r="B1433" s="152"/>
      <c r="D1433" s="153" t="s">
        <v>313</v>
      </c>
      <c r="E1433" s="154" t="s">
        <v>2</v>
      </c>
      <c r="F1433" s="155" t="s">
        <v>1380</v>
      </c>
      <c r="H1433" s="154" t="s">
        <v>2</v>
      </c>
      <c r="I1433" s="156"/>
      <c r="L1433" s="152"/>
      <c r="M1433" s="157"/>
      <c r="T1433" s="158"/>
      <c r="AT1433" s="154" t="s">
        <v>313</v>
      </c>
      <c r="AU1433" s="154" t="s">
        <v>80</v>
      </c>
      <c r="AV1433" s="12" t="s">
        <v>78</v>
      </c>
      <c r="AW1433" s="12" t="s">
        <v>32</v>
      </c>
      <c r="AX1433" s="12" t="s">
        <v>71</v>
      </c>
      <c r="AY1433" s="154" t="s">
        <v>304</v>
      </c>
    </row>
    <row r="1434" spans="2:65" s="13" customFormat="1" x14ac:dyDescent="0.2">
      <c r="B1434" s="159"/>
      <c r="D1434" s="153" t="s">
        <v>313</v>
      </c>
      <c r="E1434" s="160" t="s">
        <v>2</v>
      </c>
      <c r="F1434" s="161" t="s">
        <v>1387</v>
      </c>
      <c r="H1434" s="162">
        <v>24.343</v>
      </c>
      <c r="I1434" s="163"/>
      <c r="L1434" s="159"/>
      <c r="M1434" s="164"/>
      <c r="T1434" s="165"/>
      <c r="AT1434" s="160" t="s">
        <v>313</v>
      </c>
      <c r="AU1434" s="160" t="s">
        <v>80</v>
      </c>
      <c r="AV1434" s="13" t="s">
        <v>80</v>
      </c>
      <c r="AW1434" s="13" t="s">
        <v>32</v>
      </c>
      <c r="AX1434" s="13" t="s">
        <v>71</v>
      </c>
      <c r="AY1434" s="160" t="s">
        <v>304</v>
      </c>
    </row>
    <row r="1435" spans="2:65" s="14" customFormat="1" x14ac:dyDescent="0.2">
      <c r="B1435" s="166"/>
      <c r="D1435" s="153" t="s">
        <v>313</v>
      </c>
      <c r="E1435" s="167" t="s">
        <v>2</v>
      </c>
      <c r="F1435" s="168" t="s">
        <v>321</v>
      </c>
      <c r="H1435" s="169">
        <v>24.343</v>
      </c>
      <c r="I1435" s="170"/>
      <c r="L1435" s="166"/>
      <c r="M1435" s="171"/>
      <c r="T1435" s="172"/>
      <c r="AT1435" s="167" t="s">
        <v>313</v>
      </c>
      <c r="AU1435" s="167" t="s">
        <v>80</v>
      </c>
      <c r="AV1435" s="14" t="s">
        <v>322</v>
      </c>
      <c r="AW1435" s="14" t="s">
        <v>32</v>
      </c>
      <c r="AX1435" s="14" t="s">
        <v>71</v>
      </c>
      <c r="AY1435" s="167" t="s">
        <v>304</v>
      </c>
    </row>
    <row r="1436" spans="2:65" s="15" customFormat="1" x14ac:dyDescent="0.2">
      <c r="B1436" s="173"/>
      <c r="D1436" s="153" t="s">
        <v>313</v>
      </c>
      <c r="E1436" s="174" t="s">
        <v>2</v>
      </c>
      <c r="F1436" s="175" t="s">
        <v>323</v>
      </c>
      <c r="H1436" s="176">
        <v>50.932000000000002</v>
      </c>
      <c r="I1436" s="177"/>
      <c r="L1436" s="173"/>
      <c r="M1436" s="178"/>
      <c r="T1436" s="179"/>
      <c r="AT1436" s="174" t="s">
        <v>313</v>
      </c>
      <c r="AU1436" s="174" t="s">
        <v>80</v>
      </c>
      <c r="AV1436" s="15" t="s">
        <v>86</v>
      </c>
      <c r="AW1436" s="15" t="s">
        <v>32</v>
      </c>
      <c r="AX1436" s="15" t="s">
        <v>78</v>
      </c>
      <c r="AY1436" s="174" t="s">
        <v>304</v>
      </c>
    </row>
    <row r="1437" spans="2:65" s="1" customFormat="1" ht="37.9" customHeight="1" x14ac:dyDescent="0.2">
      <c r="B1437" s="134"/>
      <c r="C1437" s="135" t="s">
        <v>1392</v>
      </c>
      <c r="D1437" s="135" t="s">
        <v>306</v>
      </c>
      <c r="E1437" s="136" t="s">
        <v>1265</v>
      </c>
      <c r="F1437" s="137" t="s">
        <v>1266</v>
      </c>
      <c r="G1437" s="138" t="s">
        <v>130</v>
      </c>
      <c r="H1437" s="139">
        <v>50.932000000000002</v>
      </c>
      <c r="I1437" s="140"/>
      <c r="J1437" s="141">
        <f>ROUND(I1437*H1437,2)</f>
        <v>0</v>
      </c>
      <c r="K1437" s="137" t="s">
        <v>309</v>
      </c>
      <c r="L1437" s="33"/>
      <c r="M1437" s="142" t="s">
        <v>2</v>
      </c>
      <c r="N1437" s="143" t="s">
        <v>42</v>
      </c>
      <c r="P1437" s="144">
        <f>O1437*H1437</f>
        <v>0</v>
      </c>
      <c r="Q1437" s="144">
        <v>0</v>
      </c>
      <c r="R1437" s="144">
        <f>Q1437*H1437</f>
        <v>0</v>
      </c>
      <c r="S1437" s="144">
        <v>0</v>
      </c>
      <c r="T1437" s="145">
        <f>S1437*H1437</f>
        <v>0</v>
      </c>
      <c r="AR1437" s="146" t="s">
        <v>86</v>
      </c>
      <c r="AT1437" s="146" t="s">
        <v>306</v>
      </c>
      <c r="AU1437" s="146" t="s">
        <v>80</v>
      </c>
      <c r="AY1437" s="18" t="s">
        <v>304</v>
      </c>
      <c r="BE1437" s="147">
        <f>IF(N1437="základní",J1437,0)</f>
        <v>0</v>
      </c>
      <c r="BF1437" s="147">
        <f>IF(N1437="snížená",J1437,0)</f>
        <v>0</v>
      </c>
      <c r="BG1437" s="147">
        <f>IF(N1437="zákl. přenesená",J1437,0)</f>
        <v>0</v>
      </c>
      <c r="BH1437" s="147">
        <f>IF(N1437="sníž. přenesená",J1437,0)</f>
        <v>0</v>
      </c>
      <c r="BI1437" s="147">
        <f>IF(N1437="nulová",J1437,0)</f>
        <v>0</v>
      </c>
      <c r="BJ1437" s="18" t="s">
        <v>78</v>
      </c>
      <c r="BK1437" s="147">
        <f>ROUND(I1437*H1437,2)</f>
        <v>0</v>
      </c>
      <c r="BL1437" s="18" t="s">
        <v>86</v>
      </c>
      <c r="BM1437" s="146" t="s">
        <v>1393</v>
      </c>
    </row>
    <row r="1438" spans="2:65" s="1" customFormat="1" x14ac:dyDescent="0.2">
      <c r="B1438" s="33"/>
      <c r="D1438" s="148" t="s">
        <v>311</v>
      </c>
      <c r="F1438" s="149" t="s">
        <v>1268</v>
      </c>
      <c r="I1438" s="150"/>
      <c r="L1438" s="33"/>
      <c r="M1438" s="151"/>
      <c r="T1438" s="54"/>
      <c r="AT1438" s="18" t="s">
        <v>311</v>
      </c>
      <c r="AU1438" s="18" t="s">
        <v>80</v>
      </c>
    </row>
    <row r="1439" spans="2:65" s="1" customFormat="1" ht="78" customHeight="1" x14ac:dyDescent="0.2">
      <c r="B1439" s="134"/>
      <c r="C1439" s="135" t="s">
        <v>1394</v>
      </c>
      <c r="D1439" s="135" t="s">
        <v>306</v>
      </c>
      <c r="E1439" s="136" t="s">
        <v>1395</v>
      </c>
      <c r="F1439" s="137" t="s">
        <v>1396</v>
      </c>
      <c r="G1439" s="138" t="s">
        <v>383</v>
      </c>
      <c r="H1439" s="139">
        <v>1.0609999999999999</v>
      </c>
      <c r="I1439" s="140"/>
      <c r="J1439" s="141">
        <f>ROUND(I1439*H1439,2)</f>
        <v>0</v>
      </c>
      <c r="K1439" s="137" t="s">
        <v>309</v>
      </c>
      <c r="L1439" s="33"/>
      <c r="M1439" s="142" t="s">
        <v>2</v>
      </c>
      <c r="N1439" s="143" t="s">
        <v>42</v>
      </c>
      <c r="P1439" s="144">
        <f>O1439*H1439</f>
        <v>0</v>
      </c>
      <c r="Q1439" s="144">
        <v>1.05555</v>
      </c>
      <c r="R1439" s="144">
        <f>Q1439*H1439</f>
        <v>1.1199385499999999</v>
      </c>
      <c r="S1439" s="144">
        <v>0</v>
      </c>
      <c r="T1439" s="145">
        <f>S1439*H1439</f>
        <v>0</v>
      </c>
      <c r="AR1439" s="146" t="s">
        <v>86</v>
      </c>
      <c r="AT1439" s="146" t="s">
        <v>306</v>
      </c>
      <c r="AU1439" s="146" t="s">
        <v>80</v>
      </c>
      <c r="AY1439" s="18" t="s">
        <v>304</v>
      </c>
      <c r="BE1439" s="147">
        <f>IF(N1439="základní",J1439,0)</f>
        <v>0</v>
      </c>
      <c r="BF1439" s="147">
        <f>IF(N1439="snížená",J1439,0)</f>
        <v>0</v>
      </c>
      <c r="BG1439" s="147">
        <f>IF(N1439="zákl. přenesená",J1439,0)</f>
        <v>0</v>
      </c>
      <c r="BH1439" s="147">
        <f>IF(N1439="sníž. přenesená",J1439,0)</f>
        <v>0</v>
      </c>
      <c r="BI1439" s="147">
        <f>IF(N1439="nulová",J1439,0)</f>
        <v>0</v>
      </c>
      <c r="BJ1439" s="18" t="s">
        <v>78</v>
      </c>
      <c r="BK1439" s="147">
        <f>ROUND(I1439*H1439,2)</f>
        <v>0</v>
      </c>
      <c r="BL1439" s="18" t="s">
        <v>86</v>
      </c>
      <c r="BM1439" s="146" t="s">
        <v>1397</v>
      </c>
    </row>
    <row r="1440" spans="2:65" s="1" customFormat="1" x14ac:dyDescent="0.2">
      <c r="B1440" s="33"/>
      <c r="D1440" s="148" t="s">
        <v>311</v>
      </c>
      <c r="F1440" s="149" t="s">
        <v>1398</v>
      </c>
      <c r="I1440" s="150"/>
      <c r="L1440" s="33"/>
      <c r="M1440" s="151"/>
      <c r="T1440" s="54"/>
      <c r="AT1440" s="18" t="s">
        <v>311</v>
      </c>
      <c r="AU1440" s="18" t="s">
        <v>80</v>
      </c>
    </row>
    <row r="1441" spans="2:65" s="13" customFormat="1" x14ac:dyDescent="0.2">
      <c r="B1441" s="159"/>
      <c r="D1441" s="153" t="s">
        <v>313</v>
      </c>
      <c r="E1441" s="160" t="s">
        <v>2</v>
      </c>
      <c r="F1441" s="161" t="s">
        <v>1399</v>
      </c>
      <c r="H1441" s="162">
        <v>0.63800000000000001</v>
      </c>
      <c r="I1441" s="163"/>
      <c r="L1441" s="159"/>
      <c r="M1441" s="164"/>
      <c r="T1441" s="165"/>
      <c r="AT1441" s="160" t="s">
        <v>313</v>
      </c>
      <c r="AU1441" s="160" t="s">
        <v>80</v>
      </c>
      <c r="AV1441" s="13" t="s">
        <v>80</v>
      </c>
      <c r="AW1441" s="13" t="s">
        <v>32</v>
      </c>
      <c r="AX1441" s="13" t="s">
        <v>71</v>
      </c>
      <c r="AY1441" s="160" t="s">
        <v>304</v>
      </c>
    </row>
    <row r="1442" spans="2:65" s="13" customFormat="1" x14ac:dyDescent="0.2">
      <c r="B1442" s="159"/>
      <c r="D1442" s="153" t="s">
        <v>313</v>
      </c>
      <c r="E1442" s="160" t="s">
        <v>2</v>
      </c>
      <c r="F1442" s="161" t="s">
        <v>1400</v>
      </c>
      <c r="H1442" s="162">
        <v>0.42299999999999999</v>
      </c>
      <c r="I1442" s="163"/>
      <c r="L1442" s="159"/>
      <c r="M1442" s="164"/>
      <c r="T1442" s="165"/>
      <c r="AT1442" s="160" t="s">
        <v>313</v>
      </c>
      <c r="AU1442" s="160" t="s">
        <v>80</v>
      </c>
      <c r="AV1442" s="13" t="s">
        <v>80</v>
      </c>
      <c r="AW1442" s="13" t="s">
        <v>32</v>
      </c>
      <c r="AX1442" s="13" t="s">
        <v>71</v>
      </c>
      <c r="AY1442" s="160" t="s">
        <v>304</v>
      </c>
    </row>
    <row r="1443" spans="2:65" s="15" customFormat="1" x14ac:dyDescent="0.2">
      <c r="B1443" s="173"/>
      <c r="D1443" s="153" t="s">
        <v>313</v>
      </c>
      <c r="E1443" s="174" t="s">
        <v>2</v>
      </c>
      <c r="F1443" s="175" t="s">
        <v>323</v>
      </c>
      <c r="H1443" s="176">
        <v>1.0609999999999999</v>
      </c>
      <c r="I1443" s="177"/>
      <c r="L1443" s="173"/>
      <c r="M1443" s="178"/>
      <c r="T1443" s="179"/>
      <c r="AT1443" s="174" t="s">
        <v>313</v>
      </c>
      <c r="AU1443" s="174" t="s">
        <v>80</v>
      </c>
      <c r="AV1443" s="15" t="s">
        <v>86</v>
      </c>
      <c r="AW1443" s="15" t="s">
        <v>32</v>
      </c>
      <c r="AX1443" s="15" t="s">
        <v>78</v>
      </c>
      <c r="AY1443" s="174" t="s">
        <v>304</v>
      </c>
    </row>
    <row r="1444" spans="2:65" s="1" customFormat="1" ht="33" customHeight="1" x14ac:dyDescent="0.2">
      <c r="B1444" s="134"/>
      <c r="C1444" s="135" t="s">
        <v>1401</v>
      </c>
      <c r="D1444" s="135" t="s">
        <v>306</v>
      </c>
      <c r="E1444" s="136" t="s">
        <v>1402</v>
      </c>
      <c r="F1444" s="137" t="s">
        <v>1403</v>
      </c>
      <c r="G1444" s="138" t="s">
        <v>581</v>
      </c>
      <c r="H1444" s="139">
        <v>1</v>
      </c>
      <c r="I1444" s="140"/>
      <c r="J1444" s="141">
        <f>ROUND(I1444*H1444,2)</f>
        <v>0</v>
      </c>
      <c r="K1444" s="137" t="s">
        <v>2</v>
      </c>
      <c r="L1444" s="33"/>
      <c r="M1444" s="142" t="s">
        <v>2</v>
      </c>
      <c r="N1444" s="143" t="s">
        <v>42</v>
      </c>
      <c r="P1444" s="144">
        <f>O1444*H1444</f>
        <v>0</v>
      </c>
      <c r="Q1444" s="144">
        <v>0</v>
      </c>
      <c r="R1444" s="144">
        <f>Q1444*H1444</f>
        <v>0</v>
      </c>
      <c r="S1444" s="144">
        <v>0</v>
      </c>
      <c r="T1444" s="145">
        <f>S1444*H1444</f>
        <v>0</v>
      </c>
      <c r="AR1444" s="146" t="s">
        <v>86</v>
      </c>
      <c r="AT1444" s="146" t="s">
        <v>306</v>
      </c>
      <c r="AU1444" s="146" t="s">
        <v>80</v>
      </c>
      <c r="AY1444" s="18" t="s">
        <v>304</v>
      </c>
      <c r="BE1444" s="147">
        <f>IF(N1444="základní",J1444,0)</f>
        <v>0</v>
      </c>
      <c r="BF1444" s="147">
        <f>IF(N1444="snížená",J1444,0)</f>
        <v>0</v>
      </c>
      <c r="BG1444" s="147">
        <f>IF(N1444="zákl. přenesená",J1444,0)</f>
        <v>0</v>
      </c>
      <c r="BH1444" s="147">
        <f>IF(N1444="sníž. přenesená",J1444,0)</f>
        <v>0</v>
      </c>
      <c r="BI1444" s="147">
        <f>IF(N1444="nulová",J1444,0)</f>
        <v>0</v>
      </c>
      <c r="BJ1444" s="18" t="s">
        <v>78</v>
      </c>
      <c r="BK1444" s="147">
        <f>ROUND(I1444*H1444,2)</f>
        <v>0</v>
      </c>
      <c r="BL1444" s="18" t="s">
        <v>86</v>
      </c>
      <c r="BM1444" s="146" t="s">
        <v>1404</v>
      </c>
    </row>
    <row r="1445" spans="2:65" s="1" customFormat="1" ht="37.9" customHeight="1" x14ac:dyDescent="0.2">
      <c r="B1445" s="134"/>
      <c r="C1445" s="135" t="s">
        <v>1405</v>
      </c>
      <c r="D1445" s="135" t="s">
        <v>306</v>
      </c>
      <c r="E1445" s="136" t="s">
        <v>1291</v>
      </c>
      <c r="F1445" s="137" t="s">
        <v>1292</v>
      </c>
      <c r="G1445" s="138" t="s">
        <v>130</v>
      </c>
      <c r="H1445" s="139">
        <v>4</v>
      </c>
      <c r="I1445" s="140"/>
      <c r="J1445" s="141">
        <f>ROUND(I1445*H1445,2)</f>
        <v>0</v>
      </c>
      <c r="K1445" s="137" t="s">
        <v>309</v>
      </c>
      <c r="L1445" s="33"/>
      <c r="M1445" s="142" t="s">
        <v>2</v>
      </c>
      <c r="N1445" s="143" t="s">
        <v>42</v>
      </c>
      <c r="P1445" s="144">
        <f>O1445*H1445</f>
        <v>0</v>
      </c>
      <c r="Q1445" s="144">
        <v>0</v>
      </c>
      <c r="R1445" s="144">
        <f>Q1445*H1445</f>
        <v>0</v>
      </c>
      <c r="S1445" s="144">
        <v>0</v>
      </c>
      <c r="T1445" s="145">
        <f>S1445*H1445</f>
        <v>0</v>
      </c>
      <c r="AR1445" s="146" t="s">
        <v>86</v>
      </c>
      <c r="AT1445" s="146" t="s">
        <v>306</v>
      </c>
      <c r="AU1445" s="146" t="s">
        <v>80</v>
      </c>
      <c r="AY1445" s="18" t="s">
        <v>304</v>
      </c>
      <c r="BE1445" s="147">
        <f>IF(N1445="základní",J1445,0)</f>
        <v>0</v>
      </c>
      <c r="BF1445" s="147">
        <f>IF(N1445="snížená",J1445,0)</f>
        <v>0</v>
      </c>
      <c r="BG1445" s="147">
        <f>IF(N1445="zákl. přenesená",J1445,0)</f>
        <v>0</v>
      </c>
      <c r="BH1445" s="147">
        <f>IF(N1445="sníž. přenesená",J1445,0)</f>
        <v>0</v>
      </c>
      <c r="BI1445" s="147">
        <f>IF(N1445="nulová",J1445,0)</f>
        <v>0</v>
      </c>
      <c r="BJ1445" s="18" t="s">
        <v>78</v>
      </c>
      <c r="BK1445" s="147">
        <f>ROUND(I1445*H1445,2)</f>
        <v>0</v>
      </c>
      <c r="BL1445" s="18" t="s">
        <v>86</v>
      </c>
      <c r="BM1445" s="146" t="s">
        <v>1406</v>
      </c>
    </row>
    <row r="1446" spans="2:65" s="1" customFormat="1" x14ac:dyDescent="0.2">
      <c r="B1446" s="33"/>
      <c r="D1446" s="148" t="s">
        <v>311</v>
      </c>
      <c r="F1446" s="149" t="s">
        <v>1294</v>
      </c>
      <c r="I1446" s="150"/>
      <c r="L1446" s="33"/>
      <c r="M1446" s="151"/>
      <c r="T1446" s="54"/>
      <c r="AT1446" s="18" t="s">
        <v>311</v>
      </c>
      <c r="AU1446" s="18" t="s">
        <v>80</v>
      </c>
    </row>
    <row r="1447" spans="2:65" s="12" customFormat="1" x14ac:dyDescent="0.2">
      <c r="B1447" s="152"/>
      <c r="D1447" s="153" t="s">
        <v>313</v>
      </c>
      <c r="E1447" s="154" t="s">
        <v>2</v>
      </c>
      <c r="F1447" s="155" t="s">
        <v>1378</v>
      </c>
      <c r="H1447" s="154" t="s">
        <v>2</v>
      </c>
      <c r="I1447" s="156"/>
      <c r="L1447" s="152"/>
      <c r="M1447" s="157"/>
      <c r="T1447" s="158"/>
      <c r="AT1447" s="154" t="s">
        <v>313</v>
      </c>
      <c r="AU1447" s="154" t="s">
        <v>80</v>
      </c>
      <c r="AV1447" s="12" t="s">
        <v>78</v>
      </c>
      <c r="AW1447" s="12" t="s">
        <v>32</v>
      </c>
      <c r="AX1447" s="12" t="s">
        <v>71</v>
      </c>
      <c r="AY1447" s="154" t="s">
        <v>304</v>
      </c>
    </row>
    <row r="1448" spans="2:65" s="13" customFormat="1" x14ac:dyDescent="0.2">
      <c r="B1448" s="159"/>
      <c r="D1448" s="153" t="s">
        <v>313</v>
      </c>
      <c r="E1448" s="160" t="s">
        <v>2</v>
      </c>
      <c r="F1448" s="161" t="s">
        <v>1407</v>
      </c>
      <c r="H1448" s="162">
        <v>0.85</v>
      </c>
      <c r="I1448" s="163"/>
      <c r="L1448" s="159"/>
      <c r="M1448" s="164"/>
      <c r="T1448" s="165"/>
      <c r="AT1448" s="160" t="s">
        <v>313</v>
      </c>
      <c r="AU1448" s="160" t="s">
        <v>80</v>
      </c>
      <c r="AV1448" s="13" t="s">
        <v>80</v>
      </c>
      <c r="AW1448" s="13" t="s">
        <v>32</v>
      </c>
      <c r="AX1448" s="13" t="s">
        <v>71</v>
      </c>
      <c r="AY1448" s="160" t="s">
        <v>304</v>
      </c>
    </row>
    <row r="1449" spans="2:65" s="13" customFormat="1" ht="22.5" x14ac:dyDescent="0.2">
      <c r="B1449" s="159"/>
      <c r="D1449" s="153" t="s">
        <v>313</v>
      </c>
      <c r="E1449" s="160" t="s">
        <v>2</v>
      </c>
      <c r="F1449" s="161" t="s">
        <v>1408</v>
      </c>
      <c r="H1449" s="162">
        <v>3.15</v>
      </c>
      <c r="I1449" s="163"/>
      <c r="L1449" s="159"/>
      <c r="M1449" s="164"/>
      <c r="T1449" s="165"/>
      <c r="AT1449" s="160" t="s">
        <v>313</v>
      </c>
      <c r="AU1449" s="160" t="s">
        <v>80</v>
      </c>
      <c r="AV1449" s="13" t="s">
        <v>80</v>
      </c>
      <c r="AW1449" s="13" t="s">
        <v>32</v>
      </c>
      <c r="AX1449" s="13" t="s">
        <v>71</v>
      </c>
      <c r="AY1449" s="160" t="s">
        <v>304</v>
      </c>
    </row>
    <row r="1450" spans="2:65" s="15" customFormat="1" x14ac:dyDescent="0.2">
      <c r="B1450" s="173"/>
      <c r="D1450" s="153" t="s">
        <v>313</v>
      </c>
      <c r="E1450" s="174" t="s">
        <v>2</v>
      </c>
      <c r="F1450" s="175" t="s">
        <v>323</v>
      </c>
      <c r="H1450" s="176">
        <v>4</v>
      </c>
      <c r="I1450" s="177"/>
      <c r="L1450" s="173"/>
      <c r="M1450" s="178"/>
      <c r="T1450" s="179"/>
      <c r="AT1450" s="174" t="s">
        <v>313</v>
      </c>
      <c r="AU1450" s="174" t="s">
        <v>80</v>
      </c>
      <c r="AV1450" s="15" t="s">
        <v>86</v>
      </c>
      <c r="AW1450" s="15" t="s">
        <v>32</v>
      </c>
      <c r="AX1450" s="15" t="s">
        <v>78</v>
      </c>
      <c r="AY1450" s="174" t="s">
        <v>304</v>
      </c>
    </row>
    <row r="1451" spans="2:65" s="1" customFormat="1" ht="16.5" customHeight="1" x14ac:dyDescent="0.2">
      <c r="B1451" s="134"/>
      <c r="C1451" s="181" t="s">
        <v>1409</v>
      </c>
      <c r="D1451" s="181" t="s">
        <v>535</v>
      </c>
      <c r="E1451" s="182" t="s">
        <v>1331</v>
      </c>
      <c r="F1451" s="183" t="s">
        <v>1332</v>
      </c>
      <c r="G1451" s="184" t="s">
        <v>130</v>
      </c>
      <c r="H1451" s="185">
        <v>3.3079999999999998</v>
      </c>
      <c r="I1451" s="186"/>
      <c r="J1451" s="187">
        <f>ROUND(I1451*H1451,2)</f>
        <v>0</v>
      </c>
      <c r="K1451" s="183" t="s">
        <v>309</v>
      </c>
      <c r="L1451" s="188"/>
      <c r="M1451" s="189" t="s">
        <v>2</v>
      </c>
      <c r="N1451" s="190" t="s">
        <v>42</v>
      </c>
      <c r="P1451" s="144">
        <f>O1451*H1451</f>
        <v>0</v>
      </c>
      <c r="Q1451" s="144">
        <v>8.9999999999999998E-4</v>
      </c>
      <c r="R1451" s="144">
        <f>Q1451*H1451</f>
        <v>2.9771999999999997E-3</v>
      </c>
      <c r="S1451" s="144">
        <v>0</v>
      </c>
      <c r="T1451" s="145">
        <f>S1451*H1451</f>
        <v>0</v>
      </c>
      <c r="AR1451" s="146" t="s">
        <v>98</v>
      </c>
      <c r="AT1451" s="146" t="s">
        <v>535</v>
      </c>
      <c r="AU1451" s="146" t="s">
        <v>80</v>
      </c>
      <c r="AY1451" s="18" t="s">
        <v>304</v>
      </c>
      <c r="BE1451" s="147">
        <f>IF(N1451="základní",J1451,0)</f>
        <v>0</v>
      </c>
      <c r="BF1451" s="147">
        <f>IF(N1451="snížená",J1451,0)</f>
        <v>0</v>
      </c>
      <c r="BG1451" s="147">
        <f>IF(N1451="zákl. přenesená",J1451,0)</f>
        <v>0</v>
      </c>
      <c r="BH1451" s="147">
        <f>IF(N1451="sníž. přenesená",J1451,0)</f>
        <v>0</v>
      </c>
      <c r="BI1451" s="147">
        <f>IF(N1451="nulová",J1451,0)</f>
        <v>0</v>
      </c>
      <c r="BJ1451" s="18" t="s">
        <v>78</v>
      </c>
      <c r="BK1451" s="147">
        <f>ROUND(I1451*H1451,2)</f>
        <v>0</v>
      </c>
      <c r="BL1451" s="18" t="s">
        <v>86</v>
      </c>
      <c r="BM1451" s="146" t="s">
        <v>1410</v>
      </c>
    </row>
    <row r="1452" spans="2:65" s="1" customFormat="1" ht="19.5" x14ac:dyDescent="0.2">
      <c r="B1452" s="33"/>
      <c r="D1452" s="153" t="s">
        <v>360</v>
      </c>
      <c r="F1452" s="180" t="s">
        <v>1334</v>
      </c>
      <c r="I1452" s="150"/>
      <c r="L1452" s="33"/>
      <c r="M1452" s="151"/>
      <c r="T1452" s="54"/>
      <c r="AT1452" s="18" t="s">
        <v>360</v>
      </c>
      <c r="AU1452" s="18" t="s">
        <v>80</v>
      </c>
    </row>
    <row r="1453" spans="2:65" s="12" customFormat="1" x14ac:dyDescent="0.2">
      <c r="B1453" s="152"/>
      <c r="D1453" s="153" t="s">
        <v>313</v>
      </c>
      <c r="E1453" s="154" t="s">
        <v>2</v>
      </c>
      <c r="F1453" s="155" t="s">
        <v>1378</v>
      </c>
      <c r="H1453" s="154" t="s">
        <v>2</v>
      </c>
      <c r="I1453" s="156"/>
      <c r="L1453" s="152"/>
      <c r="M1453" s="157"/>
      <c r="T1453" s="158"/>
      <c r="AT1453" s="154" t="s">
        <v>313</v>
      </c>
      <c r="AU1453" s="154" t="s">
        <v>80</v>
      </c>
      <c r="AV1453" s="12" t="s">
        <v>78</v>
      </c>
      <c r="AW1453" s="12" t="s">
        <v>32</v>
      </c>
      <c r="AX1453" s="12" t="s">
        <v>71</v>
      </c>
      <c r="AY1453" s="154" t="s">
        <v>304</v>
      </c>
    </row>
    <row r="1454" spans="2:65" s="13" customFormat="1" ht="22.5" x14ac:dyDescent="0.2">
      <c r="B1454" s="159"/>
      <c r="D1454" s="153" t="s">
        <v>313</v>
      </c>
      <c r="E1454" s="160" t="s">
        <v>2</v>
      </c>
      <c r="F1454" s="161" t="s">
        <v>1408</v>
      </c>
      <c r="H1454" s="162">
        <v>3.15</v>
      </c>
      <c r="I1454" s="163"/>
      <c r="L1454" s="159"/>
      <c r="M1454" s="164"/>
      <c r="T1454" s="165"/>
      <c r="AT1454" s="160" t="s">
        <v>313</v>
      </c>
      <c r="AU1454" s="160" t="s">
        <v>80</v>
      </c>
      <c r="AV1454" s="13" t="s">
        <v>80</v>
      </c>
      <c r="AW1454" s="13" t="s">
        <v>32</v>
      </c>
      <c r="AX1454" s="13" t="s">
        <v>71</v>
      </c>
      <c r="AY1454" s="160" t="s">
        <v>304</v>
      </c>
    </row>
    <row r="1455" spans="2:65" s="15" customFormat="1" x14ac:dyDescent="0.2">
      <c r="B1455" s="173"/>
      <c r="D1455" s="153" t="s">
        <v>313</v>
      </c>
      <c r="E1455" s="174" t="s">
        <v>2</v>
      </c>
      <c r="F1455" s="175" t="s">
        <v>323</v>
      </c>
      <c r="H1455" s="176">
        <v>3.15</v>
      </c>
      <c r="I1455" s="177"/>
      <c r="L1455" s="173"/>
      <c r="M1455" s="178"/>
      <c r="T1455" s="179"/>
      <c r="AT1455" s="174" t="s">
        <v>313</v>
      </c>
      <c r="AU1455" s="174" t="s">
        <v>80</v>
      </c>
      <c r="AV1455" s="15" t="s">
        <v>86</v>
      </c>
      <c r="AW1455" s="15" t="s">
        <v>32</v>
      </c>
      <c r="AX1455" s="15" t="s">
        <v>78</v>
      </c>
      <c r="AY1455" s="174" t="s">
        <v>304</v>
      </c>
    </row>
    <row r="1456" spans="2:65" s="13" customFormat="1" x14ac:dyDescent="0.2">
      <c r="B1456" s="159"/>
      <c r="D1456" s="153" t="s">
        <v>313</v>
      </c>
      <c r="F1456" s="161" t="s">
        <v>1411</v>
      </c>
      <c r="H1456" s="162">
        <v>3.3079999999999998</v>
      </c>
      <c r="I1456" s="163"/>
      <c r="L1456" s="159"/>
      <c r="M1456" s="164"/>
      <c r="T1456" s="165"/>
      <c r="AT1456" s="160" t="s">
        <v>313</v>
      </c>
      <c r="AU1456" s="160" t="s">
        <v>80</v>
      </c>
      <c r="AV1456" s="13" t="s">
        <v>80</v>
      </c>
      <c r="AW1456" s="13" t="s">
        <v>3</v>
      </c>
      <c r="AX1456" s="13" t="s">
        <v>78</v>
      </c>
      <c r="AY1456" s="160" t="s">
        <v>304</v>
      </c>
    </row>
    <row r="1457" spans="2:65" s="1" customFormat="1" ht="16.5" customHeight="1" x14ac:dyDescent="0.2">
      <c r="B1457" s="134"/>
      <c r="C1457" s="181" t="s">
        <v>1412</v>
      </c>
      <c r="D1457" s="181" t="s">
        <v>535</v>
      </c>
      <c r="E1457" s="182" t="s">
        <v>1344</v>
      </c>
      <c r="F1457" s="183" t="s">
        <v>1345</v>
      </c>
      <c r="G1457" s="184" t="s">
        <v>130</v>
      </c>
      <c r="H1457" s="185">
        <v>0.89300000000000002</v>
      </c>
      <c r="I1457" s="186"/>
      <c r="J1457" s="187">
        <f>ROUND(I1457*H1457,2)</f>
        <v>0</v>
      </c>
      <c r="K1457" s="183" t="s">
        <v>309</v>
      </c>
      <c r="L1457" s="188"/>
      <c r="M1457" s="189" t="s">
        <v>2</v>
      </c>
      <c r="N1457" s="190" t="s">
        <v>42</v>
      </c>
      <c r="P1457" s="144">
        <f>O1457*H1457</f>
        <v>0</v>
      </c>
      <c r="Q1457" s="144">
        <v>1.5E-3</v>
      </c>
      <c r="R1457" s="144">
        <f>Q1457*H1457</f>
        <v>1.3395E-3</v>
      </c>
      <c r="S1457" s="144">
        <v>0</v>
      </c>
      <c r="T1457" s="145">
        <f>S1457*H1457</f>
        <v>0</v>
      </c>
      <c r="AR1457" s="146" t="s">
        <v>98</v>
      </c>
      <c r="AT1457" s="146" t="s">
        <v>535</v>
      </c>
      <c r="AU1457" s="146" t="s">
        <v>80</v>
      </c>
      <c r="AY1457" s="18" t="s">
        <v>304</v>
      </c>
      <c r="BE1457" s="147">
        <f>IF(N1457="základní",J1457,0)</f>
        <v>0</v>
      </c>
      <c r="BF1457" s="147">
        <f>IF(N1457="snížená",J1457,0)</f>
        <v>0</v>
      </c>
      <c r="BG1457" s="147">
        <f>IF(N1457="zákl. přenesená",J1457,0)</f>
        <v>0</v>
      </c>
      <c r="BH1457" s="147">
        <f>IF(N1457="sníž. přenesená",J1457,0)</f>
        <v>0</v>
      </c>
      <c r="BI1457" s="147">
        <f>IF(N1457="nulová",J1457,0)</f>
        <v>0</v>
      </c>
      <c r="BJ1457" s="18" t="s">
        <v>78</v>
      </c>
      <c r="BK1457" s="147">
        <f>ROUND(I1457*H1457,2)</f>
        <v>0</v>
      </c>
      <c r="BL1457" s="18" t="s">
        <v>86</v>
      </c>
      <c r="BM1457" s="146" t="s">
        <v>1413</v>
      </c>
    </row>
    <row r="1458" spans="2:65" s="1" customFormat="1" ht="19.5" x14ac:dyDescent="0.2">
      <c r="B1458" s="33"/>
      <c r="D1458" s="153" t="s">
        <v>360</v>
      </c>
      <c r="F1458" s="180" t="s">
        <v>1334</v>
      </c>
      <c r="I1458" s="150"/>
      <c r="L1458" s="33"/>
      <c r="M1458" s="151"/>
      <c r="T1458" s="54"/>
      <c r="AT1458" s="18" t="s">
        <v>360</v>
      </c>
      <c r="AU1458" s="18" t="s">
        <v>80</v>
      </c>
    </row>
    <row r="1459" spans="2:65" s="12" customFormat="1" x14ac:dyDescent="0.2">
      <c r="B1459" s="152"/>
      <c r="D1459" s="153" t="s">
        <v>313</v>
      </c>
      <c r="E1459" s="154" t="s">
        <v>2</v>
      </c>
      <c r="F1459" s="155" t="s">
        <v>1378</v>
      </c>
      <c r="H1459" s="154" t="s">
        <v>2</v>
      </c>
      <c r="I1459" s="156"/>
      <c r="L1459" s="152"/>
      <c r="M1459" s="157"/>
      <c r="T1459" s="158"/>
      <c r="AT1459" s="154" t="s">
        <v>313</v>
      </c>
      <c r="AU1459" s="154" t="s">
        <v>80</v>
      </c>
      <c r="AV1459" s="12" t="s">
        <v>78</v>
      </c>
      <c r="AW1459" s="12" t="s">
        <v>32</v>
      </c>
      <c r="AX1459" s="12" t="s">
        <v>71</v>
      </c>
      <c r="AY1459" s="154" t="s">
        <v>304</v>
      </c>
    </row>
    <row r="1460" spans="2:65" s="13" customFormat="1" x14ac:dyDescent="0.2">
      <c r="B1460" s="159"/>
      <c r="D1460" s="153" t="s">
        <v>313</v>
      </c>
      <c r="E1460" s="160" t="s">
        <v>2</v>
      </c>
      <c r="F1460" s="161" t="s">
        <v>1407</v>
      </c>
      <c r="H1460" s="162">
        <v>0.85</v>
      </c>
      <c r="I1460" s="163"/>
      <c r="L1460" s="159"/>
      <c r="M1460" s="164"/>
      <c r="T1460" s="165"/>
      <c r="AT1460" s="160" t="s">
        <v>313</v>
      </c>
      <c r="AU1460" s="160" t="s">
        <v>80</v>
      </c>
      <c r="AV1460" s="13" t="s">
        <v>80</v>
      </c>
      <c r="AW1460" s="13" t="s">
        <v>32</v>
      </c>
      <c r="AX1460" s="13" t="s">
        <v>71</v>
      </c>
      <c r="AY1460" s="160" t="s">
        <v>304</v>
      </c>
    </row>
    <row r="1461" spans="2:65" s="15" customFormat="1" x14ac:dyDescent="0.2">
      <c r="B1461" s="173"/>
      <c r="D1461" s="153" t="s">
        <v>313</v>
      </c>
      <c r="E1461" s="174" t="s">
        <v>2</v>
      </c>
      <c r="F1461" s="175" t="s">
        <v>323</v>
      </c>
      <c r="H1461" s="176">
        <v>0.85</v>
      </c>
      <c r="I1461" s="177"/>
      <c r="L1461" s="173"/>
      <c r="M1461" s="178"/>
      <c r="T1461" s="179"/>
      <c r="AT1461" s="174" t="s">
        <v>313</v>
      </c>
      <c r="AU1461" s="174" t="s">
        <v>80</v>
      </c>
      <c r="AV1461" s="15" t="s">
        <v>86</v>
      </c>
      <c r="AW1461" s="15" t="s">
        <v>32</v>
      </c>
      <c r="AX1461" s="15" t="s">
        <v>78</v>
      </c>
      <c r="AY1461" s="174" t="s">
        <v>304</v>
      </c>
    </row>
    <row r="1462" spans="2:65" s="13" customFormat="1" x14ac:dyDescent="0.2">
      <c r="B1462" s="159"/>
      <c r="D1462" s="153" t="s">
        <v>313</v>
      </c>
      <c r="F1462" s="161" t="s">
        <v>1414</v>
      </c>
      <c r="H1462" s="162">
        <v>0.89300000000000002</v>
      </c>
      <c r="I1462" s="163"/>
      <c r="L1462" s="159"/>
      <c r="M1462" s="164"/>
      <c r="T1462" s="165"/>
      <c r="AT1462" s="160" t="s">
        <v>313</v>
      </c>
      <c r="AU1462" s="160" t="s">
        <v>80</v>
      </c>
      <c r="AV1462" s="13" t="s">
        <v>80</v>
      </c>
      <c r="AW1462" s="13" t="s">
        <v>3</v>
      </c>
      <c r="AX1462" s="13" t="s">
        <v>78</v>
      </c>
      <c r="AY1462" s="160" t="s">
        <v>304</v>
      </c>
    </row>
    <row r="1463" spans="2:65" s="1" customFormat="1" ht="21.75" customHeight="1" x14ac:dyDescent="0.2">
      <c r="B1463" s="134"/>
      <c r="C1463" s="135" t="s">
        <v>1415</v>
      </c>
      <c r="D1463" s="135" t="s">
        <v>306</v>
      </c>
      <c r="E1463" s="136" t="s">
        <v>1416</v>
      </c>
      <c r="F1463" s="137" t="s">
        <v>1417</v>
      </c>
      <c r="G1463" s="138" t="s">
        <v>130</v>
      </c>
      <c r="H1463" s="139">
        <v>608.80200000000002</v>
      </c>
      <c r="I1463" s="140"/>
      <c r="J1463" s="141">
        <f>ROUND(I1463*H1463,2)</f>
        <v>0</v>
      </c>
      <c r="K1463" s="137" t="s">
        <v>2</v>
      </c>
      <c r="L1463" s="33"/>
      <c r="M1463" s="142" t="s">
        <v>2</v>
      </c>
      <c r="N1463" s="143" t="s">
        <v>42</v>
      </c>
      <c r="P1463" s="144">
        <f>O1463*H1463</f>
        <v>0</v>
      </c>
      <c r="Q1463" s="144">
        <v>0</v>
      </c>
      <c r="R1463" s="144">
        <f>Q1463*H1463</f>
        <v>0</v>
      </c>
      <c r="S1463" s="144">
        <v>0</v>
      </c>
      <c r="T1463" s="145">
        <f>S1463*H1463</f>
        <v>0</v>
      </c>
      <c r="AR1463" s="146" t="s">
        <v>86</v>
      </c>
      <c r="AT1463" s="146" t="s">
        <v>306</v>
      </c>
      <c r="AU1463" s="146" t="s">
        <v>80</v>
      </c>
      <c r="AY1463" s="18" t="s">
        <v>304</v>
      </c>
      <c r="BE1463" s="147">
        <f>IF(N1463="základní",J1463,0)</f>
        <v>0</v>
      </c>
      <c r="BF1463" s="147">
        <f>IF(N1463="snížená",J1463,0)</f>
        <v>0</v>
      </c>
      <c r="BG1463" s="147">
        <f>IF(N1463="zákl. přenesená",J1463,0)</f>
        <v>0</v>
      </c>
      <c r="BH1463" s="147">
        <f>IF(N1463="sníž. přenesená",J1463,0)</f>
        <v>0</v>
      </c>
      <c r="BI1463" s="147">
        <f>IF(N1463="nulová",J1463,0)</f>
        <v>0</v>
      </c>
      <c r="BJ1463" s="18" t="s">
        <v>78</v>
      </c>
      <c r="BK1463" s="147">
        <f>ROUND(I1463*H1463,2)</f>
        <v>0</v>
      </c>
      <c r="BL1463" s="18" t="s">
        <v>86</v>
      </c>
      <c r="BM1463" s="146" t="s">
        <v>1418</v>
      </c>
    </row>
    <row r="1464" spans="2:65" s="12" customFormat="1" ht="33.75" x14ac:dyDescent="0.2">
      <c r="B1464" s="152"/>
      <c r="D1464" s="153" t="s">
        <v>313</v>
      </c>
      <c r="E1464" s="154" t="s">
        <v>2</v>
      </c>
      <c r="F1464" s="155" t="s">
        <v>1419</v>
      </c>
      <c r="H1464" s="154" t="s">
        <v>2</v>
      </c>
      <c r="I1464" s="156"/>
      <c r="L1464" s="152"/>
      <c r="M1464" s="157"/>
      <c r="T1464" s="158"/>
      <c r="AT1464" s="154" t="s">
        <v>313</v>
      </c>
      <c r="AU1464" s="154" t="s">
        <v>80</v>
      </c>
      <c r="AV1464" s="12" t="s">
        <v>78</v>
      </c>
      <c r="AW1464" s="12" t="s">
        <v>32</v>
      </c>
      <c r="AX1464" s="12" t="s">
        <v>71</v>
      </c>
      <c r="AY1464" s="154" t="s">
        <v>304</v>
      </c>
    </row>
    <row r="1465" spans="2:65" s="12" customFormat="1" x14ac:dyDescent="0.2">
      <c r="B1465" s="152"/>
      <c r="D1465" s="153" t="s">
        <v>313</v>
      </c>
      <c r="E1465" s="154" t="s">
        <v>2</v>
      </c>
      <c r="F1465" s="155" t="s">
        <v>1420</v>
      </c>
      <c r="H1465" s="154" t="s">
        <v>2</v>
      </c>
      <c r="I1465" s="156"/>
      <c r="L1465" s="152"/>
      <c r="M1465" s="157"/>
      <c r="T1465" s="158"/>
      <c r="AT1465" s="154" t="s">
        <v>313</v>
      </c>
      <c r="AU1465" s="154" t="s">
        <v>80</v>
      </c>
      <c r="AV1465" s="12" t="s">
        <v>78</v>
      </c>
      <c r="AW1465" s="12" t="s">
        <v>32</v>
      </c>
      <c r="AX1465" s="12" t="s">
        <v>71</v>
      </c>
      <c r="AY1465" s="154" t="s">
        <v>304</v>
      </c>
    </row>
    <row r="1466" spans="2:65" s="12" customFormat="1" ht="22.5" x14ac:dyDescent="0.2">
      <c r="B1466" s="152"/>
      <c r="D1466" s="153" t="s">
        <v>313</v>
      </c>
      <c r="E1466" s="154" t="s">
        <v>2</v>
      </c>
      <c r="F1466" s="155" t="s">
        <v>1421</v>
      </c>
      <c r="H1466" s="154" t="s">
        <v>2</v>
      </c>
      <c r="I1466" s="156"/>
      <c r="L1466" s="152"/>
      <c r="M1466" s="157"/>
      <c r="T1466" s="158"/>
      <c r="AT1466" s="154" t="s">
        <v>313</v>
      </c>
      <c r="AU1466" s="154" t="s">
        <v>80</v>
      </c>
      <c r="AV1466" s="12" t="s">
        <v>78</v>
      </c>
      <c r="AW1466" s="12" t="s">
        <v>32</v>
      </c>
      <c r="AX1466" s="12" t="s">
        <v>71</v>
      </c>
      <c r="AY1466" s="154" t="s">
        <v>304</v>
      </c>
    </row>
    <row r="1467" spans="2:65" s="12" customFormat="1" ht="22.5" x14ac:dyDescent="0.2">
      <c r="B1467" s="152"/>
      <c r="D1467" s="153" t="s">
        <v>313</v>
      </c>
      <c r="E1467" s="154" t="s">
        <v>2</v>
      </c>
      <c r="F1467" s="155" t="s">
        <v>1422</v>
      </c>
      <c r="H1467" s="154" t="s">
        <v>2</v>
      </c>
      <c r="I1467" s="156"/>
      <c r="L1467" s="152"/>
      <c r="M1467" s="157"/>
      <c r="T1467" s="158"/>
      <c r="AT1467" s="154" t="s">
        <v>313</v>
      </c>
      <c r="AU1467" s="154" t="s">
        <v>80</v>
      </c>
      <c r="AV1467" s="12" t="s">
        <v>78</v>
      </c>
      <c r="AW1467" s="12" t="s">
        <v>32</v>
      </c>
      <c r="AX1467" s="12" t="s">
        <v>71</v>
      </c>
      <c r="AY1467" s="154" t="s">
        <v>304</v>
      </c>
    </row>
    <row r="1468" spans="2:65" s="12" customFormat="1" ht="22.5" x14ac:dyDescent="0.2">
      <c r="B1468" s="152"/>
      <c r="D1468" s="153" t="s">
        <v>313</v>
      </c>
      <c r="E1468" s="154" t="s">
        <v>2</v>
      </c>
      <c r="F1468" s="155" t="s">
        <v>1423</v>
      </c>
      <c r="H1468" s="154" t="s">
        <v>2</v>
      </c>
      <c r="I1468" s="156"/>
      <c r="L1468" s="152"/>
      <c r="M1468" s="157"/>
      <c r="T1468" s="158"/>
      <c r="AT1468" s="154" t="s">
        <v>313</v>
      </c>
      <c r="AU1468" s="154" t="s">
        <v>80</v>
      </c>
      <c r="AV1468" s="12" t="s">
        <v>78</v>
      </c>
      <c r="AW1468" s="12" t="s">
        <v>32</v>
      </c>
      <c r="AX1468" s="12" t="s">
        <v>71</v>
      </c>
      <c r="AY1468" s="154" t="s">
        <v>304</v>
      </c>
    </row>
    <row r="1469" spans="2:65" s="12" customFormat="1" ht="22.5" x14ac:dyDescent="0.2">
      <c r="B1469" s="152"/>
      <c r="D1469" s="153" t="s">
        <v>313</v>
      </c>
      <c r="E1469" s="154" t="s">
        <v>2</v>
      </c>
      <c r="F1469" s="155" t="s">
        <v>1424</v>
      </c>
      <c r="H1469" s="154" t="s">
        <v>2</v>
      </c>
      <c r="I1469" s="156"/>
      <c r="L1469" s="152"/>
      <c r="M1469" s="157"/>
      <c r="T1469" s="158"/>
      <c r="AT1469" s="154" t="s">
        <v>313</v>
      </c>
      <c r="AU1469" s="154" t="s">
        <v>80</v>
      </c>
      <c r="AV1469" s="12" t="s">
        <v>78</v>
      </c>
      <c r="AW1469" s="12" t="s">
        <v>32</v>
      </c>
      <c r="AX1469" s="12" t="s">
        <v>71</v>
      </c>
      <c r="AY1469" s="154" t="s">
        <v>304</v>
      </c>
    </row>
    <row r="1470" spans="2:65" s="12" customFormat="1" x14ac:dyDescent="0.2">
      <c r="B1470" s="152"/>
      <c r="D1470" s="153" t="s">
        <v>313</v>
      </c>
      <c r="E1470" s="154" t="s">
        <v>2</v>
      </c>
      <c r="F1470" s="155" t="s">
        <v>784</v>
      </c>
      <c r="H1470" s="154" t="s">
        <v>2</v>
      </c>
      <c r="I1470" s="156"/>
      <c r="L1470" s="152"/>
      <c r="M1470" s="157"/>
      <c r="T1470" s="158"/>
      <c r="AT1470" s="154" t="s">
        <v>313</v>
      </c>
      <c r="AU1470" s="154" t="s">
        <v>80</v>
      </c>
      <c r="AV1470" s="12" t="s">
        <v>78</v>
      </c>
      <c r="AW1470" s="12" t="s">
        <v>32</v>
      </c>
      <c r="AX1470" s="12" t="s">
        <v>71</v>
      </c>
      <c r="AY1470" s="154" t="s">
        <v>304</v>
      </c>
    </row>
    <row r="1471" spans="2:65" s="13" customFormat="1" ht="22.5" x14ac:dyDescent="0.2">
      <c r="B1471" s="159"/>
      <c r="D1471" s="153" t="s">
        <v>313</v>
      </c>
      <c r="E1471" s="160" t="s">
        <v>2</v>
      </c>
      <c r="F1471" s="161" t="s">
        <v>1425</v>
      </c>
      <c r="H1471" s="162">
        <v>267.39600000000002</v>
      </c>
      <c r="I1471" s="163"/>
      <c r="L1471" s="159"/>
      <c r="M1471" s="164"/>
      <c r="T1471" s="165"/>
      <c r="AT1471" s="160" t="s">
        <v>313</v>
      </c>
      <c r="AU1471" s="160" t="s">
        <v>80</v>
      </c>
      <c r="AV1471" s="13" t="s">
        <v>80</v>
      </c>
      <c r="AW1471" s="13" t="s">
        <v>32</v>
      </c>
      <c r="AX1471" s="13" t="s">
        <v>71</v>
      </c>
      <c r="AY1471" s="160" t="s">
        <v>304</v>
      </c>
    </row>
    <row r="1472" spans="2:65" s="14" customFormat="1" x14ac:dyDescent="0.2">
      <c r="B1472" s="166"/>
      <c r="D1472" s="153" t="s">
        <v>313</v>
      </c>
      <c r="E1472" s="167" t="s">
        <v>2</v>
      </c>
      <c r="F1472" s="168" t="s">
        <v>321</v>
      </c>
      <c r="H1472" s="169">
        <v>267.39600000000002</v>
      </c>
      <c r="I1472" s="170"/>
      <c r="L1472" s="166"/>
      <c r="M1472" s="171"/>
      <c r="T1472" s="172"/>
      <c r="AT1472" s="167" t="s">
        <v>313</v>
      </c>
      <c r="AU1472" s="167" t="s">
        <v>80</v>
      </c>
      <c r="AV1472" s="14" t="s">
        <v>322</v>
      </c>
      <c r="AW1472" s="14" t="s">
        <v>32</v>
      </c>
      <c r="AX1472" s="14" t="s">
        <v>71</v>
      </c>
      <c r="AY1472" s="167" t="s">
        <v>304</v>
      </c>
    </row>
    <row r="1473" spans="2:65" s="12" customFormat="1" x14ac:dyDescent="0.2">
      <c r="B1473" s="152"/>
      <c r="D1473" s="153" t="s">
        <v>313</v>
      </c>
      <c r="E1473" s="154" t="s">
        <v>2</v>
      </c>
      <c r="F1473" s="155" t="s">
        <v>1426</v>
      </c>
      <c r="H1473" s="154" t="s">
        <v>2</v>
      </c>
      <c r="I1473" s="156"/>
      <c r="L1473" s="152"/>
      <c r="M1473" s="157"/>
      <c r="T1473" s="158"/>
      <c r="AT1473" s="154" t="s">
        <v>313</v>
      </c>
      <c r="AU1473" s="154" t="s">
        <v>80</v>
      </c>
      <c r="AV1473" s="12" t="s">
        <v>78</v>
      </c>
      <c r="AW1473" s="12" t="s">
        <v>32</v>
      </c>
      <c r="AX1473" s="12" t="s">
        <v>71</v>
      </c>
      <c r="AY1473" s="154" t="s">
        <v>304</v>
      </c>
    </row>
    <row r="1474" spans="2:65" s="13" customFormat="1" ht="22.5" x14ac:dyDescent="0.2">
      <c r="B1474" s="159"/>
      <c r="D1474" s="153" t="s">
        <v>313</v>
      </c>
      <c r="E1474" s="160" t="s">
        <v>2</v>
      </c>
      <c r="F1474" s="161" t="s">
        <v>1427</v>
      </c>
      <c r="H1474" s="162">
        <v>341.40600000000001</v>
      </c>
      <c r="I1474" s="163"/>
      <c r="L1474" s="159"/>
      <c r="M1474" s="164"/>
      <c r="T1474" s="165"/>
      <c r="AT1474" s="160" t="s">
        <v>313</v>
      </c>
      <c r="AU1474" s="160" t="s">
        <v>80</v>
      </c>
      <c r="AV1474" s="13" t="s">
        <v>80</v>
      </c>
      <c r="AW1474" s="13" t="s">
        <v>32</v>
      </c>
      <c r="AX1474" s="13" t="s">
        <v>71</v>
      </c>
      <c r="AY1474" s="160" t="s">
        <v>304</v>
      </c>
    </row>
    <row r="1475" spans="2:65" s="14" customFormat="1" x14ac:dyDescent="0.2">
      <c r="B1475" s="166"/>
      <c r="D1475" s="153" t="s">
        <v>313</v>
      </c>
      <c r="E1475" s="167" t="s">
        <v>2</v>
      </c>
      <c r="F1475" s="168" t="s">
        <v>321</v>
      </c>
      <c r="H1475" s="169">
        <v>341.40600000000001</v>
      </c>
      <c r="I1475" s="170"/>
      <c r="L1475" s="166"/>
      <c r="M1475" s="171"/>
      <c r="T1475" s="172"/>
      <c r="AT1475" s="167" t="s">
        <v>313</v>
      </c>
      <c r="AU1475" s="167" t="s">
        <v>80</v>
      </c>
      <c r="AV1475" s="14" t="s">
        <v>322</v>
      </c>
      <c r="AW1475" s="14" t="s">
        <v>32</v>
      </c>
      <c r="AX1475" s="14" t="s">
        <v>71</v>
      </c>
      <c r="AY1475" s="167" t="s">
        <v>304</v>
      </c>
    </row>
    <row r="1476" spans="2:65" s="15" customFormat="1" x14ac:dyDescent="0.2">
      <c r="B1476" s="173"/>
      <c r="D1476" s="153" t="s">
        <v>313</v>
      </c>
      <c r="E1476" s="174" t="s">
        <v>2</v>
      </c>
      <c r="F1476" s="175" t="s">
        <v>323</v>
      </c>
      <c r="H1476" s="176">
        <v>608.80200000000002</v>
      </c>
      <c r="I1476" s="177"/>
      <c r="L1476" s="173"/>
      <c r="M1476" s="178"/>
      <c r="T1476" s="179"/>
      <c r="AT1476" s="174" t="s">
        <v>313</v>
      </c>
      <c r="AU1476" s="174" t="s">
        <v>80</v>
      </c>
      <c r="AV1476" s="15" t="s">
        <v>86</v>
      </c>
      <c r="AW1476" s="15" t="s">
        <v>32</v>
      </c>
      <c r="AX1476" s="15" t="s">
        <v>78</v>
      </c>
      <c r="AY1476" s="174" t="s">
        <v>304</v>
      </c>
    </row>
    <row r="1477" spans="2:65" s="1" customFormat="1" ht="24.2" customHeight="1" x14ac:dyDescent="0.2">
      <c r="B1477" s="134"/>
      <c r="C1477" s="135" t="s">
        <v>1428</v>
      </c>
      <c r="D1477" s="135" t="s">
        <v>306</v>
      </c>
      <c r="E1477" s="136" t="s">
        <v>1429</v>
      </c>
      <c r="F1477" s="137" t="s">
        <v>1430</v>
      </c>
      <c r="G1477" s="138" t="s">
        <v>871</v>
      </c>
      <c r="H1477" s="139">
        <v>1</v>
      </c>
      <c r="I1477" s="140"/>
      <c r="J1477" s="141">
        <f>ROUND(I1477*H1477,2)</f>
        <v>0</v>
      </c>
      <c r="K1477" s="137" t="s">
        <v>2</v>
      </c>
      <c r="L1477" s="33"/>
      <c r="M1477" s="142" t="s">
        <v>2</v>
      </c>
      <c r="N1477" s="143" t="s">
        <v>42</v>
      </c>
      <c r="P1477" s="144">
        <f>O1477*H1477</f>
        <v>0</v>
      </c>
      <c r="Q1477" s="144">
        <v>0</v>
      </c>
      <c r="R1477" s="144">
        <f>Q1477*H1477</f>
        <v>0</v>
      </c>
      <c r="S1477" s="144">
        <v>0</v>
      </c>
      <c r="T1477" s="145">
        <f>S1477*H1477</f>
        <v>0</v>
      </c>
      <c r="AR1477" s="146" t="s">
        <v>86</v>
      </c>
      <c r="AT1477" s="146" t="s">
        <v>306</v>
      </c>
      <c r="AU1477" s="146" t="s">
        <v>80</v>
      </c>
      <c r="AY1477" s="18" t="s">
        <v>304</v>
      </c>
      <c r="BE1477" s="147">
        <f>IF(N1477="základní",J1477,0)</f>
        <v>0</v>
      </c>
      <c r="BF1477" s="147">
        <f>IF(N1477="snížená",J1477,0)</f>
        <v>0</v>
      </c>
      <c r="BG1477" s="147">
        <f>IF(N1477="zákl. přenesená",J1477,0)</f>
        <v>0</v>
      </c>
      <c r="BH1477" s="147">
        <f>IF(N1477="sníž. přenesená",J1477,0)</f>
        <v>0</v>
      </c>
      <c r="BI1477" s="147">
        <f>IF(N1477="nulová",J1477,0)</f>
        <v>0</v>
      </c>
      <c r="BJ1477" s="18" t="s">
        <v>78</v>
      </c>
      <c r="BK1477" s="147">
        <f>ROUND(I1477*H1477,2)</f>
        <v>0</v>
      </c>
      <c r="BL1477" s="18" t="s">
        <v>86</v>
      </c>
      <c r="BM1477" s="146" t="s">
        <v>1431</v>
      </c>
    </row>
    <row r="1478" spans="2:65" s="1" customFormat="1" ht="49.15" customHeight="1" x14ac:dyDescent="0.2">
      <c r="B1478" s="134"/>
      <c r="C1478" s="135" t="s">
        <v>1432</v>
      </c>
      <c r="D1478" s="135" t="s">
        <v>306</v>
      </c>
      <c r="E1478" s="136" t="s">
        <v>1433</v>
      </c>
      <c r="F1478" s="137" t="s">
        <v>1434</v>
      </c>
      <c r="G1478" s="138" t="s">
        <v>1435</v>
      </c>
      <c r="H1478" s="139">
        <v>22357.51</v>
      </c>
      <c r="I1478" s="140"/>
      <c r="J1478" s="141">
        <f>ROUND(I1478*H1478,2)</f>
        <v>0</v>
      </c>
      <c r="K1478" s="137" t="s">
        <v>2</v>
      </c>
      <c r="L1478" s="33"/>
      <c r="M1478" s="142" t="s">
        <v>2</v>
      </c>
      <c r="N1478" s="143" t="s">
        <v>42</v>
      </c>
      <c r="P1478" s="144">
        <f>O1478*H1478</f>
        <v>0</v>
      </c>
      <c r="Q1478" s="144">
        <v>0</v>
      </c>
      <c r="R1478" s="144">
        <f>Q1478*H1478</f>
        <v>0</v>
      </c>
      <c r="S1478" s="144">
        <v>0</v>
      </c>
      <c r="T1478" s="145">
        <f>S1478*H1478</f>
        <v>0</v>
      </c>
      <c r="AR1478" s="146" t="s">
        <v>86</v>
      </c>
      <c r="AT1478" s="146" t="s">
        <v>306</v>
      </c>
      <c r="AU1478" s="146" t="s">
        <v>80</v>
      </c>
      <c r="AY1478" s="18" t="s">
        <v>304</v>
      </c>
      <c r="BE1478" s="147">
        <f>IF(N1478="základní",J1478,0)</f>
        <v>0</v>
      </c>
      <c r="BF1478" s="147">
        <f>IF(N1478="snížená",J1478,0)</f>
        <v>0</v>
      </c>
      <c r="BG1478" s="147">
        <f>IF(N1478="zákl. přenesená",J1478,0)</f>
        <v>0</v>
      </c>
      <c r="BH1478" s="147">
        <f>IF(N1478="sníž. přenesená",J1478,0)</f>
        <v>0</v>
      </c>
      <c r="BI1478" s="147">
        <f>IF(N1478="nulová",J1478,0)</f>
        <v>0</v>
      </c>
      <c r="BJ1478" s="18" t="s">
        <v>78</v>
      </c>
      <c r="BK1478" s="147">
        <f>ROUND(I1478*H1478,2)</f>
        <v>0</v>
      </c>
      <c r="BL1478" s="18" t="s">
        <v>86</v>
      </c>
      <c r="BM1478" s="146" t="s">
        <v>1436</v>
      </c>
    </row>
    <row r="1479" spans="2:65" s="12" customFormat="1" x14ac:dyDescent="0.2">
      <c r="B1479" s="152"/>
      <c r="D1479" s="153" t="s">
        <v>313</v>
      </c>
      <c r="E1479" s="154" t="s">
        <v>2</v>
      </c>
      <c r="F1479" s="155" t="s">
        <v>1437</v>
      </c>
      <c r="H1479" s="154" t="s">
        <v>2</v>
      </c>
      <c r="I1479" s="156"/>
      <c r="L1479" s="152"/>
      <c r="M1479" s="157"/>
      <c r="T1479" s="158"/>
      <c r="AT1479" s="154" t="s">
        <v>313</v>
      </c>
      <c r="AU1479" s="154" t="s">
        <v>80</v>
      </c>
      <c r="AV1479" s="12" t="s">
        <v>78</v>
      </c>
      <c r="AW1479" s="12" t="s">
        <v>32</v>
      </c>
      <c r="AX1479" s="12" t="s">
        <v>71</v>
      </c>
      <c r="AY1479" s="154" t="s">
        <v>304</v>
      </c>
    </row>
    <row r="1480" spans="2:65" s="13" customFormat="1" x14ac:dyDescent="0.2">
      <c r="B1480" s="159"/>
      <c r="D1480" s="153" t="s">
        <v>313</v>
      </c>
      <c r="E1480" s="160" t="s">
        <v>2</v>
      </c>
      <c r="F1480" s="161" t="s">
        <v>1438</v>
      </c>
      <c r="H1480" s="162">
        <v>22357.51</v>
      </c>
      <c r="I1480" s="163"/>
      <c r="L1480" s="159"/>
      <c r="M1480" s="164"/>
      <c r="T1480" s="165"/>
      <c r="AT1480" s="160" t="s">
        <v>313</v>
      </c>
      <c r="AU1480" s="160" t="s">
        <v>80</v>
      </c>
      <c r="AV1480" s="13" t="s">
        <v>80</v>
      </c>
      <c r="AW1480" s="13" t="s">
        <v>32</v>
      </c>
      <c r="AX1480" s="13" t="s">
        <v>71</v>
      </c>
      <c r="AY1480" s="160" t="s">
        <v>304</v>
      </c>
    </row>
    <row r="1481" spans="2:65" s="15" customFormat="1" x14ac:dyDescent="0.2">
      <c r="B1481" s="173"/>
      <c r="D1481" s="153" t="s">
        <v>313</v>
      </c>
      <c r="E1481" s="174" t="s">
        <v>2</v>
      </c>
      <c r="F1481" s="175" t="s">
        <v>323</v>
      </c>
      <c r="H1481" s="176">
        <v>22357.51</v>
      </c>
      <c r="I1481" s="177"/>
      <c r="L1481" s="173"/>
      <c r="M1481" s="178"/>
      <c r="T1481" s="179"/>
      <c r="AT1481" s="174" t="s">
        <v>313</v>
      </c>
      <c r="AU1481" s="174" t="s">
        <v>80</v>
      </c>
      <c r="AV1481" s="15" t="s">
        <v>86</v>
      </c>
      <c r="AW1481" s="15" t="s">
        <v>32</v>
      </c>
      <c r="AX1481" s="15" t="s">
        <v>78</v>
      </c>
      <c r="AY1481" s="174" t="s">
        <v>304</v>
      </c>
    </row>
    <row r="1482" spans="2:65" s="1" customFormat="1" ht="49.15" customHeight="1" x14ac:dyDescent="0.2">
      <c r="B1482" s="134"/>
      <c r="C1482" s="135" t="s">
        <v>1439</v>
      </c>
      <c r="D1482" s="135" t="s">
        <v>306</v>
      </c>
      <c r="E1482" s="136" t="s">
        <v>1440</v>
      </c>
      <c r="F1482" s="137" t="s">
        <v>1441</v>
      </c>
      <c r="G1482" s="138" t="s">
        <v>1435</v>
      </c>
      <c r="H1482" s="139">
        <v>3859.26</v>
      </c>
      <c r="I1482" s="140"/>
      <c r="J1482" s="141">
        <f>ROUND(I1482*H1482,2)</f>
        <v>0</v>
      </c>
      <c r="K1482" s="137" t="s">
        <v>2</v>
      </c>
      <c r="L1482" s="33"/>
      <c r="M1482" s="142" t="s">
        <v>2</v>
      </c>
      <c r="N1482" s="143" t="s">
        <v>42</v>
      </c>
      <c r="P1482" s="144">
        <f>O1482*H1482</f>
        <v>0</v>
      </c>
      <c r="Q1482" s="144">
        <v>0</v>
      </c>
      <c r="R1482" s="144">
        <f>Q1482*H1482</f>
        <v>0</v>
      </c>
      <c r="S1482" s="144">
        <v>0</v>
      </c>
      <c r="T1482" s="145">
        <f>S1482*H1482</f>
        <v>0</v>
      </c>
      <c r="AR1482" s="146" t="s">
        <v>86</v>
      </c>
      <c r="AT1482" s="146" t="s">
        <v>306</v>
      </c>
      <c r="AU1482" s="146" t="s">
        <v>80</v>
      </c>
      <c r="AY1482" s="18" t="s">
        <v>304</v>
      </c>
      <c r="BE1482" s="147">
        <f>IF(N1482="základní",J1482,0)</f>
        <v>0</v>
      </c>
      <c r="BF1482" s="147">
        <f>IF(N1482="snížená",J1482,0)</f>
        <v>0</v>
      </c>
      <c r="BG1482" s="147">
        <f>IF(N1482="zákl. přenesená",J1482,0)</f>
        <v>0</v>
      </c>
      <c r="BH1482" s="147">
        <f>IF(N1482="sníž. přenesená",J1482,0)</f>
        <v>0</v>
      </c>
      <c r="BI1482" s="147">
        <f>IF(N1482="nulová",J1482,0)</f>
        <v>0</v>
      </c>
      <c r="BJ1482" s="18" t="s">
        <v>78</v>
      </c>
      <c r="BK1482" s="147">
        <f>ROUND(I1482*H1482,2)</f>
        <v>0</v>
      </c>
      <c r="BL1482" s="18" t="s">
        <v>86</v>
      </c>
      <c r="BM1482" s="146" t="s">
        <v>1442</v>
      </c>
    </row>
    <row r="1483" spans="2:65" s="12" customFormat="1" x14ac:dyDescent="0.2">
      <c r="B1483" s="152"/>
      <c r="D1483" s="153" t="s">
        <v>313</v>
      </c>
      <c r="E1483" s="154" t="s">
        <v>2</v>
      </c>
      <c r="F1483" s="155" t="s">
        <v>1443</v>
      </c>
      <c r="H1483" s="154" t="s">
        <v>2</v>
      </c>
      <c r="I1483" s="156"/>
      <c r="L1483" s="152"/>
      <c r="M1483" s="157"/>
      <c r="T1483" s="158"/>
      <c r="AT1483" s="154" t="s">
        <v>313</v>
      </c>
      <c r="AU1483" s="154" t="s">
        <v>80</v>
      </c>
      <c r="AV1483" s="12" t="s">
        <v>78</v>
      </c>
      <c r="AW1483" s="12" t="s">
        <v>32</v>
      </c>
      <c r="AX1483" s="12" t="s">
        <v>71</v>
      </c>
      <c r="AY1483" s="154" t="s">
        <v>304</v>
      </c>
    </row>
    <row r="1484" spans="2:65" s="13" customFormat="1" x14ac:dyDescent="0.2">
      <c r="B1484" s="159"/>
      <c r="D1484" s="153" t="s">
        <v>313</v>
      </c>
      <c r="E1484" s="160" t="s">
        <v>2</v>
      </c>
      <c r="F1484" s="161" t="s">
        <v>1444</v>
      </c>
      <c r="H1484" s="162">
        <v>3859.26</v>
      </c>
      <c r="I1484" s="163"/>
      <c r="L1484" s="159"/>
      <c r="M1484" s="164"/>
      <c r="T1484" s="165"/>
      <c r="AT1484" s="160" t="s">
        <v>313</v>
      </c>
      <c r="AU1484" s="160" t="s">
        <v>80</v>
      </c>
      <c r="AV1484" s="13" t="s">
        <v>80</v>
      </c>
      <c r="AW1484" s="13" t="s">
        <v>32</v>
      </c>
      <c r="AX1484" s="13" t="s">
        <v>71</v>
      </c>
      <c r="AY1484" s="160" t="s">
        <v>304</v>
      </c>
    </row>
    <row r="1485" spans="2:65" s="15" customFormat="1" x14ac:dyDescent="0.2">
      <c r="B1485" s="173"/>
      <c r="D1485" s="153" t="s">
        <v>313</v>
      </c>
      <c r="E1485" s="174" t="s">
        <v>2</v>
      </c>
      <c r="F1485" s="175" t="s">
        <v>323</v>
      </c>
      <c r="H1485" s="176">
        <v>3859.26</v>
      </c>
      <c r="I1485" s="177"/>
      <c r="L1485" s="173"/>
      <c r="M1485" s="178"/>
      <c r="T1485" s="179"/>
      <c r="AT1485" s="174" t="s">
        <v>313</v>
      </c>
      <c r="AU1485" s="174" t="s">
        <v>80</v>
      </c>
      <c r="AV1485" s="15" t="s">
        <v>86</v>
      </c>
      <c r="AW1485" s="15" t="s">
        <v>32</v>
      </c>
      <c r="AX1485" s="15" t="s">
        <v>78</v>
      </c>
      <c r="AY1485" s="174" t="s">
        <v>304</v>
      </c>
    </row>
    <row r="1486" spans="2:65" s="1" customFormat="1" ht="21.75" customHeight="1" x14ac:dyDescent="0.2">
      <c r="B1486" s="134"/>
      <c r="C1486" s="135" t="s">
        <v>1445</v>
      </c>
      <c r="D1486" s="135" t="s">
        <v>306</v>
      </c>
      <c r="E1486" s="136" t="s">
        <v>1446</v>
      </c>
      <c r="F1486" s="137" t="s">
        <v>1447</v>
      </c>
      <c r="G1486" s="138" t="s">
        <v>871</v>
      </c>
      <c r="H1486" s="139">
        <v>7</v>
      </c>
      <c r="I1486" s="140"/>
      <c r="J1486" s="141">
        <f>ROUND(I1486*H1486,2)</f>
        <v>0</v>
      </c>
      <c r="K1486" s="137" t="s">
        <v>2</v>
      </c>
      <c r="L1486" s="33"/>
      <c r="M1486" s="142" t="s">
        <v>2</v>
      </c>
      <c r="N1486" s="143" t="s">
        <v>42</v>
      </c>
      <c r="P1486" s="144">
        <f>O1486*H1486</f>
        <v>0</v>
      </c>
      <c r="Q1486" s="144">
        <v>0</v>
      </c>
      <c r="R1486" s="144">
        <f>Q1486*H1486</f>
        <v>0</v>
      </c>
      <c r="S1486" s="144">
        <v>0</v>
      </c>
      <c r="T1486" s="145">
        <f>S1486*H1486</f>
        <v>0</v>
      </c>
      <c r="AR1486" s="146" t="s">
        <v>86</v>
      </c>
      <c r="AT1486" s="146" t="s">
        <v>306</v>
      </c>
      <c r="AU1486" s="146" t="s">
        <v>80</v>
      </c>
      <c r="AY1486" s="18" t="s">
        <v>304</v>
      </c>
      <c r="BE1486" s="147">
        <f>IF(N1486="základní",J1486,0)</f>
        <v>0</v>
      </c>
      <c r="BF1486" s="147">
        <f>IF(N1486="snížená",J1486,0)</f>
        <v>0</v>
      </c>
      <c r="BG1486" s="147">
        <f>IF(N1486="zákl. přenesená",J1486,0)</f>
        <v>0</v>
      </c>
      <c r="BH1486" s="147">
        <f>IF(N1486="sníž. přenesená",J1486,0)</f>
        <v>0</v>
      </c>
      <c r="BI1486" s="147">
        <f>IF(N1486="nulová",J1486,0)</f>
        <v>0</v>
      </c>
      <c r="BJ1486" s="18" t="s">
        <v>78</v>
      </c>
      <c r="BK1486" s="147">
        <f>ROUND(I1486*H1486,2)</f>
        <v>0</v>
      </c>
      <c r="BL1486" s="18" t="s">
        <v>86</v>
      </c>
      <c r="BM1486" s="146" t="s">
        <v>1448</v>
      </c>
    </row>
    <row r="1487" spans="2:65" s="1" customFormat="1" ht="21.75" customHeight="1" x14ac:dyDescent="0.2">
      <c r="B1487" s="134"/>
      <c r="C1487" s="135" t="s">
        <v>1449</v>
      </c>
      <c r="D1487" s="135" t="s">
        <v>306</v>
      </c>
      <c r="E1487" s="136" t="s">
        <v>1450</v>
      </c>
      <c r="F1487" s="137" t="s">
        <v>1451</v>
      </c>
      <c r="G1487" s="138" t="s">
        <v>871</v>
      </c>
      <c r="H1487" s="139">
        <v>18</v>
      </c>
      <c r="I1487" s="140"/>
      <c r="J1487" s="141">
        <f>ROUND(I1487*H1487,2)</f>
        <v>0</v>
      </c>
      <c r="K1487" s="137" t="s">
        <v>2</v>
      </c>
      <c r="L1487" s="33"/>
      <c r="M1487" s="142" t="s">
        <v>2</v>
      </c>
      <c r="N1487" s="143" t="s">
        <v>42</v>
      </c>
      <c r="P1487" s="144">
        <f>O1487*H1487</f>
        <v>0</v>
      </c>
      <c r="Q1487" s="144">
        <v>0</v>
      </c>
      <c r="R1487" s="144">
        <f>Q1487*H1487</f>
        <v>0</v>
      </c>
      <c r="S1487" s="144">
        <v>0</v>
      </c>
      <c r="T1487" s="145">
        <f>S1487*H1487</f>
        <v>0</v>
      </c>
      <c r="AR1487" s="146" t="s">
        <v>86</v>
      </c>
      <c r="AT1487" s="146" t="s">
        <v>306</v>
      </c>
      <c r="AU1487" s="146" t="s">
        <v>80</v>
      </c>
      <c r="AY1487" s="18" t="s">
        <v>304</v>
      </c>
      <c r="BE1487" s="147">
        <f>IF(N1487="základní",J1487,0)</f>
        <v>0</v>
      </c>
      <c r="BF1487" s="147">
        <f>IF(N1487="snížená",J1487,0)</f>
        <v>0</v>
      </c>
      <c r="BG1487" s="147">
        <f>IF(N1487="zákl. přenesená",J1487,0)</f>
        <v>0</v>
      </c>
      <c r="BH1487" s="147">
        <f>IF(N1487="sníž. přenesená",J1487,0)</f>
        <v>0</v>
      </c>
      <c r="BI1487" s="147">
        <f>IF(N1487="nulová",J1487,0)</f>
        <v>0</v>
      </c>
      <c r="BJ1487" s="18" t="s">
        <v>78</v>
      </c>
      <c r="BK1487" s="147">
        <f>ROUND(I1487*H1487,2)</f>
        <v>0</v>
      </c>
      <c r="BL1487" s="18" t="s">
        <v>86</v>
      </c>
      <c r="BM1487" s="146" t="s">
        <v>1452</v>
      </c>
    </row>
    <row r="1488" spans="2:65" s="1" customFormat="1" ht="33" customHeight="1" x14ac:dyDescent="0.2">
      <c r="B1488" s="134"/>
      <c r="C1488" s="135" t="s">
        <v>1453</v>
      </c>
      <c r="D1488" s="135" t="s">
        <v>306</v>
      </c>
      <c r="E1488" s="136" t="s">
        <v>1454</v>
      </c>
      <c r="F1488" s="137" t="s">
        <v>1455</v>
      </c>
      <c r="G1488" s="138" t="s">
        <v>130</v>
      </c>
      <c r="H1488" s="139">
        <v>437.17099999999999</v>
      </c>
      <c r="I1488" s="140"/>
      <c r="J1488" s="141">
        <f>ROUND(I1488*H1488,2)</f>
        <v>0</v>
      </c>
      <c r="K1488" s="137" t="s">
        <v>309</v>
      </c>
      <c r="L1488" s="33"/>
      <c r="M1488" s="142" t="s">
        <v>2</v>
      </c>
      <c r="N1488" s="143" t="s">
        <v>42</v>
      </c>
      <c r="P1488" s="144">
        <f>O1488*H1488</f>
        <v>0</v>
      </c>
      <c r="Q1488" s="144">
        <v>0</v>
      </c>
      <c r="R1488" s="144">
        <f>Q1488*H1488</f>
        <v>0</v>
      </c>
      <c r="S1488" s="144">
        <v>0</v>
      </c>
      <c r="T1488" s="145">
        <f>S1488*H1488</f>
        <v>0</v>
      </c>
      <c r="AR1488" s="146" t="s">
        <v>86</v>
      </c>
      <c r="AT1488" s="146" t="s">
        <v>306</v>
      </c>
      <c r="AU1488" s="146" t="s">
        <v>80</v>
      </c>
      <c r="AY1488" s="18" t="s">
        <v>304</v>
      </c>
      <c r="BE1488" s="147">
        <f>IF(N1488="základní",J1488,0)</f>
        <v>0</v>
      </c>
      <c r="BF1488" s="147">
        <f>IF(N1488="snížená",J1488,0)</f>
        <v>0</v>
      </c>
      <c r="BG1488" s="147">
        <f>IF(N1488="zákl. přenesená",J1488,0)</f>
        <v>0</v>
      </c>
      <c r="BH1488" s="147">
        <f>IF(N1488="sníž. přenesená",J1488,0)</f>
        <v>0</v>
      </c>
      <c r="BI1488" s="147">
        <f>IF(N1488="nulová",J1488,0)</f>
        <v>0</v>
      </c>
      <c r="BJ1488" s="18" t="s">
        <v>78</v>
      </c>
      <c r="BK1488" s="147">
        <f>ROUND(I1488*H1488,2)</f>
        <v>0</v>
      </c>
      <c r="BL1488" s="18" t="s">
        <v>86</v>
      </c>
      <c r="BM1488" s="146" t="s">
        <v>1456</v>
      </c>
    </row>
    <row r="1489" spans="2:65" s="1" customFormat="1" x14ac:dyDescent="0.2">
      <c r="B1489" s="33"/>
      <c r="D1489" s="148" t="s">
        <v>311</v>
      </c>
      <c r="F1489" s="149" t="s">
        <v>1457</v>
      </c>
      <c r="I1489" s="150"/>
      <c r="L1489" s="33"/>
      <c r="M1489" s="151"/>
      <c r="T1489" s="54"/>
      <c r="AT1489" s="18" t="s">
        <v>311</v>
      </c>
      <c r="AU1489" s="18" t="s">
        <v>80</v>
      </c>
    </row>
    <row r="1490" spans="2:65" s="12" customFormat="1" x14ac:dyDescent="0.2">
      <c r="B1490" s="152"/>
      <c r="D1490" s="153" t="s">
        <v>313</v>
      </c>
      <c r="E1490" s="154" t="s">
        <v>2</v>
      </c>
      <c r="F1490" s="155" t="s">
        <v>1458</v>
      </c>
      <c r="H1490" s="154" t="s">
        <v>2</v>
      </c>
      <c r="I1490" s="156"/>
      <c r="L1490" s="152"/>
      <c r="M1490" s="157"/>
      <c r="T1490" s="158"/>
      <c r="AT1490" s="154" t="s">
        <v>313</v>
      </c>
      <c r="AU1490" s="154" t="s">
        <v>80</v>
      </c>
      <c r="AV1490" s="12" t="s">
        <v>78</v>
      </c>
      <c r="AW1490" s="12" t="s">
        <v>32</v>
      </c>
      <c r="AX1490" s="12" t="s">
        <v>71</v>
      </c>
      <c r="AY1490" s="154" t="s">
        <v>304</v>
      </c>
    </row>
    <row r="1491" spans="2:65" s="13" customFormat="1" x14ac:dyDescent="0.2">
      <c r="B1491" s="159"/>
      <c r="D1491" s="153" t="s">
        <v>313</v>
      </c>
      <c r="E1491" s="160" t="s">
        <v>2</v>
      </c>
      <c r="F1491" s="161" t="s">
        <v>1459</v>
      </c>
      <c r="H1491" s="162">
        <v>437.17099999999999</v>
      </c>
      <c r="I1491" s="163"/>
      <c r="L1491" s="159"/>
      <c r="M1491" s="164"/>
      <c r="T1491" s="165"/>
      <c r="AT1491" s="160" t="s">
        <v>313</v>
      </c>
      <c r="AU1491" s="160" t="s">
        <v>80</v>
      </c>
      <c r="AV1491" s="13" t="s">
        <v>80</v>
      </c>
      <c r="AW1491" s="13" t="s">
        <v>32</v>
      </c>
      <c r="AX1491" s="13" t="s">
        <v>78</v>
      </c>
      <c r="AY1491" s="160" t="s">
        <v>304</v>
      </c>
    </row>
    <row r="1492" spans="2:65" s="1" customFormat="1" ht="24.2" customHeight="1" x14ac:dyDescent="0.2">
      <c r="B1492" s="134"/>
      <c r="C1492" s="181" t="s">
        <v>1460</v>
      </c>
      <c r="D1492" s="181" t="s">
        <v>535</v>
      </c>
      <c r="E1492" s="182" t="s">
        <v>1461</v>
      </c>
      <c r="F1492" s="183" t="s">
        <v>1462</v>
      </c>
      <c r="G1492" s="184" t="s">
        <v>130</v>
      </c>
      <c r="H1492" s="185">
        <v>495.315</v>
      </c>
      <c r="I1492" s="186"/>
      <c r="J1492" s="187">
        <f>ROUND(I1492*H1492,2)</f>
        <v>0</v>
      </c>
      <c r="K1492" s="183" t="s">
        <v>2</v>
      </c>
      <c r="L1492" s="188"/>
      <c r="M1492" s="189" t="s">
        <v>2</v>
      </c>
      <c r="N1492" s="190" t="s">
        <v>42</v>
      </c>
      <c r="P1492" s="144">
        <f>O1492*H1492</f>
        <v>0</v>
      </c>
      <c r="Q1492" s="144">
        <v>0</v>
      </c>
      <c r="R1492" s="144">
        <f>Q1492*H1492</f>
        <v>0</v>
      </c>
      <c r="S1492" s="144">
        <v>0</v>
      </c>
      <c r="T1492" s="145">
        <f>S1492*H1492</f>
        <v>0</v>
      </c>
      <c r="AR1492" s="146" t="s">
        <v>98</v>
      </c>
      <c r="AT1492" s="146" t="s">
        <v>535</v>
      </c>
      <c r="AU1492" s="146" t="s">
        <v>80</v>
      </c>
      <c r="AY1492" s="18" t="s">
        <v>304</v>
      </c>
      <c r="BE1492" s="147">
        <f>IF(N1492="základní",J1492,0)</f>
        <v>0</v>
      </c>
      <c r="BF1492" s="147">
        <f>IF(N1492="snížená",J1492,0)</f>
        <v>0</v>
      </c>
      <c r="BG1492" s="147">
        <f>IF(N1492="zákl. přenesená",J1492,0)</f>
        <v>0</v>
      </c>
      <c r="BH1492" s="147">
        <f>IF(N1492="sníž. přenesená",J1492,0)</f>
        <v>0</v>
      </c>
      <c r="BI1492" s="147">
        <f>IF(N1492="nulová",J1492,0)</f>
        <v>0</v>
      </c>
      <c r="BJ1492" s="18" t="s">
        <v>78</v>
      </c>
      <c r="BK1492" s="147">
        <f>ROUND(I1492*H1492,2)</f>
        <v>0</v>
      </c>
      <c r="BL1492" s="18" t="s">
        <v>86</v>
      </c>
      <c r="BM1492" s="146" t="s">
        <v>1463</v>
      </c>
    </row>
    <row r="1493" spans="2:65" s="13" customFormat="1" x14ac:dyDescent="0.2">
      <c r="B1493" s="159"/>
      <c r="D1493" s="153" t="s">
        <v>313</v>
      </c>
      <c r="F1493" s="161" t="s">
        <v>1464</v>
      </c>
      <c r="H1493" s="162">
        <v>495.315</v>
      </c>
      <c r="I1493" s="163"/>
      <c r="L1493" s="159"/>
      <c r="M1493" s="164"/>
      <c r="T1493" s="165"/>
      <c r="AT1493" s="160" t="s">
        <v>313</v>
      </c>
      <c r="AU1493" s="160" t="s">
        <v>80</v>
      </c>
      <c r="AV1493" s="13" t="s">
        <v>80</v>
      </c>
      <c r="AW1493" s="13" t="s">
        <v>3</v>
      </c>
      <c r="AX1493" s="13" t="s">
        <v>78</v>
      </c>
      <c r="AY1493" s="160" t="s">
        <v>304</v>
      </c>
    </row>
    <row r="1494" spans="2:65" s="11" customFormat="1" ht="22.9" customHeight="1" x14ac:dyDescent="0.2">
      <c r="B1494" s="122"/>
      <c r="D1494" s="123" t="s">
        <v>70</v>
      </c>
      <c r="E1494" s="132" t="s">
        <v>788</v>
      </c>
      <c r="F1494" s="132" t="s">
        <v>1465</v>
      </c>
      <c r="I1494" s="125"/>
      <c r="J1494" s="133">
        <f>BK1494</f>
        <v>0</v>
      </c>
      <c r="L1494" s="122"/>
      <c r="M1494" s="127"/>
      <c r="P1494" s="128">
        <f>SUM(P1495:P1521)</f>
        <v>0</v>
      </c>
      <c r="R1494" s="128">
        <f>SUM(R1495:R1521)</f>
        <v>25.858774910000001</v>
      </c>
      <c r="T1494" s="129">
        <f>SUM(T1495:T1521)</f>
        <v>0</v>
      </c>
      <c r="AR1494" s="123" t="s">
        <v>78</v>
      </c>
      <c r="AT1494" s="130" t="s">
        <v>70</v>
      </c>
      <c r="AU1494" s="130" t="s">
        <v>78</v>
      </c>
      <c r="AY1494" s="123" t="s">
        <v>304</v>
      </c>
      <c r="BK1494" s="131">
        <f>SUM(BK1495:BK1521)</f>
        <v>0</v>
      </c>
    </row>
    <row r="1495" spans="2:65" s="1" customFormat="1" ht="24.2" customHeight="1" x14ac:dyDescent="0.2">
      <c r="B1495" s="134"/>
      <c r="C1495" s="135" t="s">
        <v>1466</v>
      </c>
      <c r="D1495" s="135" t="s">
        <v>306</v>
      </c>
      <c r="E1495" s="136" t="s">
        <v>997</v>
      </c>
      <c r="F1495" s="137" t="s">
        <v>998</v>
      </c>
      <c r="G1495" s="138" t="s">
        <v>134</v>
      </c>
      <c r="H1495" s="139">
        <v>0.70699999999999996</v>
      </c>
      <c r="I1495" s="140"/>
      <c r="J1495" s="141">
        <f>ROUND(I1495*H1495,2)</f>
        <v>0</v>
      </c>
      <c r="K1495" s="137" t="s">
        <v>309</v>
      </c>
      <c r="L1495" s="33"/>
      <c r="M1495" s="142" t="s">
        <v>2</v>
      </c>
      <c r="N1495" s="143" t="s">
        <v>42</v>
      </c>
      <c r="P1495" s="144">
        <f>O1495*H1495</f>
        <v>0</v>
      </c>
      <c r="Q1495" s="144">
        <v>2.3011300000000001</v>
      </c>
      <c r="R1495" s="144">
        <f>Q1495*H1495</f>
        <v>1.62689891</v>
      </c>
      <c r="S1495" s="144">
        <v>0</v>
      </c>
      <c r="T1495" s="145">
        <f>S1495*H1495</f>
        <v>0</v>
      </c>
      <c r="AR1495" s="146" t="s">
        <v>86</v>
      </c>
      <c r="AT1495" s="146" t="s">
        <v>306</v>
      </c>
      <c r="AU1495" s="146" t="s">
        <v>80</v>
      </c>
      <c r="AY1495" s="18" t="s">
        <v>304</v>
      </c>
      <c r="BE1495" s="147">
        <f>IF(N1495="základní",J1495,0)</f>
        <v>0</v>
      </c>
      <c r="BF1495" s="147">
        <f>IF(N1495="snížená",J1495,0)</f>
        <v>0</v>
      </c>
      <c r="BG1495" s="147">
        <f>IF(N1495="zákl. přenesená",J1495,0)</f>
        <v>0</v>
      </c>
      <c r="BH1495" s="147">
        <f>IF(N1495="sníž. přenesená",J1495,0)</f>
        <v>0</v>
      </c>
      <c r="BI1495" s="147">
        <f>IF(N1495="nulová",J1495,0)</f>
        <v>0</v>
      </c>
      <c r="BJ1495" s="18" t="s">
        <v>78</v>
      </c>
      <c r="BK1495" s="147">
        <f>ROUND(I1495*H1495,2)</f>
        <v>0</v>
      </c>
      <c r="BL1495" s="18" t="s">
        <v>86</v>
      </c>
      <c r="BM1495" s="146" t="s">
        <v>1467</v>
      </c>
    </row>
    <row r="1496" spans="2:65" s="1" customFormat="1" x14ac:dyDescent="0.2">
      <c r="B1496" s="33"/>
      <c r="D1496" s="148" t="s">
        <v>311</v>
      </c>
      <c r="F1496" s="149" t="s">
        <v>1000</v>
      </c>
      <c r="I1496" s="150"/>
      <c r="L1496" s="33"/>
      <c r="M1496" s="151"/>
      <c r="T1496" s="54"/>
      <c r="AT1496" s="18" t="s">
        <v>311</v>
      </c>
      <c r="AU1496" s="18" t="s">
        <v>80</v>
      </c>
    </row>
    <row r="1497" spans="2:65" s="12" customFormat="1" x14ac:dyDescent="0.2">
      <c r="B1497" s="152"/>
      <c r="D1497" s="153" t="s">
        <v>313</v>
      </c>
      <c r="E1497" s="154" t="s">
        <v>2</v>
      </c>
      <c r="F1497" s="155" t="s">
        <v>1468</v>
      </c>
      <c r="H1497" s="154" t="s">
        <v>2</v>
      </c>
      <c r="I1497" s="156"/>
      <c r="L1497" s="152"/>
      <c r="M1497" s="157"/>
      <c r="T1497" s="158"/>
      <c r="AT1497" s="154" t="s">
        <v>313</v>
      </c>
      <c r="AU1497" s="154" t="s">
        <v>80</v>
      </c>
      <c r="AV1497" s="12" t="s">
        <v>78</v>
      </c>
      <c r="AW1497" s="12" t="s">
        <v>32</v>
      </c>
      <c r="AX1497" s="12" t="s">
        <v>71</v>
      </c>
      <c r="AY1497" s="154" t="s">
        <v>304</v>
      </c>
    </row>
    <row r="1498" spans="2:65" s="12" customFormat="1" ht="22.5" x14ac:dyDescent="0.2">
      <c r="B1498" s="152"/>
      <c r="D1498" s="153" t="s">
        <v>313</v>
      </c>
      <c r="E1498" s="154" t="s">
        <v>2</v>
      </c>
      <c r="F1498" s="155" t="s">
        <v>1469</v>
      </c>
      <c r="H1498" s="154" t="s">
        <v>2</v>
      </c>
      <c r="I1498" s="156"/>
      <c r="L1498" s="152"/>
      <c r="M1498" s="157"/>
      <c r="T1498" s="158"/>
      <c r="AT1498" s="154" t="s">
        <v>313</v>
      </c>
      <c r="AU1498" s="154" t="s">
        <v>80</v>
      </c>
      <c r="AV1498" s="12" t="s">
        <v>78</v>
      </c>
      <c r="AW1498" s="12" t="s">
        <v>32</v>
      </c>
      <c r="AX1498" s="12" t="s">
        <v>71</v>
      </c>
      <c r="AY1498" s="154" t="s">
        <v>304</v>
      </c>
    </row>
    <row r="1499" spans="2:65" s="12" customFormat="1" x14ac:dyDescent="0.2">
      <c r="B1499" s="152"/>
      <c r="D1499" s="153" t="s">
        <v>313</v>
      </c>
      <c r="E1499" s="154" t="s">
        <v>2</v>
      </c>
      <c r="F1499" s="155" t="s">
        <v>1470</v>
      </c>
      <c r="H1499" s="154" t="s">
        <v>2</v>
      </c>
      <c r="I1499" s="156"/>
      <c r="L1499" s="152"/>
      <c r="M1499" s="157"/>
      <c r="T1499" s="158"/>
      <c r="AT1499" s="154" t="s">
        <v>313</v>
      </c>
      <c r="AU1499" s="154" t="s">
        <v>80</v>
      </c>
      <c r="AV1499" s="12" t="s">
        <v>78</v>
      </c>
      <c r="AW1499" s="12" t="s">
        <v>32</v>
      </c>
      <c r="AX1499" s="12" t="s">
        <v>71</v>
      </c>
      <c r="AY1499" s="154" t="s">
        <v>304</v>
      </c>
    </row>
    <row r="1500" spans="2:65" s="13" customFormat="1" ht="22.5" x14ac:dyDescent="0.2">
      <c r="B1500" s="159"/>
      <c r="D1500" s="153" t="s">
        <v>313</v>
      </c>
      <c r="E1500" s="160" t="s">
        <v>2</v>
      </c>
      <c r="F1500" s="161" t="s">
        <v>1471</v>
      </c>
      <c r="H1500" s="162">
        <v>0.70699999999999996</v>
      </c>
      <c r="I1500" s="163"/>
      <c r="L1500" s="159"/>
      <c r="M1500" s="164"/>
      <c r="T1500" s="165"/>
      <c r="AT1500" s="160" t="s">
        <v>313</v>
      </c>
      <c r="AU1500" s="160" t="s">
        <v>80</v>
      </c>
      <c r="AV1500" s="13" t="s">
        <v>80</v>
      </c>
      <c r="AW1500" s="13" t="s">
        <v>32</v>
      </c>
      <c r="AX1500" s="13" t="s">
        <v>71</v>
      </c>
      <c r="AY1500" s="160" t="s">
        <v>304</v>
      </c>
    </row>
    <row r="1501" spans="2:65" s="15" customFormat="1" x14ac:dyDescent="0.2">
      <c r="B1501" s="173"/>
      <c r="D1501" s="153" t="s">
        <v>313</v>
      </c>
      <c r="E1501" s="174" t="s">
        <v>2</v>
      </c>
      <c r="F1501" s="175" t="s">
        <v>323</v>
      </c>
      <c r="H1501" s="176">
        <v>0.70699999999999996</v>
      </c>
      <c r="I1501" s="177"/>
      <c r="L1501" s="173"/>
      <c r="M1501" s="178"/>
      <c r="T1501" s="179"/>
      <c r="AT1501" s="174" t="s">
        <v>313</v>
      </c>
      <c r="AU1501" s="174" t="s">
        <v>80</v>
      </c>
      <c r="AV1501" s="15" t="s">
        <v>86</v>
      </c>
      <c r="AW1501" s="15" t="s">
        <v>32</v>
      </c>
      <c r="AX1501" s="15" t="s">
        <v>78</v>
      </c>
      <c r="AY1501" s="174" t="s">
        <v>304</v>
      </c>
    </row>
    <row r="1502" spans="2:65" s="1" customFormat="1" ht="24.2" customHeight="1" x14ac:dyDescent="0.2">
      <c r="B1502" s="134"/>
      <c r="C1502" s="135" t="s">
        <v>1472</v>
      </c>
      <c r="D1502" s="135" t="s">
        <v>306</v>
      </c>
      <c r="E1502" s="136" t="s">
        <v>1126</v>
      </c>
      <c r="F1502" s="137" t="s">
        <v>1127</v>
      </c>
      <c r="G1502" s="138" t="s">
        <v>130</v>
      </c>
      <c r="H1502" s="139">
        <v>7.07</v>
      </c>
      <c r="I1502" s="140"/>
      <c r="J1502" s="141">
        <f>ROUND(I1502*H1502,2)</f>
        <v>0</v>
      </c>
      <c r="K1502" s="137" t="s">
        <v>309</v>
      </c>
      <c r="L1502" s="33"/>
      <c r="M1502" s="142" t="s">
        <v>2</v>
      </c>
      <c r="N1502" s="143" t="s">
        <v>42</v>
      </c>
      <c r="P1502" s="144">
        <f>O1502*H1502</f>
        <v>0</v>
      </c>
      <c r="Q1502" s="144">
        <v>5.7600000000000004E-3</v>
      </c>
      <c r="R1502" s="144">
        <f>Q1502*H1502</f>
        <v>4.0723200000000001E-2</v>
      </c>
      <c r="S1502" s="144">
        <v>0</v>
      </c>
      <c r="T1502" s="145">
        <f>S1502*H1502</f>
        <v>0</v>
      </c>
      <c r="AR1502" s="146" t="s">
        <v>86</v>
      </c>
      <c r="AT1502" s="146" t="s">
        <v>306</v>
      </c>
      <c r="AU1502" s="146" t="s">
        <v>80</v>
      </c>
      <c r="AY1502" s="18" t="s">
        <v>304</v>
      </c>
      <c r="BE1502" s="147">
        <f>IF(N1502="základní",J1502,0)</f>
        <v>0</v>
      </c>
      <c r="BF1502" s="147">
        <f>IF(N1502="snížená",J1502,0)</f>
        <v>0</v>
      </c>
      <c r="BG1502" s="147">
        <f>IF(N1502="zákl. přenesená",J1502,0)</f>
        <v>0</v>
      </c>
      <c r="BH1502" s="147">
        <f>IF(N1502="sníž. přenesená",J1502,0)</f>
        <v>0</v>
      </c>
      <c r="BI1502" s="147">
        <f>IF(N1502="nulová",J1502,0)</f>
        <v>0</v>
      </c>
      <c r="BJ1502" s="18" t="s">
        <v>78</v>
      </c>
      <c r="BK1502" s="147">
        <f>ROUND(I1502*H1502,2)</f>
        <v>0</v>
      </c>
      <c r="BL1502" s="18" t="s">
        <v>86</v>
      </c>
      <c r="BM1502" s="146" t="s">
        <v>1473</v>
      </c>
    </row>
    <row r="1503" spans="2:65" s="1" customFormat="1" x14ac:dyDescent="0.2">
      <c r="B1503" s="33"/>
      <c r="D1503" s="148" t="s">
        <v>311</v>
      </c>
      <c r="F1503" s="149" t="s">
        <v>1129</v>
      </c>
      <c r="I1503" s="150"/>
      <c r="L1503" s="33"/>
      <c r="M1503" s="151"/>
      <c r="T1503" s="54"/>
      <c r="AT1503" s="18" t="s">
        <v>311</v>
      </c>
      <c r="AU1503" s="18" t="s">
        <v>80</v>
      </c>
    </row>
    <row r="1504" spans="2:65" s="12" customFormat="1" x14ac:dyDescent="0.2">
      <c r="B1504" s="152"/>
      <c r="D1504" s="153" t="s">
        <v>313</v>
      </c>
      <c r="E1504" s="154" t="s">
        <v>2</v>
      </c>
      <c r="F1504" s="155" t="s">
        <v>1468</v>
      </c>
      <c r="H1504" s="154" t="s">
        <v>2</v>
      </c>
      <c r="I1504" s="156"/>
      <c r="L1504" s="152"/>
      <c r="M1504" s="157"/>
      <c r="T1504" s="158"/>
      <c r="AT1504" s="154" t="s">
        <v>313</v>
      </c>
      <c r="AU1504" s="154" t="s">
        <v>80</v>
      </c>
      <c r="AV1504" s="12" t="s">
        <v>78</v>
      </c>
      <c r="AW1504" s="12" t="s">
        <v>32</v>
      </c>
      <c r="AX1504" s="12" t="s">
        <v>71</v>
      </c>
      <c r="AY1504" s="154" t="s">
        <v>304</v>
      </c>
    </row>
    <row r="1505" spans="2:65" s="12" customFormat="1" x14ac:dyDescent="0.2">
      <c r="B1505" s="152"/>
      <c r="D1505" s="153" t="s">
        <v>313</v>
      </c>
      <c r="E1505" s="154" t="s">
        <v>2</v>
      </c>
      <c r="F1505" s="155" t="s">
        <v>1470</v>
      </c>
      <c r="H1505" s="154" t="s">
        <v>2</v>
      </c>
      <c r="I1505" s="156"/>
      <c r="L1505" s="152"/>
      <c r="M1505" s="157"/>
      <c r="T1505" s="158"/>
      <c r="AT1505" s="154" t="s">
        <v>313</v>
      </c>
      <c r="AU1505" s="154" t="s">
        <v>80</v>
      </c>
      <c r="AV1505" s="12" t="s">
        <v>78</v>
      </c>
      <c r="AW1505" s="12" t="s">
        <v>32</v>
      </c>
      <c r="AX1505" s="12" t="s">
        <v>71</v>
      </c>
      <c r="AY1505" s="154" t="s">
        <v>304</v>
      </c>
    </row>
    <row r="1506" spans="2:65" s="13" customFormat="1" ht="22.5" x14ac:dyDescent="0.2">
      <c r="B1506" s="159"/>
      <c r="D1506" s="153" t="s">
        <v>313</v>
      </c>
      <c r="E1506" s="160" t="s">
        <v>2</v>
      </c>
      <c r="F1506" s="161" t="s">
        <v>1474</v>
      </c>
      <c r="H1506" s="162">
        <v>7.07</v>
      </c>
      <c r="I1506" s="163"/>
      <c r="L1506" s="159"/>
      <c r="M1506" s="164"/>
      <c r="T1506" s="165"/>
      <c r="AT1506" s="160" t="s">
        <v>313</v>
      </c>
      <c r="AU1506" s="160" t="s">
        <v>80</v>
      </c>
      <c r="AV1506" s="13" t="s">
        <v>80</v>
      </c>
      <c r="AW1506" s="13" t="s">
        <v>32</v>
      </c>
      <c r="AX1506" s="13" t="s">
        <v>71</v>
      </c>
      <c r="AY1506" s="160" t="s">
        <v>304</v>
      </c>
    </row>
    <row r="1507" spans="2:65" s="15" customFormat="1" x14ac:dyDescent="0.2">
      <c r="B1507" s="173"/>
      <c r="D1507" s="153" t="s">
        <v>313</v>
      </c>
      <c r="E1507" s="174" t="s">
        <v>2</v>
      </c>
      <c r="F1507" s="175" t="s">
        <v>323</v>
      </c>
      <c r="H1507" s="176">
        <v>7.07</v>
      </c>
      <c r="I1507" s="177"/>
      <c r="L1507" s="173"/>
      <c r="M1507" s="178"/>
      <c r="T1507" s="179"/>
      <c r="AT1507" s="174" t="s">
        <v>313</v>
      </c>
      <c r="AU1507" s="174" t="s">
        <v>80</v>
      </c>
      <c r="AV1507" s="15" t="s">
        <v>86</v>
      </c>
      <c r="AW1507" s="15" t="s">
        <v>32</v>
      </c>
      <c r="AX1507" s="15" t="s">
        <v>78</v>
      </c>
      <c r="AY1507" s="174" t="s">
        <v>304</v>
      </c>
    </row>
    <row r="1508" spans="2:65" s="1" customFormat="1" ht="24.2" customHeight="1" x14ac:dyDescent="0.2">
      <c r="B1508" s="134"/>
      <c r="C1508" s="135" t="s">
        <v>1475</v>
      </c>
      <c r="D1508" s="135" t="s">
        <v>306</v>
      </c>
      <c r="E1508" s="136" t="s">
        <v>1221</v>
      </c>
      <c r="F1508" s="137" t="s">
        <v>1222</v>
      </c>
      <c r="G1508" s="138" t="s">
        <v>130</v>
      </c>
      <c r="H1508" s="139">
        <v>7.07</v>
      </c>
      <c r="I1508" s="140"/>
      <c r="J1508" s="141">
        <f>ROUND(I1508*H1508,2)</f>
        <v>0</v>
      </c>
      <c r="K1508" s="137" t="s">
        <v>309</v>
      </c>
      <c r="L1508" s="33"/>
      <c r="M1508" s="142" t="s">
        <v>2</v>
      </c>
      <c r="N1508" s="143" t="s">
        <v>42</v>
      </c>
      <c r="P1508" s="144">
        <f>O1508*H1508</f>
        <v>0</v>
      </c>
      <c r="Q1508" s="144">
        <v>0</v>
      </c>
      <c r="R1508" s="144">
        <f>Q1508*H1508</f>
        <v>0</v>
      </c>
      <c r="S1508" s="144">
        <v>0</v>
      </c>
      <c r="T1508" s="145">
        <f>S1508*H1508</f>
        <v>0</v>
      </c>
      <c r="AR1508" s="146" t="s">
        <v>86</v>
      </c>
      <c r="AT1508" s="146" t="s">
        <v>306</v>
      </c>
      <c r="AU1508" s="146" t="s">
        <v>80</v>
      </c>
      <c r="AY1508" s="18" t="s">
        <v>304</v>
      </c>
      <c r="BE1508" s="147">
        <f>IF(N1508="základní",J1508,0)</f>
        <v>0</v>
      </c>
      <c r="BF1508" s="147">
        <f>IF(N1508="snížená",J1508,0)</f>
        <v>0</v>
      </c>
      <c r="BG1508" s="147">
        <f>IF(N1508="zákl. přenesená",J1508,0)</f>
        <v>0</v>
      </c>
      <c r="BH1508" s="147">
        <f>IF(N1508="sníž. přenesená",J1508,0)</f>
        <v>0</v>
      </c>
      <c r="BI1508" s="147">
        <f>IF(N1508="nulová",J1508,0)</f>
        <v>0</v>
      </c>
      <c r="BJ1508" s="18" t="s">
        <v>78</v>
      </c>
      <c r="BK1508" s="147">
        <f>ROUND(I1508*H1508,2)</f>
        <v>0</v>
      </c>
      <c r="BL1508" s="18" t="s">
        <v>86</v>
      </c>
      <c r="BM1508" s="146" t="s">
        <v>1476</v>
      </c>
    </row>
    <row r="1509" spans="2:65" s="1" customFormat="1" x14ac:dyDescent="0.2">
      <c r="B1509" s="33"/>
      <c r="D1509" s="148" t="s">
        <v>311</v>
      </c>
      <c r="F1509" s="149" t="s">
        <v>1224</v>
      </c>
      <c r="I1509" s="150"/>
      <c r="L1509" s="33"/>
      <c r="M1509" s="151"/>
      <c r="T1509" s="54"/>
      <c r="AT1509" s="18" t="s">
        <v>311</v>
      </c>
      <c r="AU1509" s="18" t="s">
        <v>80</v>
      </c>
    </row>
    <row r="1510" spans="2:65" s="1" customFormat="1" ht="66.75" customHeight="1" x14ac:dyDescent="0.2">
      <c r="B1510" s="134"/>
      <c r="C1510" s="135" t="s">
        <v>1477</v>
      </c>
      <c r="D1510" s="135" t="s">
        <v>306</v>
      </c>
      <c r="E1510" s="136" t="s">
        <v>1478</v>
      </c>
      <c r="F1510" s="137" t="s">
        <v>1479</v>
      </c>
      <c r="G1510" s="138" t="s">
        <v>130</v>
      </c>
      <c r="H1510" s="139">
        <v>107.631</v>
      </c>
      <c r="I1510" s="140"/>
      <c r="J1510" s="141">
        <f>ROUND(I1510*H1510,2)</f>
        <v>0</v>
      </c>
      <c r="K1510" s="137" t="s">
        <v>309</v>
      </c>
      <c r="L1510" s="33"/>
      <c r="M1510" s="142" t="s">
        <v>2</v>
      </c>
      <c r="N1510" s="143" t="s">
        <v>42</v>
      </c>
      <c r="P1510" s="144">
        <f>O1510*H1510</f>
        <v>0</v>
      </c>
      <c r="Q1510" s="144">
        <v>8.8800000000000004E-2</v>
      </c>
      <c r="R1510" s="144">
        <f>Q1510*H1510</f>
        <v>9.5576328000000004</v>
      </c>
      <c r="S1510" s="144">
        <v>0</v>
      </c>
      <c r="T1510" s="145">
        <f>S1510*H1510</f>
        <v>0</v>
      </c>
      <c r="AR1510" s="146" t="s">
        <v>86</v>
      </c>
      <c r="AT1510" s="146" t="s">
        <v>306</v>
      </c>
      <c r="AU1510" s="146" t="s">
        <v>80</v>
      </c>
      <c r="AY1510" s="18" t="s">
        <v>304</v>
      </c>
      <c r="BE1510" s="147">
        <f>IF(N1510="základní",J1510,0)</f>
        <v>0</v>
      </c>
      <c r="BF1510" s="147">
        <f>IF(N1510="snížená",J1510,0)</f>
        <v>0</v>
      </c>
      <c r="BG1510" s="147">
        <f>IF(N1510="zákl. přenesená",J1510,0)</f>
        <v>0</v>
      </c>
      <c r="BH1510" s="147">
        <f>IF(N1510="sníž. přenesená",J1510,0)</f>
        <v>0</v>
      </c>
      <c r="BI1510" s="147">
        <f>IF(N1510="nulová",J1510,0)</f>
        <v>0</v>
      </c>
      <c r="BJ1510" s="18" t="s">
        <v>78</v>
      </c>
      <c r="BK1510" s="147">
        <f>ROUND(I1510*H1510,2)</f>
        <v>0</v>
      </c>
      <c r="BL1510" s="18" t="s">
        <v>86</v>
      </c>
      <c r="BM1510" s="146" t="s">
        <v>1480</v>
      </c>
    </row>
    <row r="1511" spans="2:65" s="1" customFormat="1" x14ac:dyDescent="0.2">
      <c r="B1511" s="33"/>
      <c r="D1511" s="148" t="s">
        <v>311</v>
      </c>
      <c r="F1511" s="149" t="s">
        <v>1481</v>
      </c>
      <c r="I1511" s="150"/>
      <c r="L1511" s="33"/>
      <c r="M1511" s="151"/>
      <c r="T1511" s="54"/>
      <c r="AT1511" s="18" t="s">
        <v>311</v>
      </c>
      <c r="AU1511" s="18" t="s">
        <v>80</v>
      </c>
    </row>
    <row r="1512" spans="2:65" s="12" customFormat="1" x14ac:dyDescent="0.2">
      <c r="B1512" s="152"/>
      <c r="D1512" s="153" t="s">
        <v>313</v>
      </c>
      <c r="E1512" s="154" t="s">
        <v>2</v>
      </c>
      <c r="F1512" s="155" t="s">
        <v>1482</v>
      </c>
      <c r="H1512" s="154" t="s">
        <v>2</v>
      </c>
      <c r="I1512" s="156"/>
      <c r="L1512" s="152"/>
      <c r="M1512" s="157"/>
      <c r="T1512" s="158"/>
      <c r="AT1512" s="154" t="s">
        <v>313</v>
      </c>
      <c r="AU1512" s="154" t="s">
        <v>80</v>
      </c>
      <c r="AV1512" s="12" t="s">
        <v>78</v>
      </c>
      <c r="AW1512" s="12" t="s">
        <v>32</v>
      </c>
      <c r="AX1512" s="12" t="s">
        <v>71</v>
      </c>
      <c r="AY1512" s="154" t="s">
        <v>304</v>
      </c>
    </row>
    <row r="1513" spans="2:65" s="13" customFormat="1" x14ac:dyDescent="0.2">
      <c r="B1513" s="159"/>
      <c r="D1513" s="153" t="s">
        <v>313</v>
      </c>
      <c r="E1513" s="160" t="s">
        <v>2</v>
      </c>
      <c r="F1513" s="161" t="s">
        <v>1483</v>
      </c>
      <c r="H1513" s="162">
        <v>47.93</v>
      </c>
      <c r="I1513" s="163"/>
      <c r="L1513" s="159"/>
      <c r="M1513" s="164"/>
      <c r="T1513" s="165"/>
      <c r="AT1513" s="160" t="s">
        <v>313</v>
      </c>
      <c r="AU1513" s="160" t="s">
        <v>80</v>
      </c>
      <c r="AV1513" s="13" t="s">
        <v>80</v>
      </c>
      <c r="AW1513" s="13" t="s">
        <v>32</v>
      </c>
      <c r="AX1513" s="13" t="s">
        <v>71</v>
      </c>
      <c r="AY1513" s="160" t="s">
        <v>304</v>
      </c>
    </row>
    <row r="1514" spans="2:65" s="13" customFormat="1" x14ac:dyDescent="0.2">
      <c r="B1514" s="159"/>
      <c r="D1514" s="153" t="s">
        <v>313</v>
      </c>
      <c r="E1514" s="160" t="s">
        <v>2</v>
      </c>
      <c r="F1514" s="161" t="s">
        <v>1484</v>
      </c>
      <c r="H1514" s="162">
        <v>2.6949999999999998</v>
      </c>
      <c r="I1514" s="163"/>
      <c r="L1514" s="159"/>
      <c r="M1514" s="164"/>
      <c r="T1514" s="165"/>
      <c r="AT1514" s="160" t="s">
        <v>313</v>
      </c>
      <c r="AU1514" s="160" t="s">
        <v>80</v>
      </c>
      <c r="AV1514" s="13" t="s">
        <v>80</v>
      </c>
      <c r="AW1514" s="13" t="s">
        <v>32</v>
      </c>
      <c r="AX1514" s="13" t="s">
        <v>71</v>
      </c>
      <c r="AY1514" s="160" t="s">
        <v>304</v>
      </c>
    </row>
    <row r="1515" spans="2:65" s="13" customFormat="1" x14ac:dyDescent="0.2">
      <c r="B1515" s="159"/>
      <c r="D1515" s="153" t="s">
        <v>313</v>
      </c>
      <c r="E1515" s="160" t="s">
        <v>2</v>
      </c>
      <c r="F1515" s="161" t="s">
        <v>1485</v>
      </c>
      <c r="H1515" s="162">
        <v>8.9239999999999995</v>
      </c>
      <c r="I1515" s="163"/>
      <c r="L1515" s="159"/>
      <c r="M1515" s="164"/>
      <c r="T1515" s="165"/>
      <c r="AT1515" s="160" t="s">
        <v>313</v>
      </c>
      <c r="AU1515" s="160" t="s">
        <v>80</v>
      </c>
      <c r="AV1515" s="13" t="s">
        <v>80</v>
      </c>
      <c r="AW1515" s="13" t="s">
        <v>32</v>
      </c>
      <c r="AX1515" s="13" t="s">
        <v>71</v>
      </c>
      <c r="AY1515" s="160" t="s">
        <v>304</v>
      </c>
    </row>
    <row r="1516" spans="2:65" s="13" customFormat="1" x14ac:dyDescent="0.2">
      <c r="B1516" s="159"/>
      <c r="D1516" s="153" t="s">
        <v>313</v>
      </c>
      <c r="E1516" s="160" t="s">
        <v>2</v>
      </c>
      <c r="F1516" s="161" t="s">
        <v>1486</v>
      </c>
      <c r="H1516" s="162">
        <v>33.082000000000001</v>
      </c>
      <c r="I1516" s="163"/>
      <c r="L1516" s="159"/>
      <c r="M1516" s="164"/>
      <c r="T1516" s="165"/>
      <c r="AT1516" s="160" t="s">
        <v>313</v>
      </c>
      <c r="AU1516" s="160" t="s">
        <v>80</v>
      </c>
      <c r="AV1516" s="13" t="s">
        <v>80</v>
      </c>
      <c r="AW1516" s="13" t="s">
        <v>32</v>
      </c>
      <c r="AX1516" s="13" t="s">
        <v>71</v>
      </c>
      <c r="AY1516" s="160" t="s">
        <v>304</v>
      </c>
    </row>
    <row r="1517" spans="2:65" s="13" customFormat="1" x14ac:dyDescent="0.2">
      <c r="B1517" s="159"/>
      <c r="D1517" s="153" t="s">
        <v>313</v>
      </c>
      <c r="E1517" s="160" t="s">
        <v>2</v>
      </c>
      <c r="F1517" s="161" t="s">
        <v>1487</v>
      </c>
      <c r="H1517" s="162">
        <v>15</v>
      </c>
      <c r="I1517" s="163"/>
      <c r="L1517" s="159"/>
      <c r="M1517" s="164"/>
      <c r="T1517" s="165"/>
      <c r="AT1517" s="160" t="s">
        <v>313</v>
      </c>
      <c r="AU1517" s="160" t="s">
        <v>80</v>
      </c>
      <c r="AV1517" s="13" t="s">
        <v>80</v>
      </c>
      <c r="AW1517" s="13" t="s">
        <v>32</v>
      </c>
      <c r="AX1517" s="13" t="s">
        <v>71</v>
      </c>
      <c r="AY1517" s="160" t="s">
        <v>304</v>
      </c>
    </row>
    <row r="1518" spans="2:65" s="15" customFormat="1" x14ac:dyDescent="0.2">
      <c r="B1518" s="173"/>
      <c r="D1518" s="153" t="s">
        <v>313</v>
      </c>
      <c r="E1518" s="174" t="s">
        <v>2</v>
      </c>
      <c r="F1518" s="175" t="s">
        <v>323</v>
      </c>
      <c r="H1518" s="176">
        <v>107.631</v>
      </c>
      <c r="I1518" s="177"/>
      <c r="L1518" s="173"/>
      <c r="M1518" s="178"/>
      <c r="T1518" s="179"/>
      <c r="AT1518" s="174" t="s">
        <v>313</v>
      </c>
      <c r="AU1518" s="174" t="s">
        <v>80</v>
      </c>
      <c r="AV1518" s="15" t="s">
        <v>86</v>
      </c>
      <c r="AW1518" s="15" t="s">
        <v>32</v>
      </c>
      <c r="AX1518" s="15" t="s">
        <v>78</v>
      </c>
      <c r="AY1518" s="174" t="s">
        <v>304</v>
      </c>
    </row>
    <row r="1519" spans="2:65" s="1" customFormat="1" ht="16.5" customHeight="1" x14ac:dyDescent="0.2">
      <c r="B1519" s="134"/>
      <c r="C1519" s="181" t="s">
        <v>1488</v>
      </c>
      <c r="D1519" s="181" t="s">
        <v>535</v>
      </c>
      <c r="E1519" s="182" t="s">
        <v>1489</v>
      </c>
      <c r="F1519" s="183" t="s">
        <v>1490</v>
      </c>
      <c r="G1519" s="184" t="s">
        <v>130</v>
      </c>
      <c r="H1519" s="185">
        <v>110.86</v>
      </c>
      <c r="I1519" s="186"/>
      <c r="J1519" s="187">
        <f>ROUND(I1519*H1519,2)</f>
        <v>0</v>
      </c>
      <c r="K1519" s="183" t="s">
        <v>309</v>
      </c>
      <c r="L1519" s="188"/>
      <c r="M1519" s="189" t="s">
        <v>2</v>
      </c>
      <c r="N1519" s="190" t="s">
        <v>42</v>
      </c>
      <c r="P1519" s="144">
        <f>O1519*H1519</f>
        <v>0</v>
      </c>
      <c r="Q1519" s="144">
        <v>0.13200000000000001</v>
      </c>
      <c r="R1519" s="144">
        <f>Q1519*H1519</f>
        <v>14.633520000000001</v>
      </c>
      <c r="S1519" s="144">
        <v>0</v>
      </c>
      <c r="T1519" s="145">
        <f>S1519*H1519</f>
        <v>0</v>
      </c>
      <c r="AR1519" s="146" t="s">
        <v>98</v>
      </c>
      <c r="AT1519" s="146" t="s">
        <v>535</v>
      </c>
      <c r="AU1519" s="146" t="s">
        <v>80</v>
      </c>
      <c r="AY1519" s="18" t="s">
        <v>304</v>
      </c>
      <c r="BE1519" s="147">
        <f>IF(N1519="základní",J1519,0)</f>
        <v>0</v>
      </c>
      <c r="BF1519" s="147">
        <f>IF(N1519="snížená",J1519,0)</f>
        <v>0</v>
      </c>
      <c r="BG1519" s="147">
        <f>IF(N1519="zákl. přenesená",J1519,0)</f>
        <v>0</v>
      </c>
      <c r="BH1519" s="147">
        <f>IF(N1519="sníž. přenesená",J1519,0)</f>
        <v>0</v>
      </c>
      <c r="BI1519" s="147">
        <f>IF(N1519="nulová",J1519,0)</f>
        <v>0</v>
      </c>
      <c r="BJ1519" s="18" t="s">
        <v>78</v>
      </c>
      <c r="BK1519" s="147">
        <f>ROUND(I1519*H1519,2)</f>
        <v>0</v>
      </c>
      <c r="BL1519" s="18" t="s">
        <v>86</v>
      </c>
      <c r="BM1519" s="146" t="s">
        <v>1491</v>
      </c>
    </row>
    <row r="1520" spans="2:65" s="1" customFormat="1" ht="29.25" x14ac:dyDescent="0.2">
      <c r="B1520" s="33"/>
      <c r="D1520" s="153" t="s">
        <v>360</v>
      </c>
      <c r="F1520" s="180" t="s">
        <v>1492</v>
      </c>
      <c r="I1520" s="150"/>
      <c r="L1520" s="33"/>
      <c r="M1520" s="151"/>
      <c r="T1520" s="54"/>
      <c r="AT1520" s="18" t="s">
        <v>360</v>
      </c>
      <c r="AU1520" s="18" t="s">
        <v>80</v>
      </c>
    </row>
    <row r="1521" spans="2:65" s="13" customFormat="1" x14ac:dyDescent="0.2">
      <c r="B1521" s="159"/>
      <c r="D1521" s="153" t="s">
        <v>313</v>
      </c>
      <c r="F1521" s="161" t="s">
        <v>1493</v>
      </c>
      <c r="H1521" s="162">
        <v>110.86</v>
      </c>
      <c r="I1521" s="163"/>
      <c r="L1521" s="159"/>
      <c r="M1521" s="164"/>
      <c r="T1521" s="165"/>
      <c r="AT1521" s="160" t="s">
        <v>313</v>
      </c>
      <c r="AU1521" s="160" t="s">
        <v>80</v>
      </c>
      <c r="AV1521" s="13" t="s">
        <v>80</v>
      </c>
      <c r="AW1521" s="13" t="s">
        <v>3</v>
      </c>
      <c r="AX1521" s="13" t="s">
        <v>78</v>
      </c>
      <c r="AY1521" s="160" t="s">
        <v>304</v>
      </c>
    </row>
    <row r="1522" spans="2:65" s="11" customFormat="1" ht="22.9" customHeight="1" x14ac:dyDescent="0.2">
      <c r="B1522" s="122"/>
      <c r="D1522" s="123" t="s">
        <v>70</v>
      </c>
      <c r="E1522" s="132" t="s">
        <v>814</v>
      </c>
      <c r="F1522" s="132" t="s">
        <v>1494</v>
      </c>
      <c r="I1522" s="125"/>
      <c r="J1522" s="133">
        <f>BK1522</f>
        <v>0</v>
      </c>
      <c r="L1522" s="122"/>
      <c r="M1522" s="127"/>
      <c r="P1522" s="128">
        <f>SUM(P1523:P1685)</f>
        <v>0</v>
      </c>
      <c r="R1522" s="128">
        <f>SUM(R1523:R1685)</f>
        <v>75.916637160000022</v>
      </c>
      <c r="T1522" s="129">
        <f>SUM(T1523:T1685)</f>
        <v>0</v>
      </c>
      <c r="AR1522" s="123" t="s">
        <v>78</v>
      </c>
      <c r="AT1522" s="130" t="s">
        <v>70</v>
      </c>
      <c r="AU1522" s="130" t="s">
        <v>78</v>
      </c>
      <c r="AY1522" s="123" t="s">
        <v>304</v>
      </c>
      <c r="BK1522" s="131">
        <f>SUM(BK1523:BK1685)</f>
        <v>0</v>
      </c>
    </row>
    <row r="1523" spans="2:65" s="1" customFormat="1" ht="24.2" customHeight="1" x14ac:dyDescent="0.2">
      <c r="B1523" s="134"/>
      <c r="C1523" s="135" t="s">
        <v>1495</v>
      </c>
      <c r="D1523" s="135" t="s">
        <v>306</v>
      </c>
      <c r="E1523" s="136" t="s">
        <v>1496</v>
      </c>
      <c r="F1523" s="137" t="s">
        <v>1497</v>
      </c>
      <c r="G1523" s="138" t="s">
        <v>130</v>
      </c>
      <c r="H1523" s="139">
        <v>300</v>
      </c>
      <c r="I1523" s="140"/>
      <c r="J1523" s="141">
        <f>ROUND(I1523*H1523,2)</f>
        <v>0</v>
      </c>
      <c r="K1523" s="137" t="s">
        <v>309</v>
      </c>
      <c r="L1523" s="33"/>
      <c r="M1523" s="142" t="s">
        <v>2</v>
      </c>
      <c r="N1523" s="143" t="s">
        <v>42</v>
      </c>
      <c r="P1523" s="144">
        <f>O1523*H1523</f>
        <v>0</v>
      </c>
      <c r="Q1523" s="144">
        <v>2.5999999999999998E-4</v>
      </c>
      <c r="R1523" s="144">
        <f>Q1523*H1523</f>
        <v>7.8E-2</v>
      </c>
      <c r="S1523" s="144">
        <v>0</v>
      </c>
      <c r="T1523" s="145">
        <f>S1523*H1523</f>
        <v>0</v>
      </c>
      <c r="AR1523" s="146" t="s">
        <v>86</v>
      </c>
      <c r="AT1523" s="146" t="s">
        <v>306</v>
      </c>
      <c r="AU1523" s="146" t="s">
        <v>80</v>
      </c>
      <c r="AY1523" s="18" t="s">
        <v>304</v>
      </c>
      <c r="BE1523" s="147">
        <f>IF(N1523="základní",J1523,0)</f>
        <v>0</v>
      </c>
      <c r="BF1523" s="147">
        <f>IF(N1523="snížená",J1523,0)</f>
        <v>0</v>
      </c>
      <c r="BG1523" s="147">
        <f>IF(N1523="zákl. přenesená",J1523,0)</f>
        <v>0</v>
      </c>
      <c r="BH1523" s="147">
        <f>IF(N1523="sníž. přenesená",J1523,0)</f>
        <v>0</v>
      </c>
      <c r="BI1523" s="147">
        <f>IF(N1523="nulová",J1523,0)</f>
        <v>0</v>
      </c>
      <c r="BJ1523" s="18" t="s">
        <v>78</v>
      </c>
      <c r="BK1523" s="147">
        <f>ROUND(I1523*H1523,2)</f>
        <v>0</v>
      </c>
      <c r="BL1523" s="18" t="s">
        <v>86</v>
      </c>
      <c r="BM1523" s="146" t="s">
        <v>1498</v>
      </c>
    </row>
    <row r="1524" spans="2:65" s="1" customFormat="1" x14ac:dyDescent="0.2">
      <c r="B1524" s="33"/>
      <c r="D1524" s="148" t="s">
        <v>311</v>
      </c>
      <c r="F1524" s="149" t="s">
        <v>1499</v>
      </c>
      <c r="I1524" s="150"/>
      <c r="L1524" s="33"/>
      <c r="M1524" s="151"/>
      <c r="T1524" s="54"/>
      <c r="AT1524" s="18" t="s">
        <v>311</v>
      </c>
      <c r="AU1524" s="18" t="s">
        <v>80</v>
      </c>
    </row>
    <row r="1525" spans="2:65" s="1" customFormat="1" ht="37.9" customHeight="1" x14ac:dyDescent="0.2">
      <c r="B1525" s="134"/>
      <c r="C1525" s="135" t="s">
        <v>1500</v>
      </c>
      <c r="D1525" s="135" t="s">
        <v>306</v>
      </c>
      <c r="E1525" s="136" t="s">
        <v>1501</v>
      </c>
      <c r="F1525" s="137" t="s">
        <v>1502</v>
      </c>
      <c r="G1525" s="138" t="s">
        <v>130</v>
      </c>
      <c r="H1525" s="139">
        <v>300</v>
      </c>
      <c r="I1525" s="140"/>
      <c r="J1525" s="141">
        <f>ROUND(I1525*H1525,2)</f>
        <v>0</v>
      </c>
      <c r="K1525" s="137" t="s">
        <v>309</v>
      </c>
      <c r="L1525" s="33"/>
      <c r="M1525" s="142" t="s">
        <v>2</v>
      </c>
      <c r="N1525" s="143" t="s">
        <v>42</v>
      </c>
      <c r="P1525" s="144">
        <f>O1525*H1525</f>
        <v>0</v>
      </c>
      <c r="Q1525" s="144">
        <v>4.3800000000000002E-3</v>
      </c>
      <c r="R1525" s="144">
        <f>Q1525*H1525</f>
        <v>1.3140000000000001</v>
      </c>
      <c r="S1525" s="144">
        <v>0</v>
      </c>
      <c r="T1525" s="145">
        <f>S1525*H1525</f>
        <v>0</v>
      </c>
      <c r="AR1525" s="146" t="s">
        <v>86</v>
      </c>
      <c r="AT1525" s="146" t="s">
        <v>306</v>
      </c>
      <c r="AU1525" s="146" t="s">
        <v>80</v>
      </c>
      <c r="AY1525" s="18" t="s">
        <v>304</v>
      </c>
      <c r="BE1525" s="147">
        <f>IF(N1525="základní",J1525,0)</f>
        <v>0</v>
      </c>
      <c r="BF1525" s="147">
        <f>IF(N1525="snížená",J1525,0)</f>
        <v>0</v>
      </c>
      <c r="BG1525" s="147">
        <f>IF(N1525="zákl. přenesená",J1525,0)</f>
        <v>0</v>
      </c>
      <c r="BH1525" s="147">
        <f>IF(N1525="sníž. přenesená",J1525,0)</f>
        <v>0</v>
      </c>
      <c r="BI1525" s="147">
        <f>IF(N1525="nulová",J1525,0)</f>
        <v>0</v>
      </c>
      <c r="BJ1525" s="18" t="s">
        <v>78</v>
      </c>
      <c r="BK1525" s="147">
        <f>ROUND(I1525*H1525,2)</f>
        <v>0</v>
      </c>
      <c r="BL1525" s="18" t="s">
        <v>86</v>
      </c>
      <c r="BM1525" s="146" t="s">
        <v>1503</v>
      </c>
    </row>
    <row r="1526" spans="2:65" s="1" customFormat="1" x14ac:dyDescent="0.2">
      <c r="B1526" s="33"/>
      <c r="D1526" s="148" t="s">
        <v>311</v>
      </c>
      <c r="F1526" s="149" t="s">
        <v>1504</v>
      </c>
      <c r="I1526" s="150"/>
      <c r="L1526" s="33"/>
      <c r="M1526" s="151"/>
      <c r="T1526" s="54"/>
      <c r="AT1526" s="18" t="s">
        <v>311</v>
      </c>
      <c r="AU1526" s="18" t="s">
        <v>80</v>
      </c>
    </row>
    <row r="1527" spans="2:65" s="12" customFormat="1" ht="33.75" x14ac:dyDescent="0.2">
      <c r="B1527" s="152"/>
      <c r="D1527" s="153" t="s">
        <v>313</v>
      </c>
      <c r="E1527" s="154" t="s">
        <v>2</v>
      </c>
      <c r="F1527" s="155" t="s">
        <v>1505</v>
      </c>
      <c r="H1527" s="154" t="s">
        <v>2</v>
      </c>
      <c r="I1527" s="156"/>
      <c r="L1527" s="152"/>
      <c r="M1527" s="157"/>
      <c r="T1527" s="158"/>
      <c r="AT1527" s="154" t="s">
        <v>313</v>
      </c>
      <c r="AU1527" s="154" t="s">
        <v>80</v>
      </c>
      <c r="AV1527" s="12" t="s">
        <v>78</v>
      </c>
      <c r="AW1527" s="12" t="s">
        <v>32</v>
      </c>
      <c r="AX1527" s="12" t="s">
        <v>71</v>
      </c>
      <c r="AY1527" s="154" t="s">
        <v>304</v>
      </c>
    </row>
    <row r="1528" spans="2:65" s="12" customFormat="1" x14ac:dyDescent="0.2">
      <c r="B1528" s="152"/>
      <c r="D1528" s="153" t="s">
        <v>313</v>
      </c>
      <c r="E1528" s="154" t="s">
        <v>2</v>
      </c>
      <c r="F1528" s="155" t="s">
        <v>1506</v>
      </c>
      <c r="H1528" s="154" t="s">
        <v>2</v>
      </c>
      <c r="I1528" s="156"/>
      <c r="L1528" s="152"/>
      <c r="M1528" s="157"/>
      <c r="T1528" s="158"/>
      <c r="AT1528" s="154" t="s">
        <v>313</v>
      </c>
      <c r="AU1528" s="154" t="s">
        <v>80</v>
      </c>
      <c r="AV1528" s="12" t="s">
        <v>78</v>
      </c>
      <c r="AW1528" s="12" t="s">
        <v>32</v>
      </c>
      <c r="AX1528" s="12" t="s">
        <v>71</v>
      </c>
      <c r="AY1528" s="154" t="s">
        <v>304</v>
      </c>
    </row>
    <row r="1529" spans="2:65" s="13" customFormat="1" x14ac:dyDescent="0.2">
      <c r="B1529" s="159"/>
      <c r="D1529" s="153" t="s">
        <v>313</v>
      </c>
      <c r="E1529" s="160" t="s">
        <v>2</v>
      </c>
      <c r="F1529" s="161" t="s">
        <v>1507</v>
      </c>
      <c r="H1529" s="162">
        <v>200</v>
      </c>
      <c r="I1529" s="163"/>
      <c r="L1529" s="159"/>
      <c r="M1529" s="164"/>
      <c r="T1529" s="165"/>
      <c r="AT1529" s="160" t="s">
        <v>313</v>
      </c>
      <c r="AU1529" s="160" t="s">
        <v>80</v>
      </c>
      <c r="AV1529" s="13" t="s">
        <v>80</v>
      </c>
      <c r="AW1529" s="13" t="s">
        <v>32</v>
      </c>
      <c r="AX1529" s="13" t="s">
        <v>71</v>
      </c>
      <c r="AY1529" s="160" t="s">
        <v>304</v>
      </c>
    </row>
    <row r="1530" spans="2:65" s="13" customFormat="1" x14ac:dyDescent="0.2">
      <c r="B1530" s="159"/>
      <c r="D1530" s="153" t="s">
        <v>313</v>
      </c>
      <c r="E1530" s="160" t="s">
        <v>2</v>
      </c>
      <c r="F1530" s="161" t="s">
        <v>1508</v>
      </c>
      <c r="H1530" s="162">
        <v>100</v>
      </c>
      <c r="I1530" s="163"/>
      <c r="L1530" s="159"/>
      <c r="M1530" s="164"/>
      <c r="T1530" s="165"/>
      <c r="AT1530" s="160" t="s">
        <v>313</v>
      </c>
      <c r="AU1530" s="160" t="s">
        <v>80</v>
      </c>
      <c r="AV1530" s="13" t="s">
        <v>80</v>
      </c>
      <c r="AW1530" s="13" t="s">
        <v>32</v>
      </c>
      <c r="AX1530" s="13" t="s">
        <v>71</v>
      </c>
      <c r="AY1530" s="160" t="s">
        <v>304</v>
      </c>
    </row>
    <row r="1531" spans="2:65" s="15" customFormat="1" x14ac:dyDescent="0.2">
      <c r="B1531" s="173"/>
      <c r="D1531" s="153" t="s">
        <v>313</v>
      </c>
      <c r="E1531" s="174" t="s">
        <v>2</v>
      </c>
      <c r="F1531" s="175" t="s">
        <v>323</v>
      </c>
      <c r="H1531" s="176">
        <v>300</v>
      </c>
      <c r="I1531" s="177"/>
      <c r="L1531" s="173"/>
      <c r="M1531" s="178"/>
      <c r="T1531" s="179"/>
      <c r="AT1531" s="174" t="s">
        <v>313</v>
      </c>
      <c r="AU1531" s="174" t="s">
        <v>80</v>
      </c>
      <c r="AV1531" s="15" t="s">
        <v>86</v>
      </c>
      <c r="AW1531" s="15" t="s">
        <v>32</v>
      </c>
      <c r="AX1531" s="15" t="s">
        <v>78</v>
      </c>
      <c r="AY1531" s="174" t="s">
        <v>304</v>
      </c>
    </row>
    <row r="1532" spans="2:65" s="1" customFormat="1" ht="33" customHeight="1" x14ac:dyDescent="0.2">
      <c r="B1532" s="134"/>
      <c r="C1532" s="135" t="s">
        <v>1509</v>
      </c>
      <c r="D1532" s="135" t="s">
        <v>306</v>
      </c>
      <c r="E1532" s="136" t="s">
        <v>1510</v>
      </c>
      <c r="F1532" s="137" t="s">
        <v>1511</v>
      </c>
      <c r="G1532" s="138" t="s">
        <v>130</v>
      </c>
      <c r="H1532" s="139">
        <v>1231.7670000000001</v>
      </c>
      <c r="I1532" s="140"/>
      <c r="J1532" s="141">
        <f>ROUND(I1532*H1532,2)</f>
        <v>0</v>
      </c>
      <c r="K1532" s="137" t="s">
        <v>309</v>
      </c>
      <c r="L1532" s="33"/>
      <c r="M1532" s="142" t="s">
        <v>2</v>
      </c>
      <c r="N1532" s="143" t="s">
        <v>42</v>
      </c>
      <c r="P1532" s="144">
        <f>O1532*H1532</f>
        <v>0</v>
      </c>
      <c r="Q1532" s="144">
        <v>7.3499999999999998E-3</v>
      </c>
      <c r="R1532" s="144">
        <f>Q1532*H1532</f>
        <v>9.0534874500000004</v>
      </c>
      <c r="S1532" s="144">
        <v>0</v>
      </c>
      <c r="T1532" s="145">
        <f>S1532*H1532</f>
        <v>0</v>
      </c>
      <c r="AR1532" s="146" t="s">
        <v>86</v>
      </c>
      <c r="AT1532" s="146" t="s">
        <v>306</v>
      </c>
      <c r="AU1532" s="146" t="s">
        <v>80</v>
      </c>
      <c r="AY1532" s="18" t="s">
        <v>304</v>
      </c>
      <c r="BE1532" s="147">
        <f>IF(N1532="základní",J1532,0)</f>
        <v>0</v>
      </c>
      <c r="BF1532" s="147">
        <f>IF(N1532="snížená",J1532,0)</f>
        <v>0</v>
      </c>
      <c r="BG1532" s="147">
        <f>IF(N1532="zákl. přenesená",J1532,0)</f>
        <v>0</v>
      </c>
      <c r="BH1532" s="147">
        <f>IF(N1532="sníž. přenesená",J1532,0)</f>
        <v>0</v>
      </c>
      <c r="BI1532" s="147">
        <f>IF(N1532="nulová",J1532,0)</f>
        <v>0</v>
      </c>
      <c r="BJ1532" s="18" t="s">
        <v>78</v>
      </c>
      <c r="BK1532" s="147">
        <f>ROUND(I1532*H1532,2)</f>
        <v>0</v>
      </c>
      <c r="BL1532" s="18" t="s">
        <v>86</v>
      </c>
      <c r="BM1532" s="146" t="s">
        <v>1512</v>
      </c>
    </row>
    <row r="1533" spans="2:65" s="1" customFormat="1" x14ac:dyDescent="0.2">
      <c r="B1533" s="33"/>
      <c r="D1533" s="148" t="s">
        <v>311</v>
      </c>
      <c r="F1533" s="149" t="s">
        <v>1513</v>
      </c>
      <c r="I1533" s="150"/>
      <c r="L1533" s="33"/>
      <c r="M1533" s="151"/>
      <c r="T1533" s="54"/>
      <c r="AT1533" s="18" t="s">
        <v>311</v>
      </c>
      <c r="AU1533" s="18" t="s">
        <v>80</v>
      </c>
    </row>
    <row r="1534" spans="2:65" s="1" customFormat="1" ht="37.9" customHeight="1" x14ac:dyDescent="0.2">
      <c r="B1534" s="134"/>
      <c r="C1534" s="135" t="s">
        <v>1514</v>
      </c>
      <c r="D1534" s="135" t="s">
        <v>306</v>
      </c>
      <c r="E1534" s="136" t="s">
        <v>1515</v>
      </c>
      <c r="F1534" s="137" t="s">
        <v>1516</v>
      </c>
      <c r="G1534" s="138" t="s">
        <v>130</v>
      </c>
      <c r="H1534" s="139">
        <v>1231.7670000000001</v>
      </c>
      <c r="I1534" s="140"/>
      <c r="J1534" s="141">
        <f>ROUND(I1534*H1534,2)</f>
        <v>0</v>
      </c>
      <c r="K1534" s="137" t="s">
        <v>309</v>
      </c>
      <c r="L1534" s="33"/>
      <c r="M1534" s="142" t="s">
        <v>2</v>
      </c>
      <c r="N1534" s="143" t="s">
        <v>42</v>
      </c>
      <c r="P1534" s="144">
        <f>O1534*H1534</f>
        <v>0</v>
      </c>
      <c r="Q1534" s="144">
        <v>1.0500000000000001E-2</v>
      </c>
      <c r="R1534" s="144">
        <f>Q1534*H1534</f>
        <v>12.933553500000002</v>
      </c>
      <c r="S1534" s="144">
        <v>0</v>
      </c>
      <c r="T1534" s="145">
        <f>S1534*H1534</f>
        <v>0</v>
      </c>
      <c r="AR1534" s="146" t="s">
        <v>86</v>
      </c>
      <c r="AT1534" s="146" t="s">
        <v>306</v>
      </c>
      <c r="AU1534" s="146" t="s">
        <v>80</v>
      </c>
      <c r="AY1534" s="18" t="s">
        <v>304</v>
      </c>
      <c r="BE1534" s="147">
        <f>IF(N1534="základní",J1534,0)</f>
        <v>0</v>
      </c>
      <c r="BF1534" s="147">
        <f>IF(N1534="snížená",J1534,0)</f>
        <v>0</v>
      </c>
      <c r="BG1534" s="147">
        <f>IF(N1534="zákl. přenesená",J1534,0)</f>
        <v>0</v>
      </c>
      <c r="BH1534" s="147">
        <f>IF(N1534="sníž. přenesená",J1534,0)</f>
        <v>0</v>
      </c>
      <c r="BI1534" s="147">
        <f>IF(N1534="nulová",J1534,0)</f>
        <v>0</v>
      </c>
      <c r="BJ1534" s="18" t="s">
        <v>78</v>
      </c>
      <c r="BK1534" s="147">
        <f>ROUND(I1534*H1534,2)</f>
        <v>0</v>
      </c>
      <c r="BL1534" s="18" t="s">
        <v>86</v>
      </c>
      <c r="BM1534" s="146" t="s">
        <v>1517</v>
      </c>
    </row>
    <row r="1535" spans="2:65" s="1" customFormat="1" x14ac:dyDescent="0.2">
      <c r="B1535" s="33"/>
      <c r="D1535" s="148" t="s">
        <v>311</v>
      </c>
      <c r="F1535" s="149" t="s">
        <v>1518</v>
      </c>
      <c r="I1535" s="150"/>
      <c r="L1535" s="33"/>
      <c r="M1535" s="151"/>
      <c r="T1535" s="54"/>
      <c r="AT1535" s="18" t="s">
        <v>311</v>
      </c>
      <c r="AU1535" s="18" t="s">
        <v>80</v>
      </c>
    </row>
    <row r="1536" spans="2:65" s="12" customFormat="1" x14ac:dyDescent="0.2">
      <c r="B1536" s="152"/>
      <c r="D1536" s="153" t="s">
        <v>313</v>
      </c>
      <c r="E1536" s="154" t="s">
        <v>2</v>
      </c>
      <c r="F1536" s="155" t="s">
        <v>1519</v>
      </c>
      <c r="H1536" s="154" t="s">
        <v>2</v>
      </c>
      <c r="I1536" s="156"/>
      <c r="L1536" s="152"/>
      <c r="M1536" s="157"/>
      <c r="T1536" s="158"/>
      <c r="AT1536" s="154" t="s">
        <v>313</v>
      </c>
      <c r="AU1536" s="154" t="s">
        <v>80</v>
      </c>
      <c r="AV1536" s="12" t="s">
        <v>78</v>
      </c>
      <c r="AW1536" s="12" t="s">
        <v>32</v>
      </c>
      <c r="AX1536" s="12" t="s">
        <v>71</v>
      </c>
      <c r="AY1536" s="154" t="s">
        <v>304</v>
      </c>
    </row>
    <row r="1537" spans="2:51" s="12" customFormat="1" x14ac:dyDescent="0.2">
      <c r="B1537" s="152"/>
      <c r="D1537" s="153" t="s">
        <v>313</v>
      </c>
      <c r="E1537" s="154" t="s">
        <v>2</v>
      </c>
      <c r="F1537" s="155" t="s">
        <v>1520</v>
      </c>
      <c r="H1537" s="154" t="s">
        <v>2</v>
      </c>
      <c r="I1537" s="156"/>
      <c r="L1537" s="152"/>
      <c r="M1537" s="157"/>
      <c r="T1537" s="158"/>
      <c r="AT1537" s="154" t="s">
        <v>313</v>
      </c>
      <c r="AU1537" s="154" t="s">
        <v>80</v>
      </c>
      <c r="AV1537" s="12" t="s">
        <v>78</v>
      </c>
      <c r="AW1537" s="12" t="s">
        <v>32</v>
      </c>
      <c r="AX1537" s="12" t="s">
        <v>71</v>
      </c>
      <c r="AY1537" s="154" t="s">
        <v>304</v>
      </c>
    </row>
    <row r="1538" spans="2:51" s="12" customFormat="1" ht="33.75" x14ac:dyDescent="0.2">
      <c r="B1538" s="152"/>
      <c r="D1538" s="153" t="s">
        <v>313</v>
      </c>
      <c r="E1538" s="154" t="s">
        <v>2</v>
      </c>
      <c r="F1538" s="155" t="s">
        <v>1521</v>
      </c>
      <c r="H1538" s="154" t="s">
        <v>2</v>
      </c>
      <c r="I1538" s="156"/>
      <c r="L1538" s="152"/>
      <c r="M1538" s="157"/>
      <c r="T1538" s="158"/>
      <c r="AT1538" s="154" t="s">
        <v>313</v>
      </c>
      <c r="AU1538" s="154" t="s">
        <v>80</v>
      </c>
      <c r="AV1538" s="12" t="s">
        <v>78</v>
      </c>
      <c r="AW1538" s="12" t="s">
        <v>32</v>
      </c>
      <c r="AX1538" s="12" t="s">
        <v>71</v>
      </c>
      <c r="AY1538" s="154" t="s">
        <v>304</v>
      </c>
    </row>
    <row r="1539" spans="2:51" s="12" customFormat="1" x14ac:dyDescent="0.2">
      <c r="B1539" s="152"/>
      <c r="D1539" s="153" t="s">
        <v>313</v>
      </c>
      <c r="E1539" s="154" t="s">
        <v>2</v>
      </c>
      <c r="F1539" s="155" t="s">
        <v>1522</v>
      </c>
      <c r="H1539" s="154" t="s">
        <v>2</v>
      </c>
      <c r="I1539" s="156"/>
      <c r="L1539" s="152"/>
      <c r="M1539" s="157"/>
      <c r="T1539" s="158"/>
      <c r="AT1539" s="154" t="s">
        <v>313</v>
      </c>
      <c r="AU1539" s="154" t="s">
        <v>80</v>
      </c>
      <c r="AV1539" s="12" t="s">
        <v>78</v>
      </c>
      <c r="AW1539" s="12" t="s">
        <v>32</v>
      </c>
      <c r="AX1539" s="12" t="s">
        <v>71</v>
      </c>
      <c r="AY1539" s="154" t="s">
        <v>304</v>
      </c>
    </row>
    <row r="1540" spans="2:51" s="13" customFormat="1" x14ac:dyDescent="0.2">
      <c r="B1540" s="159"/>
      <c r="D1540" s="153" t="s">
        <v>313</v>
      </c>
      <c r="E1540" s="160" t="s">
        <v>2</v>
      </c>
      <c r="F1540" s="161" t="s">
        <v>1523</v>
      </c>
      <c r="H1540" s="162">
        <v>4.4480000000000004</v>
      </c>
      <c r="I1540" s="163"/>
      <c r="L1540" s="159"/>
      <c r="M1540" s="164"/>
      <c r="T1540" s="165"/>
      <c r="AT1540" s="160" t="s">
        <v>313</v>
      </c>
      <c r="AU1540" s="160" t="s">
        <v>80</v>
      </c>
      <c r="AV1540" s="13" t="s">
        <v>80</v>
      </c>
      <c r="AW1540" s="13" t="s">
        <v>32</v>
      </c>
      <c r="AX1540" s="13" t="s">
        <v>71</v>
      </c>
      <c r="AY1540" s="160" t="s">
        <v>304</v>
      </c>
    </row>
    <row r="1541" spans="2:51" s="14" customFormat="1" x14ac:dyDescent="0.2">
      <c r="B1541" s="166"/>
      <c r="D1541" s="153" t="s">
        <v>313</v>
      </c>
      <c r="E1541" s="167" t="s">
        <v>2</v>
      </c>
      <c r="F1541" s="168" t="s">
        <v>321</v>
      </c>
      <c r="H1541" s="169">
        <v>4.4480000000000004</v>
      </c>
      <c r="I1541" s="170"/>
      <c r="L1541" s="166"/>
      <c r="M1541" s="171"/>
      <c r="T1541" s="172"/>
      <c r="AT1541" s="167" t="s">
        <v>313</v>
      </c>
      <c r="AU1541" s="167" t="s">
        <v>80</v>
      </c>
      <c r="AV1541" s="14" t="s">
        <v>322</v>
      </c>
      <c r="AW1541" s="14" t="s">
        <v>32</v>
      </c>
      <c r="AX1541" s="14" t="s">
        <v>71</v>
      </c>
      <c r="AY1541" s="167" t="s">
        <v>304</v>
      </c>
    </row>
    <row r="1542" spans="2:51" s="12" customFormat="1" x14ac:dyDescent="0.2">
      <c r="B1542" s="152"/>
      <c r="D1542" s="153" t="s">
        <v>313</v>
      </c>
      <c r="E1542" s="154" t="s">
        <v>2</v>
      </c>
      <c r="F1542" s="155" t="s">
        <v>903</v>
      </c>
      <c r="H1542" s="154" t="s">
        <v>2</v>
      </c>
      <c r="I1542" s="156"/>
      <c r="L1542" s="152"/>
      <c r="M1542" s="157"/>
      <c r="T1542" s="158"/>
      <c r="AT1542" s="154" t="s">
        <v>313</v>
      </c>
      <c r="AU1542" s="154" t="s">
        <v>80</v>
      </c>
      <c r="AV1542" s="12" t="s">
        <v>78</v>
      </c>
      <c r="AW1542" s="12" t="s">
        <v>32</v>
      </c>
      <c r="AX1542" s="12" t="s">
        <v>71</v>
      </c>
      <c r="AY1542" s="154" t="s">
        <v>304</v>
      </c>
    </row>
    <row r="1543" spans="2:51" s="13" customFormat="1" x14ac:dyDescent="0.2">
      <c r="B1543" s="159"/>
      <c r="D1543" s="153" t="s">
        <v>313</v>
      </c>
      <c r="E1543" s="160" t="s">
        <v>2</v>
      </c>
      <c r="F1543" s="161" t="s">
        <v>1524</v>
      </c>
      <c r="H1543" s="162">
        <v>18.939</v>
      </c>
      <c r="I1543" s="163"/>
      <c r="L1543" s="159"/>
      <c r="M1543" s="164"/>
      <c r="T1543" s="165"/>
      <c r="AT1543" s="160" t="s">
        <v>313</v>
      </c>
      <c r="AU1543" s="160" t="s">
        <v>80</v>
      </c>
      <c r="AV1543" s="13" t="s">
        <v>80</v>
      </c>
      <c r="AW1543" s="13" t="s">
        <v>32</v>
      </c>
      <c r="AX1543" s="13" t="s">
        <v>71</v>
      </c>
      <c r="AY1543" s="160" t="s">
        <v>304</v>
      </c>
    </row>
    <row r="1544" spans="2:51" s="13" customFormat="1" x14ac:dyDescent="0.2">
      <c r="B1544" s="159"/>
      <c r="D1544" s="153" t="s">
        <v>313</v>
      </c>
      <c r="E1544" s="160" t="s">
        <v>2</v>
      </c>
      <c r="F1544" s="161" t="s">
        <v>1525</v>
      </c>
      <c r="H1544" s="162">
        <v>17.510999999999999</v>
      </c>
      <c r="I1544" s="163"/>
      <c r="L1544" s="159"/>
      <c r="M1544" s="164"/>
      <c r="T1544" s="165"/>
      <c r="AT1544" s="160" t="s">
        <v>313</v>
      </c>
      <c r="AU1544" s="160" t="s">
        <v>80</v>
      </c>
      <c r="AV1544" s="13" t="s">
        <v>80</v>
      </c>
      <c r="AW1544" s="13" t="s">
        <v>32</v>
      </c>
      <c r="AX1544" s="13" t="s">
        <v>71</v>
      </c>
      <c r="AY1544" s="160" t="s">
        <v>304</v>
      </c>
    </row>
    <row r="1545" spans="2:51" s="13" customFormat="1" x14ac:dyDescent="0.2">
      <c r="B1545" s="159"/>
      <c r="D1545" s="153" t="s">
        <v>313</v>
      </c>
      <c r="E1545" s="160" t="s">
        <v>2</v>
      </c>
      <c r="F1545" s="161" t="s">
        <v>1526</v>
      </c>
      <c r="H1545" s="162">
        <v>15.36</v>
      </c>
      <c r="I1545" s="163"/>
      <c r="L1545" s="159"/>
      <c r="M1545" s="164"/>
      <c r="T1545" s="165"/>
      <c r="AT1545" s="160" t="s">
        <v>313</v>
      </c>
      <c r="AU1545" s="160" t="s">
        <v>80</v>
      </c>
      <c r="AV1545" s="13" t="s">
        <v>80</v>
      </c>
      <c r="AW1545" s="13" t="s">
        <v>32</v>
      </c>
      <c r="AX1545" s="13" t="s">
        <v>71</v>
      </c>
      <c r="AY1545" s="160" t="s">
        <v>304</v>
      </c>
    </row>
    <row r="1546" spans="2:51" s="13" customFormat="1" x14ac:dyDescent="0.2">
      <c r="B1546" s="159"/>
      <c r="D1546" s="153" t="s">
        <v>313</v>
      </c>
      <c r="E1546" s="160" t="s">
        <v>2</v>
      </c>
      <c r="F1546" s="161" t="s">
        <v>1527</v>
      </c>
      <c r="H1546" s="162">
        <v>18.939</v>
      </c>
      <c r="I1546" s="163"/>
      <c r="L1546" s="159"/>
      <c r="M1546" s="164"/>
      <c r="T1546" s="165"/>
      <c r="AT1546" s="160" t="s">
        <v>313</v>
      </c>
      <c r="AU1546" s="160" t="s">
        <v>80</v>
      </c>
      <c r="AV1546" s="13" t="s">
        <v>80</v>
      </c>
      <c r="AW1546" s="13" t="s">
        <v>32</v>
      </c>
      <c r="AX1546" s="13" t="s">
        <v>71</v>
      </c>
      <c r="AY1546" s="160" t="s">
        <v>304</v>
      </c>
    </row>
    <row r="1547" spans="2:51" s="13" customFormat="1" x14ac:dyDescent="0.2">
      <c r="B1547" s="159"/>
      <c r="D1547" s="153" t="s">
        <v>313</v>
      </c>
      <c r="E1547" s="160" t="s">
        <v>2</v>
      </c>
      <c r="F1547" s="161" t="s">
        <v>1528</v>
      </c>
      <c r="H1547" s="162">
        <v>15.36</v>
      </c>
      <c r="I1547" s="163"/>
      <c r="L1547" s="159"/>
      <c r="M1547" s="164"/>
      <c r="T1547" s="165"/>
      <c r="AT1547" s="160" t="s">
        <v>313</v>
      </c>
      <c r="AU1547" s="160" t="s">
        <v>80</v>
      </c>
      <c r="AV1547" s="13" t="s">
        <v>80</v>
      </c>
      <c r="AW1547" s="13" t="s">
        <v>32</v>
      </c>
      <c r="AX1547" s="13" t="s">
        <v>71</v>
      </c>
      <c r="AY1547" s="160" t="s">
        <v>304</v>
      </c>
    </row>
    <row r="1548" spans="2:51" s="13" customFormat="1" x14ac:dyDescent="0.2">
      <c r="B1548" s="159"/>
      <c r="D1548" s="153" t="s">
        <v>313</v>
      </c>
      <c r="E1548" s="160" t="s">
        <v>2</v>
      </c>
      <c r="F1548" s="161" t="s">
        <v>1529</v>
      </c>
      <c r="H1548" s="162">
        <v>83.722999999999999</v>
      </c>
      <c r="I1548" s="163"/>
      <c r="L1548" s="159"/>
      <c r="M1548" s="164"/>
      <c r="T1548" s="165"/>
      <c r="AT1548" s="160" t="s">
        <v>313</v>
      </c>
      <c r="AU1548" s="160" t="s">
        <v>80</v>
      </c>
      <c r="AV1548" s="13" t="s">
        <v>80</v>
      </c>
      <c r="AW1548" s="13" t="s">
        <v>32</v>
      </c>
      <c r="AX1548" s="13" t="s">
        <v>71</v>
      </c>
      <c r="AY1548" s="160" t="s">
        <v>304</v>
      </c>
    </row>
    <row r="1549" spans="2:51" s="13" customFormat="1" x14ac:dyDescent="0.2">
      <c r="B1549" s="159"/>
      <c r="D1549" s="153" t="s">
        <v>313</v>
      </c>
      <c r="E1549" s="160" t="s">
        <v>2</v>
      </c>
      <c r="F1549" s="161" t="s">
        <v>1530</v>
      </c>
      <c r="H1549" s="162">
        <v>34.646999999999998</v>
      </c>
      <c r="I1549" s="163"/>
      <c r="L1549" s="159"/>
      <c r="M1549" s="164"/>
      <c r="T1549" s="165"/>
      <c r="AT1549" s="160" t="s">
        <v>313</v>
      </c>
      <c r="AU1549" s="160" t="s">
        <v>80</v>
      </c>
      <c r="AV1549" s="13" t="s">
        <v>80</v>
      </c>
      <c r="AW1549" s="13" t="s">
        <v>32</v>
      </c>
      <c r="AX1549" s="13" t="s">
        <v>71</v>
      </c>
      <c r="AY1549" s="160" t="s">
        <v>304</v>
      </c>
    </row>
    <row r="1550" spans="2:51" s="13" customFormat="1" x14ac:dyDescent="0.2">
      <c r="B1550" s="159"/>
      <c r="D1550" s="153" t="s">
        <v>313</v>
      </c>
      <c r="E1550" s="160" t="s">
        <v>2</v>
      </c>
      <c r="F1550" s="161" t="s">
        <v>1531</v>
      </c>
      <c r="H1550" s="162">
        <v>17.859000000000002</v>
      </c>
      <c r="I1550" s="163"/>
      <c r="L1550" s="159"/>
      <c r="M1550" s="164"/>
      <c r="T1550" s="165"/>
      <c r="AT1550" s="160" t="s">
        <v>313</v>
      </c>
      <c r="AU1550" s="160" t="s">
        <v>80</v>
      </c>
      <c r="AV1550" s="13" t="s">
        <v>80</v>
      </c>
      <c r="AW1550" s="13" t="s">
        <v>32</v>
      </c>
      <c r="AX1550" s="13" t="s">
        <v>71</v>
      </c>
      <c r="AY1550" s="160" t="s">
        <v>304</v>
      </c>
    </row>
    <row r="1551" spans="2:51" s="13" customFormat="1" x14ac:dyDescent="0.2">
      <c r="B1551" s="159"/>
      <c r="D1551" s="153" t="s">
        <v>313</v>
      </c>
      <c r="E1551" s="160" t="s">
        <v>2</v>
      </c>
      <c r="F1551" s="161" t="s">
        <v>1532</v>
      </c>
      <c r="H1551" s="162">
        <v>20.724</v>
      </c>
      <c r="I1551" s="163"/>
      <c r="L1551" s="159"/>
      <c r="M1551" s="164"/>
      <c r="T1551" s="165"/>
      <c r="AT1551" s="160" t="s">
        <v>313</v>
      </c>
      <c r="AU1551" s="160" t="s">
        <v>80</v>
      </c>
      <c r="AV1551" s="13" t="s">
        <v>80</v>
      </c>
      <c r="AW1551" s="13" t="s">
        <v>32</v>
      </c>
      <c r="AX1551" s="13" t="s">
        <v>71</v>
      </c>
      <c r="AY1551" s="160" t="s">
        <v>304</v>
      </c>
    </row>
    <row r="1552" spans="2:51" s="13" customFormat="1" x14ac:dyDescent="0.2">
      <c r="B1552" s="159"/>
      <c r="D1552" s="153" t="s">
        <v>313</v>
      </c>
      <c r="E1552" s="160" t="s">
        <v>2</v>
      </c>
      <c r="F1552" s="161" t="s">
        <v>1533</v>
      </c>
      <c r="H1552" s="162">
        <v>17.859000000000002</v>
      </c>
      <c r="I1552" s="163"/>
      <c r="L1552" s="159"/>
      <c r="M1552" s="164"/>
      <c r="T1552" s="165"/>
      <c r="AT1552" s="160" t="s">
        <v>313</v>
      </c>
      <c r="AU1552" s="160" t="s">
        <v>80</v>
      </c>
      <c r="AV1552" s="13" t="s">
        <v>80</v>
      </c>
      <c r="AW1552" s="13" t="s">
        <v>32</v>
      </c>
      <c r="AX1552" s="13" t="s">
        <v>71</v>
      </c>
      <c r="AY1552" s="160" t="s">
        <v>304</v>
      </c>
    </row>
    <row r="1553" spans="2:51" s="13" customFormat="1" x14ac:dyDescent="0.2">
      <c r="B1553" s="159"/>
      <c r="D1553" s="153" t="s">
        <v>313</v>
      </c>
      <c r="E1553" s="160" t="s">
        <v>2</v>
      </c>
      <c r="F1553" s="161" t="s">
        <v>1534</v>
      </c>
      <c r="H1553" s="162">
        <v>2.36</v>
      </c>
      <c r="I1553" s="163"/>
      <c r="L1553" s="159"/>
      <c r="M1553" s="164"/>
      <c r="T1553" s="165"/>
      <c r="AT1553" s="160" t="s">
        <v>313</v>
      </c>
      <c r="AU1553" s="160" t="s">
        <v>80</v>
      </c>
      <c r="AV1553" s="13" t="s">
        <v>80</v>
      </c>
      <c r="AW1553" s="13" t="s">
        <v>32</v>
      </c>
      <c r="AX1553" s="13" t="s">
        <v>71</v>
      </c>
      <c r="AY1553" s="160" t="s">
        <v>304</v>
      </c>
    </row>
    <row r="1554" spans="2:51" s="14" customFormat="1" x14ac:dyDescent="0.2">
      <c r="B1554" s="166"/>
      <c r="D1554" s="153" t="s">
        <v>313</v>
      </c>
      <c r="E1554" s="167" t="s">
        <v>2</v>
      </c>
      <c r="F1554" s="168" t="s">
        <v>321</v>
      </c>
      <c r="H1554" s="169">
        <v>263.28100000000001</v>
      </c>
      <c r="I1554" s="170"/>
      <c r="L1554" s="166"/>
      <c r="M1554" s="171"/>
      <c r="T1554" s="172"/>
      <c r="AT1554" s="167" t="s">
        <v>313</v>
      </c>
      <c r="AU1554" s="167" t="s">
        <v>80</v>
      </c>
      <c r="AV1554" s="14" t="s">
        <v>322</v>
      </c>
      <c r="AW1554" s="14" t="s">
        <v>32</v>
      </c>
      <c r="AX1554" s="14" t="s">
        <v>71</v>
      </c>
      <c r="AY1554" s="167" t="s">
        <v>304</v>
      </c>
    </row>
    <row r="1555" spans="2:51" s="12" customFormat="1" x14ac:dyDescent="0.2">
      <c r="B1555" s="152"/>
      <c r="D1555" s="153" t="s">
        <v>313</v>
      </c>
      <c r="E1555" s="154" t="s">
        <v>2</v>
      </c>
      <c r="F1555" s="155" t="s">
        <v>906</v>
      </c>
      <c r="H1555" s="154" t="s">
        <v>2</v>
      </c>
      <c r="I1555" s="156"/>
      <c r="L1555" s="152"/>
      <c r="M1555" s="157"/>
      <c r="T1555" s="158"/>
      <c r="AT1555" s="154" t="s">
        <v>313</v>
      </c>
      <c r="AU1555" s="154" t="s">
        <v>80</v>
      </c>
      <c r="AV1555" s="12" t="s">
        <v>78</v>
      </c>
      <c r="AW1555" s="12" t="s">
        <v>32</v>
      </c>
      <c r="AX1555" s="12" t="s">
        <v>71</v>
      </c>
      <c r="AY1555" s="154" t="s">
        <v>304</v>
      </c>
    </row>
    <row r="1556" spans="2:51" s="13" customFormat="1" x14ac:dyDescent="0.2">
      <c r="B1556" s="159"/>
      <c r="D1556" s="153" t="s">
        <v>313</v>
      </c>
      <c r="E1556" s="160" t="s">
        <v>2</v>
      </c>
      <c r="F1556" s="161" t="s">
        <v>1535</v>
      </c>
      <c r="H1556" s="162">
        <v>46.323999999999998</v>
      </c>
      <c r="I1556" s="163"/>
      <c r="L1556" s="159"/>
      <c r="M1556" s="164"/>
      <c r="T1556" s="165"/>
      <c r="AT1556" s="160" t="s">
        <v>313</v>
      </c>
      <c r="AU1556" s="160" t="s">
        <v>80</v>
      </c>
      <c r="AV1556" s="13" t="s">
        <v>80</v>
      </c>
      <c r="AW1556" s="13" t="s">
        <v>32</v>
      </c>
      <c r="AX1556" s="13" t="s">
        <v>71</v>
      </c>
      <c r="AY1556" s="160" t="s">
        <v>304</v>
      </c>
    </row>
    <row r="1557" spans="2:51" s="13" customFormat="1" ht="33.75" x14ac:dyDescent="0.2">
      <c r="B1557" s="159"/>
      <c r="D1557" s="153" t="s">
        <v>313</v>
      </c>
      <c r="E1557" s="160" t="s">
        <v>2</v>
      </c>
      <c r="F1557" s="161" t="s">
        <v>1536</v>
      </c>
      <c r="H1557" s="162">
        <v>165.858</v>
      </c>
      <c r="I1557" s="163"/>
      <c r="L1557" s="159"/>
      <c r="M1557" s="164"/>
      <c r="T1557" s="165"/>
      <c r="AT1557" s="160" t="s">
        <v>313</v>
      </c>
      <c r="AU1557" s="160" t="s">
        <v>80</v>
      </c>
      <c r="AV1557" s="13" t="s">
        <v>80</v>
      </c>
      <c r="AW1557" s="13" t="s">
        <v>32</v>
      </c>
      <c r="AX1557" s="13" t="s">
        <v>71</v>
      </c>
      <c r="AY1557" s="160" t="s">
        <v>304</v>
      </c>
    </row>
    <row r="1558" spans="2:51" s="13" customFormat="1" ht="33.75" x14ac:dyDescent="0.2">
      <c r="B1558" s="159"/>
      <c r="D1558" s="153" t="s">
        <v>313</v>
      </c>
      <c r="E1558" s="160" t="s">
        <v>2</v>
      </c>
      <c r="F1558" s="161" t="s">
        <v>1537</v>
      </c>
      <c r="H1558" s="162">
        <v>137.74299999999999</v>
      </c>
      <c r="I1558" s="163"/>
      <c r="L1558" s="159"/>
      <c r="M1558" s="164"/>
      <c r="T1558" s="165"/>
      <c r="AT1558" s="160" t="s">
        <v>313</v>
      </c>
      <c r="AU1558" s="160" t="s">
        <v>80</v>
      </c>
      <c r="AV1558" s="13" t="s">
        <v>80</v>
      </c>
      <c r="AW1558" s="13" t="s">
        <v>32</v>
      </c>
      <c r="AX1558" s="13" t="s">
        <v>71</v>
      </c>
      <c r="AY1558" s="160" t="s">
        <v>304</v>
      </c>
    </row>
    <row r="1559" spans="2:51" s="13" customFormat="1" ht="33.75" x14ac:dyDescent="0.2">
      <c r="B1559" s="159"/>
      <c r="D1559" s="153" t="s">
        <v>313</v>
      </c>
      <c r="E1559" s="160" t="s">
        <v>2</v>
      </c>
      <c r="F1559" s="161" t="s">
        <v>1538</v>
      </c>
      <c r="H1559" s="162">
        <v>134.56</v>
      </c>
      <c r="I1559" s="163"/>
      <c r="L1559" s="159"/>
      <c r="M1559" s="164"/>
      <c r="T1559" s="165"/>
      <c r="AT1559" s="160" t="s">
        <v>313</v>
      </c>
      <c r="AU1559" s="160" t="s">
        <v>80</v>
      </c>
      <c r="AV1559" s="13" t="s">
        <v>80</v>
      </c>
      <c r="AW1559" s="13" t="s">
        <v>32</v>
      </c>
      <c r="AX1559" s="13" t="s">
        <v>71</v>
      </c>
      <c r="AY1559" s="160" t="s">
        <v>304</v>
      </c>
    </row>
    <row r="1560" spans="2:51" s="14" customFormat="1" x14ac:dyDescent="0.2">
      <c r="B1560" s="166"/>
      <c r="D1560" s="153" t="s">
        <v>313</v>
      </c>
      <c r="E1560" s="167" t="s">
        <v>2</v>
      </c>
      <c r="F1560" s="168" t="s">
        <v>321</v>
      </c>
      <c r="H1560" s="169">
        <v>484.48500000000001</v>
      </c>
      <c r="I1560" s="170"/>
      <c r="L1560" s="166"/>
      <c r="M1560" s="171"/>
      <c r="T1560" s="172"/>
      <c r="AT1560" s="167" t="s">
        <v>313</v>
      </c>
      <c r="AU1560" s="167" t="s">
        <v>80</v>
      </c>
      <c r="AV1560" s="14" t="s">
        <v>322</v>
      </c>
      <c r="AW1560" s="14" t="s">
        <v>32</v>
      </c>
      <c r="AX1560" s="14" t="s">
        <v>71</v>
      </c>
      <c r="AY1560" s="167" t="s">
        <v>304</v>
      </c>
    </row>
    <row r="1561" spans="2:51" s="12" customFormat="1" x14ac:dyDescent="0.2">
      <c r="B1561" s="152"/>
      <c r="D1561" s="153" t="s">
        <v>313</v>
      </c>
      <c r="E1561" s="154" t="s">
        <v>2</v>
      </c>
      <c r="F1561" s="155" t="s">
        <v>1539</v>
      </c>
      <c r="H1561" s="154" t="s">
        <v>2</v>
      </c>
      <c r="I1561" s="156"/>
      <c r="L1561" s="152"/>
      <c r="M1561" s="157"/>
      <c r="T1561" s="158"/>
      <c r="AT1561" s="154" t="s">
        <v>313</v>
      </c>
      <c r="AU1561" s="154" t="s">
        <v>80</v>
      </c>
      <c r="AV1561" s="12" t="s">
        <v>78</v>
      </c>
      <c r="AW1561" s="12" t="s">
        <v>32</v>
      </c>
      <c r="AX1561" s="12" t="s">
        <v>71</v>
      </c>
      <c r="AY1561" s="154" t="s">
        <v>304</v>
      </c>
    </row>
    <row r="1562" spans="2:51" s="13" customFormat="1" ht="22.5" x14ac:dyDescent="0.2">
      <c r="B1562" s="159"/>
      <c r="D1562" s="153" t="s">
        <v>313</v>
      </c>
      <c r="E1562" s="160" t="s">
        <v>2</v>
      </c>
      <c r="F1562" s="161" t="s">
        <v>1540</v>
      </c>
      <c r="H1562" s="162">
        <v>42.936</v>
      </c>
      <c r="I1562" s="163"/>
      <c r="L1562" s="159"/>
      <c r="M1562" s="164"/>
      <c r="T1562" s="165"/>
      <c r="AT1562" s="160" t="s">
        <v>313</v>
      </c>
      <c r="AU1562" s="160" t="s">
        <v>80</v>
      </c>
      <c r="AV1562" s="13" t="s">
        <v>80</v>
      </c>
      <c r="AW1562" s="13" t="s">
        <v>32</v>
      </c>
      <c r="AX1562" s="13" t="s">
        <v>71</v>
      </c>
      <c r="AY1562" s="160" t="s">
        <v>304</v>
      </c>
    </row>
    <row r="1563" spans="2:51" s="13" customFormat="1" ht="22.5" x14ac:dyDescent="0.2">
      <c r="B1563" s="159"/>
      <c r="D1563" s="153" t="s">
        <v>313</v>
      </c>
      <c r="E1563" s="160" t="s">
        <v>2</v>
      </c>
      <c r="F1563" s="161" t="s">
        <v>1541</v>
      </c>
      <c r="H1563" s="162">
        <v>46.454000000000001</v>
      </c>
      <c r="I1563" s="163"/>
      <c r="L1563" s="159"/>
      <c r="M1563" s="164"/>
      <c r="T1563" s="165"/>
      <c r="AT1563" s="160" t="s">
        <v>313</v>
      </c>
      <c r="AU1563" s="160" t="s">
        <v>80</v>
      </c>
      <c r="AV1563" s="13" t="s">
        <v>80</v>
      </c>
      <c r="AW1563" s="13" t="s">
        <v>32</v>
      </c>
      <c r="AX1563" s="13" t="s">
        <v>71</v>
      </c>
      <c r="AY1563" s="160" t="s">
        <v>304</v>
      </c>
    </row>
    <row r="1564" spans="2:51" s="13" customFormat="1" x14ac:dyDescent="0.2">
      <c r="B1564" s="159"/>
      <c r="D1564" s="153" t="s">
        <v>313</v>
      </c>
      <c r="E1564" s="160" t="s">
        <v>2</v>
      </c>
      <c r="F1564" s="161" t="s">
        <v>1542</v>
      </c>
      <c r="H1564" s="162">
        <v>22.972000000000001</v>
      </c>
      <c r="I1564" s="163"/>
      <c r="L1564" s="159"/>
      <c r="M1564" s="164"/>
      <c r="T1564" s="165"/>
      <c r="AT1564" s="160" t="s">
        <v>313</v>
      </c>
      <c r="AU1564" s="160" t="s">
        <v>80</v>
      </c>
      <c r="AV1564" s="13" t="s">
        <v>80</v>
      </c>
      <c r="AW1564" s="13" t="s">
        <v>32</v>
      </c>
      <c r="AX1564" s="13" t="s">
        <v>71</v>
      </c>
      <c r="AY1564" s="160" t="s">
        <v>304</v>
      </c>
    </row>
    <row r="1565" spans="2:51" s="13" customFormat="1" x14ac:dyDescent="0.2">
      <c r="B1565" s="159"/>
      <c r="D1565" s="153" t="s">
        <v>313</v>
      </c>
      <c r="E1565" s="160" t="s">
        <v>2</v>
      </c>
      <c r="F1565" s="161" t="s">
        <v>1543</v>
      </c>
      <c r="H1565" s="162">
        <v>40.618000000000002</v>
      </c>
      <c r="I1565" s="163"/>
      <c r="L1565" s="159"/>
      <c r="M1565" s="164"/>
      <c r="T1565" s="165"/>
      <c r="AT1565" s="160" t="s">
        <v>313</v>
      </c>
      <c r="AU1565" s="160" t="s">
        <v>80</v>
      </c>
      <c r="AV1565" s="13" t="s">
        <v>80</v>
      </c>
      <c r="AW1565" s="13" t="s">
        <v>32</v>
      </c>
      <c r="AX1565" s="13" t="s">
        <v>71</v>
      </c>
      <c r="AY1565" s="160" t="s">
        <v>304</v>
      </c>
    </row>
    <row r="1566" spans="2:51" s="13" customFormat="1" x14ac:dyDescent="0.2">
      <c r="B1566" s="159"/>
      <c r="D1566" s="153" t="s">
        <v>313</v>
      </c>
      <c r="E1566" s="160" t="s">
        <v>2</v>
      </c>
      <c r="F1566" s="161" t="s">
        <v>1544</v>
      </c>
      <c r="H1566" s="162">
        <v>20.698</v>
      </c>
      <c r="I1566" s="163"/>
      <c r="L1566" s="159"/>
      <c r="M1566" s="164"/>
      <c r="T1566" s="165"/>
      <c r="AT1566" s="160" t="s">
        <v>313</v>
      </c>
      <c r="AU1566" s="160" t="s">
        <v>80</v>
      </c>
      <c r="AV1566" s="13" t="s">
        <v>80</v>
      </c>
      <c r="AW1566" s="13" t="s">
        <v>32</v>
      </c>
      <c r="AX1566" s="13" t="s">
        <v>71</v>
      </c>
      <c r="AY1566" s="160" t="s">
        <v>304</v>
      </c>
    </row>
    <row r="1567" spans="2:51" s="13" customFormat="1" x14ac:dyDescent="0.2">
      <c r="B1567" s="159"/>
      <c r="D1567" s="153" t="s">
        <v>313</v>
      </c>
      <c r="E1567" s="160" t="s">
        <v>2</v>
      </c>
      <c r="F1567" s="161" t="s">
        <v>1545</v>
      </c>
      <c r="H1567" s="162">
        <v>15.612</v>
      </c>
      <c r="I1567" s="163"/>
      <c r="L1567" s="159"/>
      <c r="M1567" s="164"/>
      <c r="T1567" s="165"/>
      <c r="AT1567" s="160" t="s">
        <v>313</v>
      </c>
      <c r="AU1567" s="160" t="s">
        <v>80</v>
      </c>
      <c r="AV1567" s="13" t="s">
        <v>80</v>
      </c>
      <c r="AW1567" s="13" t="s">
        <v>32</v>
      </c>
      <c r="AX1567" s="13" t="s">
        <v>71</v>
      </c>
      <c r="AY1567" s="160" t="s">
        <v>304</v>
      </c>
    </row>
    <row r="1568" spans="2:51" s="13" customFormat="1" ht="22.5" x14ac:dyDescent="0.2">
      <c r="B1568" s="159"/>
      <c r="D1568" s="153" t="s">
        <v>313</v>
      </c>
      <c r="E1568" s="160" t="s">
        <v>2</v>
      </c>
      <c r="F1568" s="161" t="s">
        <v>1546</v>
      </c>
      <c r="H1568" s="162">
        <v>62.838999999999999</v>
      </c>
      <c r="I1568" s="163"/>
      <c r="L1568" s="159"/>
      <c r="M1568" s="164"/>
      <c r="T1568" s="165"/>
      <c r="AT1568" s="160" t="s">
        <v>313</v>
      </c>
      <c r="AU1568" s="160" t="s">
        <v>80</v>
      </c>
      <c r="AV1568" s="13" t="s">
        <v>80</v>
      </c>
      <c r="AW1568" s="13" t="s">
        <v>32</v>
      </c>
      <c r="AX1568" s="13" t="s">
        <v>71</v>
      </c>
      <c r="AY1568" s="160" t="s">
        <v>304</v>
      </c>
    </row>
    <row r="1569" spans="2:51" s="14" customFormat="1" x14ac:dyDescent="0.2">
      <c r="B1569" s="166"/>
      <c r="D1569" s="153" t="s">
        <v>313</v>
      </c>
      <c r="E1569" s="167" t="s">
        <v>2</v>
      </c>
      <c r="F1569" s="168" t="s">
        <v>321</v>
      </c>
      <c r="H1569" s="169">
        <v>252.12899999999999</v>
      </c>
      <c r="I1569" s="170"/>
      <c r="L1569" s="166"/>
      <c r="M1569" s="171"/>
      <c r="T1569" s="172"/>
      <c r="AT1569" s="167" t="s">
        <v>313</v>
      </c>
      <c r="AU1569" s="167" t="s">
        <v>80</v>
      </c>
      <c r="AV1569" s="14" t="s">
        <v>322</v>
      </c>
      <c r="AW1569" s="14" t="s">
        <v>32</v>
      </c>
      <c r="AX1569" s="14" t="s">
        <v>71</v>
      </c>
      <c r="AY1569" s="167" t="s">
        <v>304</v>
      </c>
    </row>
    <row r="1570" spans="2:51" s="12" customFormat="1" x14ac:dyDescent="0.2">
      <c r="B1570" s="152"/>
      <c r="D1570" s="153" t="s">
        <v>313</v>
      </c>
      <c r="E1570" s="154" t="s">
        <v>2</v>
      </c>
      <c r="F1570" s="155" t="s">
        <v>1547</v>
      </c>
      <c r="H1570" s="154" t="s">
        <v>2</v>
      </c>
      <c r="I1570" s="156"/>
      <c r="L1570" s="152"/>
      <c r="M1570" s="157"/>
      <c r="T1570" s="158"/>
      <c r="AT1570" s="154" t="s">
        <v>313</v>
      </c>
      <c r="AU1570" s="154" t="s">
        <v>80</v>
      </c>
      <c r="AV1570" s="12" t="s">
        <v>78</v>
      </c>
      <c r="AW1570" s="12" t="s">
        <v>32</v>
      </c>
      <c r="AX1570" s="12" t="s">
        <v>71</v>
      </c>
      <c r="AY1570" s="154" t="s">
        <v>304</v>
      </c>
    </row>
    <row r="1571" spans="2:51" s="12" customFormat="1" x14ac:dyDescent="0.2">
      <c r="B1571" s="152"/>
      <c r="D1571" s="153" t="s">
        <v>313</v>
      </c>
      <c r="E1571" s="154" t="s">
        <v>2</v>
      </c>
      <c r="F1571" s="155" t="s">
        <v>910</v>
      </c>
      <c r="H1571" s="154" t="s">
        <v>2</v>
      </c>
      <c r="I1571" s="156"/>
      <c r="L1571" s="152"/>
      <c r="M1571" s="157"/>
      <c r="T1571" s="158"/>
      <c r="AT1571" s="154" t="s">
        <v>313</v>
      </c>
      <c r="AU1571" s="154" t="s">
        <v>80</v>
      </c>
      <c r="AV1571" s="12" t="s">
        <v>78</v>
      </c>
      <c r="AW1571" s="12" t="s">
        <v>32</v>
      </c>
      <c r="AX1571" s="12" t="s">
        <v>71</v>
      </c>
      <c r="AY1571" s="154" t="s">
        <v>304</v>
      </c>
    </row>
    <row r="1572" spans="2:51" s="13" customFormat="1" ht="22.5" x14ac:dyDescent="0.2">
      <c r="B1572" s="159"/>
      <c r="D1572" s="153" t="s">
        <v>313</v>
      </c>
      <c r="E1572" s="160" t="s">
        <v>2</v>
      </c>
      <c r="F1572" s="161" t="s">
        <v>1548</v>
      </c>
      <c r="H1572" s="162">
        <v>26.786999999999999</v>
      </c>
      <c r="I1572" s="163"/>
      <c r="L1572" s="159"/>
      <c r="M1572" s="164"/>
      <c r="T1572" s="165"/>
      <c r="AT1572" s="160" t="s">
        <v>313</v>
      </c>
      <c r="AU1572" s="160" t="s">
        <v>80</v>
      </c>
      <c r="AV1572" s="13" t="s">
        <v>80</v>
      </c>
      <c r="AW1572" s="13" t="s">
        <v>32</v>
      </c>
      <c r="AX1572" s="13" t="s">
        <v>71</v>
      </c>
      <c r="AY1572" s="160" t="s">
        <v>304</v>
      </c>
    </row>
    <row r="1573" spans="2:51" s="13" customFormat="1" ht="22.5" x14ac:dyDescent="0.2">
      <c r="B1573" s="159"/>
      <c r="D1573" s="153" t="s">
        <v>313</v>
      </c>
      <c r="E1573" s="160" t="s">
        <v>2</v>
      </c>
      <c r="F1573" s="161" t="s">
        <v>1549</v>
      </c>
      <c r="H1573" s="162">
        <v>26.786999999999999</v>
      </c>
      <c r="I1573" s="163"/>
      <c r="L1573" s="159"/>
      <c r="M1573" s="164"/>
      <c r="T1573" s="165"/>
      <c r="AT1573" s="160" t="s">
        <v>313</v>
      </c>
      <c r="AU1573" s="160" t="s">
        <v>80</v>
      </c>
      <c r="AV1573" s="13" t="s">
        <v>80</v>
      </c>
      <c r="AW1573" s="13" t="s">
        <v>32</v>
      </c>
      <c r="AX1573" s="13" t="s">
        <v>71</v>
      </c>
      <c r="AY1573" s="160" t="s">
        <v>304</v>
      </c>
    </row>
    <row r="1574" spans="2:51" s="13" customFormat="1" x14ac:dyDescent="0.2">
      <c r="B1574" s="159"/>
      <c r="D1574" s="153" t="s">
        <v>313</v>
      </c>
      <c r="E1574" s="160" t="s">
        <v>2</v>
      </c>
      <c r="F1574" s="161" t="s">
        <v>1550</v>
      </c>
      <c r="H1574" s="162">
        <v>17.082999999999998</v>
      </c>
      <c r="I1574" s="163"/>
      <c r="L1574" s="159"/>
      <c r="M1574" s="164"/>
      <c r="T1574" s="165"/>
      <c r="AT1574" s="160" t="s">
        <v>313</v>
      </c>
      <c r="AU1574" s="160" t="s">
        <v>80</v>
      </c>
      <c r="AV1574" s="13" t="s">
        <v>80</v>
      </c>
      <c r="AW1574" s="13" t="s">
        <v>32</v>
      </c>
      <c r="AX1574" s="13" t="s">
        <v>71</v>
      </c>
      <c r="AY1574" s="160" t="s">
        <v>304</v>
      </c>
    </row>
    <row r="1575" spans="2:51" s="13" customFormat="1" x14ac:dyDescent="0.2">
      <c r="B1575" s="159"/>
      <c r="D1575" s="153" t="s">
        <v>313</v>
      </c>
      <c r="E1575" s="160" t="s">
        <v>2</v>
      </c>
      <c r="F1575" s="161" t="s">
        <v>1551</v>
      </c>
      <c r="H1575" s="162">
        <v>15.782999999999999</v>
      </c>
      <c r="I1575" s="163"/>
      <c r="L1575" s="159"/>
      <c r="M1575" s="164"/>
      <c r="T1575" s="165"/>
      <c r="AT1575" s="160" t="s">
        <v>313</v>
      </c>
      <c r="AU1575" s="160" t="s">
        <v>80</v>
      </c>
      <c r="AV1575" s="13" t="s">
        <v>80</v>
      </c>
      <c r="AW1575" s="13" t="s">
        <v>32</v>
      </c>
      <c r="AX1575" s="13" t="s">
        <v>71</v>
      </c>
      <c r="AY1575" s="160" t="s">
        <v>304</v>
      </c>
    </row>
    <row r="1576" spans="2:51" s="13" customFormat="1" x14ac:dyDescent="0.2">
      <c r="B1576" s="159"/>
      <c r="D1576" s="153" t="s">
        <v>313</v>
      </c>
      <c r="E1576" s="160" t="s">
        <v>2</v>
      </c>
      <c r="F1576" s="161" t="s">
        <v>1552</v>
      </c>
      <c r="H1576" s="162">
        <v>13.904</v>
      </c>
      <c r="I1576" s="163"/>
      <c r="L1576" s="159"/>
      <c r="M1576" s="164"/>
      <c r="T1576" s="165"/>
      <c r="AT1576" s="160" t="s">
        <v>313</v>
      </c>
      <c r="AU1576" s="160" t="s">
        <v>80</v>
      </c>
      <c r="AV1576" s="13" t="s">
        <v>80</v>
      </c>
      <c r="AW1576" s="13" t="s">
        <v>32</v>
      </c>
      <c r="AX1576" s="13" t="s">
        <v>71</v>
      </c>
      <c r="AY1576" s="160" t="s">
        <v>304</v>
      </c>
    </row>
    <row r="1577" spans="2:51" s="13" customFormat="1" x14ac:dyDescent="0.2">
      <c r="B1577" s="159"/>
      <c r="D1577" s="153" t="s">
        <v>313</v>
      </c>
      <c r="E1577" s="160" t="s">
        <v>2</v>
      </c>
      <c r="F1577" s="161" t="s">
        <v>1553</v>
      </c>
      <c r="H1577" s="162">
        <v>17.082999999999998</v>
      </c>
      <c r="I1577" s="163"/>
      <c r="L1577" s="159"/>
      <c r="M1577" s="164"/>
      <c r="T1577" s="165"/>
      <c r="AT1577" s="160" t="s">
        <v>313</v>
      </c>
      <c r="AU1577" s="160" t="s">
        <v>80</v>
      </c>
      <c r="AV1577" s="13" t="s">
        <v>80</v>
      </c>
      <c r="AW1577" s="13" t="s">
        <v>32</v>
      </c>
      <c r="AX1577" s="13" t="s">
        <v>71</v>
      </c>
      <c r="AY1577" s="160" t="s">
        <v>304</v>
      </c>
    </row>
    <row r="1578" spans="2:51" s="13" customFormat="1" x14ac:dyDescent="0.2">
      <c r="B1578" s="159"/>
      <c r="D1578" s="153" t="s">
        <v>313</v>
      </c>
      <c r="E1578" s="160" t="s">
        <v>2</v>
      </c>
      <c r="F1578" s="161" t="s">
        <v>1554</v>
      </c>
      <c r="H1578" s="162">
        <v>13.904</v>
      </c>
      <c r="I1578" s="163"/>
      <c r="L1578" s="159"/>
      <c r="M1578" s="164"/>
      <c r="T1578" s="165"/>
      <c r="AT1578" s="160" t="s">
        <v>313</v>
      </c>
      <c r="AU1578" s="160" t="s">
        <v>80</v>
      </c>
      <c r="AV1578" s="13" t="s">
        <v>80</v>
      </c>
      <c r="AW1578" s="13" t="s">
        <v>32</v>
      </c>
      <c r="AX1578" s="13" t="s">
        <v>71</v>
      </c>
      <c r="AY1578" s="160" t="s">
        <v>304</v>
      </c>
    </row>
    <row r="1579" spans="2:51" s="13" customFormat="1" x14ac:dyDescent="0.2">
      <c r="B1579" s="159"/>
      <c r="D1579" s="153" t="s">
        <v>313</v>
      </c>
      <c r="E1579" s="160" t="s">
        <v>2</v>
      </c>
      <c r="F1579" s="161" t="s">
        <v>1555</v>
      </c>
      <c r="H1579" s="162">
        <v>23.582999999999998</v>
      </c>
      <c r="I1579" s="163"/>
      <c r="L1579" s="159"/>
      <c r="M1579" s="164"/>
      <c r="T1579" s="165"/>
      <c r="AT1579" s="160" t="s">
        <v>313</v>
      </c>
      <c r="AU1579" s="160" t="s">
        <v>80</v>
      </c>
      <c r="AV1579" s="13" t="s">
        <v>80</v>
      </c>
      <c r="AW1579" s="13" t="s">
        <v>32</v>
      </c>
      <c r="AX1579" s="13" t="s">
        <v>71</v>
      </c>
      <c r="AY1579" s="160" t="s">
        <v>304</v>
      </c>
    </row>
    <row r="1580" spans="2:51" s="13" customFormat="1" x14ac:dyDescent="0.2">
      <c r="B1580" s="159"/>
      <c r="D1580" s="153" t="s">
        <v>313</v>
      </c>
      <c r="E1580" s="160" t="s">
        <v>2</v>
      </c>
      <c r="F1580" s="161" t="s">
        <v>1556</v>
      </c>
      <c r="H1580" s="162">
        <v>23.582999999999998</v>
      </c>
      <c r="I1580" s="163"/>
      <c r="L1580" s="159"/>
      <c r="M1580" s="164"/>
      <c r="T1580" s="165"/>
      <c r="AT1580" s="160" t="s">
        <v>313</v>
      </c>
      <c r="AU1580" s="160" t="s">
        <v>80</v>
      </c>
      <c r="AV1580" s="13" t="s">
        <v>80</v>
      </c>
      <c r="AW1580" s="13" t="s">
        <v>32</v>
      </c>
      <c r="AX1580" s="13" t="s">
        <v>71</v>
      </c>
      <c r="AY1580" s="160" t="s">
        <v>304</v>
      </c>
    </row>
    <row r="1581" spans="2:51" s="13" customFormat="1" x14ac:dyDescent="0.2">
      <c r="B1581" s="159"/>
      <c r="D1581" s="153" t="s">
        <v>313</v>
      </c>
      <c r="E1581" s="160" t="s">
        <v>2</v>
      </c>
      <c r="F1581" s="161" t="s">
        <v>1557</v>
      </c>
      <c r="H1581" s="162">
        <v>23.582999999999998</v>
      </c>
      <c r="I1581" s="163"/>
      <c r="L1581" s="159"/>
      <c r="M1581" s="164"/>
      <c r="T1581" s="165"/>
      <c r="AT1581" s="160" t="s">
        <v>313</v>
      </c>
      <c r="AU1581" s="160" t="s">
        <v>80</v>
      </c>
      <c r="AV1581" s="13" t="s">
        <v>80</v>
      </c>
      <c r="AW1581" s="13" t="s">
        <v>32</v>
      </c>
      <c r="AX1581" s="13" t="s">
        <v>71</v>
      </c>
      <c r="AY1581" s="160" t="s">
        <v>304</v>
      </c>
    </row>
    <row r="1582" spans="2:51" s="13" customFormat="1" x14ac:dyDescent="0.2">
      <c r="B1582" s="159"/>
      <c r="D1582" s="153" t="s">
        <v>313</v>
      </c>
      <c r="E1582" s="160" t="s">
        <v>2</v>
      </c>
      <c r="F1582" s="161" t="s">
        <v>1558</v>
      </c>
      <c r="H1582" s="162">
        <v>25.344000000000001</v>
      </c>
      <c r="I1582" s="163"/>
      <c r="L1582" s="159"/>
      <c r="M1582" s="164"/>
      <c r="T1582" s="165"/>
      <c r="AT1582" s="160" t="s">
        <v>313</v>
      </c>
      <c r="AU1582" s="160" t="s">
        <v>80</v>
      </c>
      <c r="AV1582" s="13" t="s">
        <v>80</v>
      </c>
      <c r="AW1582" s="13" t="s">
        <v>32</v>
      </c>
      <c r="AX1582" s="13" t="s">
        <v>71</v>
      </c>
      <c r="AY1582" s="160" t="s">
        <v>304</v>
      </c>
    </row>
    <row r="1583" spans="2:51" s="14" customFormat="1" x14ac:dyDescent="0.2">
      <c r="B1583" s="166"/>
      <c r="D1583" s="153" t="s">
        <v>313</v>
      </c>
      <c r="E1583" s="167" t="s">
        <v>2</v>
      </c>
      <c r="F1583" s="168" t="s">
        <v>321</v>
      </c>
      <c r="H1583" s="169">
        <v>227.42400000000001</v>
      </c>
      <c r="I1583" s="170"/>
      <c r="L1583" s="166"/>
      <c r="M1583" s="171"/>
      <c r="T1583" s="172"/>
      <c r="AT1583" s="167" t="s">
        <v>313</v>
      </c>
      <c r="AU1583" s="167" t="s">
        <v>80</v>
      </c>
      <c r="AV1583" s="14" t="s">
        <v>322</v>
      </c>
      <c r="AW1583" s="14" t="s">
        <v>32</v>
      </c>
      <c r="AX1583" s="14" t="s">
        <v>71</v>
      </c>
      <c r="AY1583" s="167" t="s">
        <v>304</v>
      </c>
    </row>
    <row r="1584" spans="2:51" s="15" customFormat="1" x14ac:dyDescent="0.2">
      <c r="B1584" s="173"/>
      <c r="D1584" s="153" t="s">
        <v>313</v>
      </c>
      <c r="E1584" s="174" t="s">
        <v>2</v>
      </c>
      <c r="F1584" s="175" t="s">
        <v>323</v>
      </c>
      <c r="H1584" s="176">
        <v>1231.7670000000001</v>
      </c>
      <c r="I1584" s="177"/>
      <c r="L1584" s="173"/>
      <c r="M1584" s="178"/>
      <c r="T1584" s="179"/>
      <c r="AT1584" s="174" t="s">
        <v>313</v>
      </c>
      <c r="AU1584" s="174" t="s">
        <v>80</v>
      </c>
      <c r="AV1584" s="15" t="s">
        <v>86</v>
      </c>
      <c r="AW1584" s="15" t="s">
        <v>32</v>
      </c>
      <c r="AX1584" s="15" t="s">
        <v>78</v>
      </c>
      <c r="AY1584" s="174" t="s">
        <v>304</v>
      </c>
    </row>
    <row r="1585" spans="2:65" s="1" customFormat="1" ht="44.25" customHeight="1" x14ac:dyDescent="0.2">
      <c r="B1585" s="134"/>
      <c r="C1585" s="135" t="s">
        <v>1559</v>
      </c>
      <c r="D1585" s="135" t="s">
        <v>306</v>
      </c>
      <c r="E1585" s="136" t="s">
        <v>1560</v>
      </c>
      <c r="F1585" s="137" t="s">
        <v>1561</v>
      </c>
      <c r="G1585" s="138" t="s">
        <v>130</v>
      </c>
      <c r="H1585" s="139">
        <v>1231.7670000000001</v>
      </c>
      <c r="I1585" s="140"/>
      <c r="J1585" s="141">
        <f>ROUND(I1585*H1585,2)</f>
        <v>0</v>
      </c>
      <c r="K1585" s="137" t="s">
        <v>309</v>
      </c>
      <c r="L1585" s="33"/>
      <c r="M1585" s="142" t="s">
        <v>2</v>
      </c>
      <c r="N1585" s="143" t="s">
        <v>42</v>
      </c>
      <c r="P1585" s="144">
        <f>O1585*H1585</f>
        <v>0</v>
      </c>
      <c r="Q1585" s="144">
        <v>6.7999999999999996E-3</v>
      </c>
      <c r="R1585" s="144">
        <f>Q1585*H1585</f>
        <v>8.3760156000000006</v>
      </c>
      <c r="S1585" s="144">
        <v>0</v>
      </c>
      <c r="T1585" s="145">
        <f>S1585*H1585</f>
        <v>0</v>
      </c>
      <c r="AR1585" s="146" t="s">
        <v>86</v>
      </c>
      <c r="AT1585" s="146" t="s">
        <v>306</v>
      </c>
      <c r="AU1585" s="146" t="s">
        <v>80</v>
      </c>
      <c r="AY1585" s="18" t="s">
        <v>304</v>
      </c>
      <c r="BE1585" s="147">
        <f>IF(N1585="základní",J1585,0)</f>
        <v>0</v>
      </c>
      <c r="BF1585" s="147">
        <f>IF(N1585="snížená",J1585,0)</f>
        <v>0</v>
      </c>
      <c r="BG1585" s="147">
        <f>IF(N1585="zákl. přenesená",J1585,0)</f>
        <v>0</v>
      </c>
      <c r="BH1585" s="147">
        <f>IF(N1585="sníž. přenesená",J1585,0)</f>
        <v>0</v>
      </c>
      <c r="BI1585" s="147">
        <f>IF(N1585="nulová",J1585,0)</f>
        <v>0</v>
      </c>
      <c r="BJ1585" s="18" t="s">
        <v>78</v>
      </c>
      <c r="BK1585" s="147">
        <f>ROUND(I1585*H1585,2)</f>
        <v>0</v>
      </c>
      <c r="BL1585" s="18" t="s">
        <v>86</v>
      </c>
      <c r="BM1585" s="146" t="s">
        <v>1562</v>
      </c>
    </row>
    <row r="1586" spans="2:65" s="1" customFormat="1" x14ac:dyDescent="0.2">
      <c r="B1586" s="33"/>
      <c r="D1586" s="148" t="s">
        <v>311</v>
      </c>
      <c r="F1586" s="149" t="s">
        <v>1563</v>
      </c>
      <c r="I1586" s="150"/>
      <c r="L1586" s="33"/>
      <c r="M1586" s="151"/>
      <c r="T1586" s="54"/>
      <c r="AT1586" s="18" t="s">
        <v>311</v>
      </c>
      <c r="AU1586" s="18" t="s">
        <v>80</v>
      </c>
    </row>
    <row r="1587" spans="2:65" s="1" customFormat="1" ht="78" x14ac:dyDescent="0.2">
      <c r="B1587" s="33"/>
      <c r="D1587" s="153" t="s">
        <v>360</v>
      </c>
      <c r="F1587" s="180" t="s">
        <v>1564</v>
      </c>
      <c r="I1587" s="150"/>
      <c r="L1587" s="33"/>
      <c r="M1587" s="151"/>
      <c r="T1587" s="54"/>
      <c r="AT1587" s="18" t="s">
        <v>360</v>
      </c>
      <c r="AU1587" s="18" t="s">
        <v>80</v>
      </c>
    </row>
    <row r="1588" spans="2:65" s="1" customFormat="1" ht="24.2" customHeight="1" x14ac:dyDescent="0.2">
      <c r="B1588" s="134"/>
      <c r="C1588" s="135" t="s">
        <v>1565</v>
      </c>
      <c r="D1588" s="135" t="s">
        <v>306</v>
      </c>
      <c r="E1588" s="136" t="s">
        <v>1566</v>
      </c>
      <c r="F1588" s="137" t="s">
        <v>1567</v>
      </c>
      <c r="G1588" s="138" t="s">
        <v>130</v>
      </c>
      <c r="H1588" s="139">
        <v>5.6310000000000002</v>
      </c>
      <c r="I1588" s="140"/>
      <c r="J1588" s="141">
        <f>ROUND(I1588*H1588,2)</f>
        <v>0</v>
      </c>
      <c r="K1588" s="137" t="s">
        <v>309</v>
      </c>
      <c r="L1588" s="33"/>
      <c r="M1588" s="142" t="s">
        <v>2</v>
      </c>
      <c r="N1588" s="143" t="s">
        <v>42</v>
      </c>
      <c r="P1588" s="144">
        <f>O1588*H1588</f>
        <v>0</v>
      </c>
      <c r="Q1588" s="144">
        <v>2.5999999999999998E-4</v>
      </c>
      <c r="R1588" s="144">
        <f>Q1588*H1588</f>
        <v>1.4640599999999999E-3</v>
      </c>
      <c r="S1588" s="144">
        <v>0</v>
      </c>
      <c r="T1588" s="145">
        <f>S1588*H1588</f>
        <v>0</v>
      </c>
      <c r="AR1588" s="146" t="s">
        <v>86</v>
      </c>
      <c r="AT1588" s="146" t="s">
        <v>306</v>
      </c>
      <c r="AU1588" s="146" t="s">
        <v>80</v>
      </c>
      <c r="AY1588" s="18" t="s">
        <v>304</v>
      </c>
      <c r="BE1588" s="147">
        <f>IF(N1588="základní",J1588,0)</f>
        <v>0</v>
      </c>
      <c r="BF1588" s="147">
        <f>IF(N1588="snížená",J1588,0)</f>
        <v>0</v>
      </c>
      <c r="BG1588" s="147">
        <f>IF(N1588="zákl. přenesená",J1588,0)</f>
        <v>0</v>
      </c>
      <c r="BH1588" s="147">
        <f>IF(N1588="sníž. přenesená",J1588,0)</f>
        <v>0</v>
      </c>
      <c r="BI1588" s="147">
        <f>IF(N1588="nulová",J1588,0)</f>
        <v>0</v>
      </c>
      <c r="BJ1588" s="18" t="s">
        <v>78</v>
      </c>
      <c r="BK1588" s="147">
        <f>ROUND(I1588*H1588,2)</f>
        <v>0</v>
      </c>
      <c r="BL1588" s="18" t="s">
        <v>86</v>
      </c>
      <c r="BM1588" s="146" t="s">
        <v>1568</v>
      </c>
    </row>
    <row r="1589" spans="2:65" s="1" customFormat="1" x14ac:dyDescent="0.2">
      <c r="B1589" s="33"/>
      <c r="D1589" s="148" t="s">
        <v>311</v>
      </c>
      <c r="F1589" s="149" t="s">
        <v>1569</v>
      </c>
      <c r="I1589" s="150"/>
      <c r="L1589" s="33"/>
      <c r="M1589" s="151"/>
      <c r="T1589" s="54"/>
      <c r="AT1589" s="18" t="s">
        <v>311</v>
      </c>
      <c r="AU1589" s="18" t="s">
        <v>80</v>
      </c>
    </row>
    <row r="1590" spans="2:65" s="1" customFormat="1" ht="37.9" customHeight="1" x14ac:dyDescent="0.2">
      <c r="B1590" s="134"/>
      <c r="C1590" s="135" t="s">
        <v>1570</v>
      </c>
      <c r="D1590" s="135" t="s">
        <v>306</v>
      </c>
      <c r="E1590" s="136" t="s">
        <v>1571</v>
      </c>
      <c r="F1590" s="137" t="s">
        <v>1572</v>
      </c>
      <c r="G1590" s="138" t="s">
        <v>130</v>
      </c>
      <c r="H1590" s="139">
        <v>5.6310000000000002</v>
      </c>
      <c r="I1590" s="140"/>
      <c r="J1590" s="141">
        <f>ROUND(I1590*H1590,2)</f>
        <v>0</v>
      </c>
      <c r="K1590" s="137" t="s">
        <v>309</v>
      </c>
      <c r="L1590" s="33"/>
      <c r="M1590" s="142" t="s">
        <v>2</v>
      </c>
      <c r="N1590" s="143" t="s">
        <v>42</v>
      </c>
      <c r="P1590" s="144">
        <f>O1590*H1590</f>
        <v>0</v>
      </c>
      <c r="Q1590" s="144">
        <v>3.0000000000000001E-3</v>
      </c>
      <c r="R1590" s="144">
        <f>Q1590*H1590</f>
        <v>1.6893000000000002E-2</v>
      </c>
      <c r="S1590" s="144">
        <v>0</v>
      </c>
      <c r="T1590" s="145">
        <f>S1590*H1590</f>
        <v>0</v>
      </c>
      <c r="AR1590" s="146" t="s">
        <v>86</v>
      </c>
      <c r="AT1590" s="146" t="s">
        <v>306</v>
      </c>
      <c r="AU1590" s="146" t="s">
        <v>80</v>
      </c>
      <c r="AY1590" s="18" t="s">
        <v>304</v>
      </c>
      <c r="BE1590" s="147">
        <f>IF(N1590="základní",J1590,0)</f>
        <v>0</v>
      </c>
      <c r="BF1590" s="147">
        <f>IF(N1590="snížená",J1590,0)</f>
        <v>0</v>
      </c>
      <c r="BG1590" s="147">
        <f>IF(N1590="zákl. přenesená",J1590,0)</f>
        <v>0</v>
      </c>
      <c r="BH1590" s="147">
        <f>IF(N1590="sníž. přenesená",J1590,0)</f>
        <v>0</v>
      </c>
      <c r="BI1590" s="147">
        <f>IF(N1590="nulová",J1590,0)</f>
        <v>0</v>
      </c>
      <c r="BJ1590" s="18" t="s">
        <v>78</v>
      </c>
      <c r="BK1590" s="147">
        <f>ROUND(I1590*H1590,2)</f>
        <v>0</v>
      </c>
      <c r="BL1590" s="18" t="s">
        <v>86</v>
      </c>
      <c r="BM1590" s="146" t="s">
        <v>1573</v>
      </c>
    </row>
    <row r="1591" spans="2:65" s="1" customFormat="1" x14ac:dyDescent="0.2">
      <c r="B1591" s="33"/>
      <c r="D1591" s="148" t="s">
        <v>311</v>
      </c>
      <c r="F1591" s="149" t="s">
        <v>1574</v>
      </c>
      <c r="I1591" s="150"/>
      <c r="L1591" s="33"/>
      <c r="M1591" s="151"/>
      <c r="T1591" s="54"/>
      <c r="AT1591" s="18" t="s">
        <v>311</v>
      </c>
      <c r="AU1591" s="18" t="s">
        <v>80</v>
      </c>
    </row>
    <row r="1592" spans="2:65" s="12" customFormat="1" ht="33.75" x14ac:dyDescent="0.2">
      <c r="B1592" s="152"/>
      <c r="D1592" s="153" t="s">
        <v>313</v>
      </c>
      <c r="E1592" s="154" t="s">
        <v>2</v>
      </c>
      <c r="F1592" s="155" t="s">
        <v>1575</v>
      </c>
      <c r="H1592" s="154" t="s">
        <v>2</v>
      </c>
      <c r="I1592" s="156"/>
      <c r="L1592" s="152"/>
      <c r="M1592" s="157"/>
      <c r="T1592" s="158"/>
      <c r="AT1592" s="154" t="s">
        <v>313</v>
      </c>
      <c r="AU1592" s="154" t="s">
        <v>80</v>
      </c>
      <c r="AV1592" s="12" t="s">
        <v>78</v>
      </c>
      <c r="AW1592" s="12" t="s">
        <v>32</v>
      </c>
      <c r="AX1592" s="12" t="s">
        <v>71</v>
      </c>
      <c r="AY1592" s="154" t="s">
        <v>304</v>
      </c>
    </row>
    <row r="1593" spans="2:65" s="12" customFormat="1" x14ac:dyDescent="0.2">
      <c r="B1593" s="152"/>
      <c r="D1593" s="153" t="s">
        <v>313</v>
      </c>
      <c r="E1593" s="154" t="s">
        <v>2</v>
      </c>
      <c r="F1593" s="155" t="s">
        <v>1522</v>
      </c>
      <c r="H1593" s="154" t="s">
        <v>2</v>
      </c>
      <c r="I1593" s="156"/>
      <c r="L1593" s="152"/>
      <c r="M1593" s="157"/>
      <c r="T1593" s="158"/>
      <c r="AT1593" s="154" t="s">
        <v>313</v>
      </c>
      <c r="AU1593" s="154" t="s">
        <v>80</v>
      </c>
      <c r="AV1593" s="12" t="s">
        <v>78</v>
      </c>
      <c r="AW1593" s="12" t="s">
        <v>32</v>
      </c>
      <c r="AX1593" s="12" t="s">
        <v>71</v>
      </c>
      <c r="AY1593" s="154" t="s">
        <v>304</v>
      </c>
    </row>
    <row r="1594" spans="2:65" s="13" customFormat="1" x14ac:dyDescent="0.2">
      <c r="B1594" s="159"/>
      <c r="D1594" s="153" t="s">
        <v>313</v>
      </c>
      <c r="E1594" s="160" t="s">
        <v>2</v>
      </c>
      <c r="F1594" s="161" t="s">
        <v>1576</v>
      </c>
      <c r="H1594" s="162">
        <v>1.46</v>
      </c>
      <c r="I1594" s="163"/>
      <c r="L1594" s="159"/>
      <c r="M1594" s="164"/>
      <c r="T1594" s="165"/>
      <c r="AT1594" s="160" t="s">
        <v>313</v>
      </c>
      <c r="AU1594" s="160" t="s">
        <v>80</v>
      </c>
      <c r="AV1594" s="13" t="s">
        <v>80</v>
      </c>
      <c r="AW1594" s="13" t="s">
        <v>32</v>
      </c>
      <c r="AX1594" s="13" t="s">
        <v>71</v>
      </c>
      <c r="AY1594" s="160" t="s">
        <v>304</v>
      </c>
    </row>
    <row r="1595" spans="2:65" s="13" customFormat="1" x14ac:dyDescent="0.2">
      <c r="B1595" s="159"/>
      <c r="D1595" s="153" t="s">
        <v>313</v>
      </c>
      <c r="E1595" s="160" t="s">
        <v>2</v>
      </c>
      <c r="F1595" s="161" t="s">
        <v>1577</v>
      </c>
      <c r="H1595" s="162">
        <v>0.77</v>
      </c>
      <c r="I1595" s="163"/>
      <c r="L1595" s="159"/>
      <c r="M1595" s="164"/>
      <c r="T1595" s="165"/>
      <c r="AT1595" s="160" t="s">
        <v>313</v>
      </c>
      <c r="AU1595" s="160" t="s">
        <v>80</v>
      </c>
      <c r="AV1595" s="13" t="s">
        <v>80</v>
      </c>
      <c r="AW1595" s="13" t="s">
        <v>32</v>
      </c>
      <c r="AX1595" s="13" t="s">
        <v>71</v>
      </c>
      <c r="AY1595" s="160" t="s">
        <v>304</v>
      </c>
    </row>
    <row r="1596" spans="2:65" s="13" customFormat="1" x14ac:dyDescent="0.2">
      <c r="B1596" s="159"/>
      <c r="D1596" s="153" t="s">
        <v>313</v>
      </c>
      <c r="E1596" s="160" t="s">
        <v>2</v>
      </c>
      <c r="F1596" s="161" t="s">
        <v>1578</v>
      </c>
      <c r="H1596" s="162">
        <v>2.5550000000000002</v>
      </c>
      <c r="I1596" s="163"/>
      <c r="L1596" s="159"/>
      <c r="M1596" s="164"/>
      <c r="T1596" s="165"/>
      <c r="AT1596" s="160" t="s">
        <v>313</v>
      </c>
      <c r="AU1596" s="160" t="s">
        <v>80</v>
      </c>
      <c r="AV1596" s="13" t="s">
        <v>80</v>
      </c>
      <c r="AW1596" s="13" t="s">
        <v>32</v>
      </c>
      <c r="AX1596" s="13" t="s">
        <v>71</v>
      </c>
      <c r="AY1596" s="160" t="s">
        <v>304</v>
      </c>
    </row>
    <row r="1597" spans="2:65" s="13" customFormat="1" x14ac:dyDescent="0.2">
      <c r="B1597" s="159"/>
      <c r="D1597" s="153" t="s">
        <v>313</v>
      </c>
      <c r="E1597" s="160" t="s">
        <v>2</v>
      </c>
      <c r="F1597" s="161" t="s">
        <v>1579</v>
      </c>
      <c r="H1597" s="162">
        <v>0.26300000000000001</v>
      </c>
      <c r="I1597" s="163"/>
      <c r="L1597" s="159"/>
      <c r="M1597" s="164"/>
      <c r="T1597" s="165"/>
      <c r="AT1597" s="160" t="s">
        <v>313</v>
      </c>
      <c r="AU1597" s="160" t="s">
        <v>80</v>
      </c>
      <c r="AV1597" s="13" t="s">
        <v>80</v>
      </c>
      <c r="AW1597" s="13" t="s">
        <v>32</v>
      </c>
      <c r="AX1597" s="13" t="s">
        <v>71</v>
      </c>
      <c r="AY1597" s="160" t="s">
        <v>304</v>
      </c>
    </row>
    <row r="1598" spans="2:65" s="13" customFormat="1" x14ac:dyDescent="0.2">
      <c r="B1598" s="159"/>
      <c r="D1598" s="153" t="s">
        <v>313</v>
      </c>
      <c r="E1598" s="160" t="s">
        <v>2</v>
      </c>
      <c r="F1598" s="161" t="s">
        <v>1580</v>
      </c>
      <c r="H1598" s="162">
        <v>0.32</v>
      </c>
      <c r="I1598" s="163"/>
      <c r="L1598" s="159"/>
      <c r="M1598" s="164"/>
      <c r="T1598" s="165"/>
      <c r="AT1598" s="160" t="s">
        <v>313</v>
      </c>
      <c r="AU1598" s="160" t="s">
        <v>80</v>
      </c>
      <c r="AV1598" s="13" t="s">
        <v>80</v>
      </c>
      <c r="AW1598" s="13" t="s">
        <v>32</v>
      </c>
      <c r="AX1598" s="13" t="s">
        <v>71</v>
      </c>
      <c r="AY1598" s="160" t="s">
        <v>304</v>
      </c>
    </row>
    <row r="1599" spans="2:65" s="13" customFormat="1" x14ac:dyDescent="0.2">
      <c r="B1599" s="159"/>
      <c r="D1599" s="153" t="s">
        <v>313</v>
      </c>
      <c r="E1599" s="160" t="s">
        <v>2</v>
      </c>
      <c r="F1599" s="161" t="s">
        <v>1581</v>
      </c>
      <c r="H1599" s="162">
        <v>0.26300000000000001</v>
      </c>
      <c r="I1599" s="163"/>
      <c r="L1599" s="159"/>
      <c r="M1599" s="164"/>
      <c r="T1599" s="165"/>
      <c r="AT1599" s="160" t="s">
        <v>313</v>
      </c>
      <c r="AU1599" s="160" t="s">
        <v>80</v>
      </c>
      <c r="AV1599" s="13" t="s">
        <v>80</v>
      </c>
      <c r="AW1599" s="13" t="s">
        <v>32</v>
      </c>
      <c r="AX1599" s="13" t="s">
        <v>71</v>
      </c>
      <c r="AY1599" s="160" t="s">
        <v>304</v>
      </c>
    </row>
    <row r="1600" spans="2:65" s="14" customFormat="1" x14ac:dyDescent="0.2">
      <c r="B1600" s="166"/>
      <c r="D1600" s="153" t="s">
        <v>313</v>
      </c>
      <c r="E1600" s="167" t="s">
        <v>2</v>
      </c>
      <c r="F1600" s="168" t="s">
        <v>321</v>
      </c>
      <c r="H1600" s="169">
        <v>5.6310000000000002</v>
      </c>
      <c r="I1600" s="170"/>
      <c r="L1600" s="166"/>
      <c r="M1600" s="171"/>
      <c r="T1600" s="172"/>
      <c r="AT1600" s="167" t="s">
        <v>313</v>
      </c>
      <c r="AU1600" s="167" t="s">
        <v>80</v>
      </c>
      <c r="AV1600" s="14" t="s">
        <v>322</v>
      </c>
      <c r="AW1600" s="14" t="s">
        <v>32</v>
      </c>
      <c r="AX1600" s="14" t="s">
        <v>71</v>
      </c>
      <c r="AY1600" s="167" t="s">
        <v>304</v>
      </c>
    </row>
    <row r="1601" spans="2:65" s="15" customFormat="1" x14ac:dyDescent="0.2">
      <c r="B1601" s="173"/>
      <c r="D1601" s="153" t="s">
        <v>313</v>
      </c>
      <c r="E1601" s="174" t="s">
        <v>1582</v>
      </c>
      <c r="F1601" s="175" t="s">
        <v>323</v>
      </c>
      <c r="H1601" s="176">
        <v>5.6310000000000002</v>
      </c>
      <c r="I1601" s="177"/>
      <c r="L1601" s="173"/>
      <c r="M1601" s="178"/>
      <c r="T1601" s="179"/>
      <c r="AT1601" s="174" t="s">
        <v>313</v>
      </c>
      <c r="AU1601" s="174" t="s">
        <v>80</v>
      </c>
      <c r="AV1601" s="15" t="s">
        <v>86</v>
      </c>
      <c r="AW1601" s="15" t="s">
        <v>32</v>
      </c>
      <c r="AX1601" s="15" t="s">
        <v>78</v>
      </c>
      <c r="AY1601" s="174" t="s">
        <v>304</v>
      </c>
    </row>
    <row r="1602" spans="2:65" s="1" customFormat="1" ht="33" customHeight="1" x14ac:dyDescent="0.2">
      <c r="B1602" s="134"/>
      <c r="C1602" s="135" t="s">
        <v>1583</v>
      </c>
      <c r="D1602" s="135" t="s">
        <v>306</v>
      </c>
      <c r="E1602" s="136" t="s">
        <v>1510</v>
      </c>
      <c r="F1602" s="137" t="s">
        <v>1511</v>
      </c>
      <c r="G1602" s="138" t="s">
        <v>130</v>
      </c>
      <c r="H1602" s="139">
        <v>1450.413</v>
      </c>
      <c r="I1602" s="140"/>
      <c r="J1602" s="141">
        <f>ROUND(I1602*H1602,2)</f>
        <v>0</v>
      </c>
      <c r="K1602" s="137" t="s">
        <v>309</v>
      </c>
      <c r="L1602" s="33"/>
      <c r="M1602" s="142" t="s">
        <v>2</v>
      </c>
      <c r="N1602" s="143" t="s">
        <v>42</v>
      </c>
      <c r="P1602" s="144">
        <f>O1602*H1602</f>
        <v>0</v>
      </c>
      <c r="Q1602" s="144">
        <v>7.3499999999999998E-3</v>
      </c>
      <c r="R1602" s="144">
        <f>Q1602*H1602</f>
        <v>10.660535550000001</v>
      </c>
      <c r="S1602" s="144">
        <v>0</v>
      </c>
      <c r="T1602" s="145">
        <f>S1602*H1602</f>
        <v>0</v>
      </c>
      <c r="AR1602" s="146" t="s">
        <v>86</v>
      </c>
      <c r="AT1602" s="146" t="s">
        <v>306</v>
      </c>
      <c r="AU1602" s="146" t="s">
        <v>80</v>
      </c>
      <c r="AY1602" s="18" t="s">
        <v>304</v>
      </c>
      <c r="BE1602" s="147">
        <f>IF(N1602="základní",J1602,0)</f>
        <v>0</v>
      </c>
      <c r="BF1602" s="147">
        <f>IF(N1602="snížená",J1602,0)</f>
        <v>0</v>
      </c>
      <c r="BG1602" s="147">
        <f>IF(N1602="zákl. přenesená",J1602,0)</f>
        <v>0</v>
      </c>
      <c r="BH1602" s="147">
        <f>IF(N1602="sníž. přenesená",J1602,0)</f>
        <v>0</v>
      </c>
      <c r="BI1602" s="147">
        <f>IF(N1602="nulová",J1602,0)</f>
        <v>0</v>
      </c>
      <c r="BJ1602" s="18" t="s">
        <v>78</v>
      </c>
      <c r="BK1602" s="147">
        <f>ROUND(I1602*H1602,2)</f>
        <v>0</v>
      </c>
      <c r="BL1602" s="18" t="s">
        <v>86</v>
      </c>
      <c r="BM1602" s="146" t="s">
        <v>1584</v>
      </c>
    </row>
    <row r="1603" spans="2:65" s="1" customFormat="1" x14ac:dyDescent="0.2">
      <c r="B1603" s="33"/>
      <c r="D1603" s="148" t="s">
        <v>311</v>
      </c>
      <c r="F1603" s="149" t="s">
        <v>1513</v>
      </c>
      <c r="I1603" s="150"/>
      <c r="L1603" s="33"/>
      <c r="M1603" s="151"/>
      <c r="T1603" s="54"/>
      <c r="AT1603" s="18" t="s">
        <v>311</v>
      </c>
      <c r="AU1603" s="18" t="s">
        <v>80</v>
      </c>
    </row>
    <row r="1604" spans="2:65" s="1" customFormat="1" ht="44.25" customHeight="1" x14ac:dyDescent="0.2">
      <c r="B1604" s="134"/>
      <c r="C1604" s="135" t="s">
        <v>1585</v>
      </c>
      <c r="D1604" s="135" t="s">
        <v>306</v>
      </c>
      <c r="E1604" s="136" t="s">
        <v>1586</v>
      </c>
      <c r="F1604" s="137" t="s">
        <v>1587</v>
      </c>
      <c r="G1604" s="138" t="s">
        <v>130</v>
      </c>
      <c r="H1604" s="139">
        <v>1450.413</v>
      </c>
      <c r="I1604" s="140"/>
      <c r="J1604" s="141">
        <f>ROUND(I1604*H1604,2)</f>
        <v>0</v>
      </c>
      <c r="K1604" s="137" t="s">
        <v>309</v>
      </c>
      <c r="L1604" s="33"/>
      <c r="M1604" s="142" t="s">
        <v>2</v>
      </c>
      <c r="N1604" s="143" t="s">
        <v>42</v>
      </c>
      <c r="P1604" s="144">
        <f>O1604*H1604</f>
        <v>0</v>
      </c>
      <c r="Q1604" s="144">
        <v>1.6279999999999999E-2</v>
      </c>
      <c r="R1604" s="144">
        <f>Q1604*H1604</f>
        <v>23.612723639999999</v>
      </c>
      <c r="S1604" s="144">
        <v>0</v>
      </c>
      <c r="T1604" s="145">
        <f>S1604*H1604</f>
        <v>0</v>
      </c>
      <c r="AR1604" s="146" t="s">
        <v>86</v>
      </c>
      <c r="AT1604" s="146" t="s">
        <v>306</v>
      </c>
      <c r="AU1604" s="146" t="s">
        <v>80</v>
      </c>
      <c r="AY1604" s="18" t="s">
        <v>304</v>
      </c>
      <c r="BE1604" s="147">
        <f>IF(N1604="základní",J1604,0)</f>
        <v>0</v>
      </c>
      <c r="BF1604" s="147">
        <f>IF(N1604="snížená",J1604,0)</f>
        <v>0</v>
      </c>
      <c r="BG1604" s="147">
        <f>IF(N1604="zákl. přenesená",J1604,0)</f>
        <v>0</v>
      </c>
      <c r="BH1604" s="147">
        <f>IF(N1604="sníž. přenesená",J1604,0)</f>
        <v>0</v>
      </c>
      <c r="BI1604" s="147">
        <f>IF(N1604="nulová",J1604,0)</f>
        <v>0</v>
      </c>
      <c r="BJ1604" s="18" t="s">
        <v>78</v>
      </c>
      <c r="BK1604" s="147">
        <f>ROUND(I1604*H1604,2)</f>
        <v>0</v>
      </c>
      <c r="BL1604" s="18" t="s">
        <v>86</v>
      </c>
      <c r="BM1604" s="146" t="s">
        <v>1588</v>
      </c>
    </row>
    <row r="1605" spans="2:65" s="1" customFormat="1" x14ac:dyDescent="0.2">
      <c r="B1605" s="33"/>
      <c r="D1605" s="148" t="s">
        <v>311</v>
      </c>
      <c r="F1605" s="149" t="s">
        <v>1589</v>
      </c>
      <c r="I1605" s="150"/>
      <c r="L1605" s="33"/>
      <c r="M1605" s="151"/>
      <c r="T1605" s="54"/>
      <c r="AT1605" s="18" t="s">
        <v>311</v>
      </c>
      <c r="AU1605" s="18" t="s">
        <v>80</v>
      </c>
    </row>
    <row r="1606" spans="2:65" s="12" customFormat="1" x14ac:dyDescent="0.2">
      <c r="B1606" s="152"/>
      <c r="D1606" s="153" t="s">
        <v>313</v>
      </c>
      <c r="E1606" s="154" t="s">
        <v>2</v>
      </c>
      <c r="F1606" s="155" t="s">
        <v>1520</v>
      </c>
      <c r="H1606" s="154" t="s">
        <v>2</v>
      </c>
      <c r="I1606" s="156"/>
      <c r="L1606" s="152"/>
      <c r="M1606" s="157"/>
      <c r="T1606" s="158"/>
      <c r="AT1606" s="154" t="s">
        <v>313</v>
      </c>
      <c r="AU1606" s="154" t="s">
        <v>80</v>
      </c>
      <c r="AV1606" s="12" t="s">
        <v>78</v>
      </c>
      <c r="AW1606" s="12" t="s">
        <v>32</v>
      </c>
      <c r="AX1606" s="12" t="s">
        <v>71</v>
      </c>
      <c r="AY1606" s="154" t="s">
        <v>304</v>
      </c>
    </row>
    <row r="1607" spans="2:65" s="12" customFormat="1" x14ac:dyDescent="0.2">
      <c r="B1607" s="152"/>
      <c r="D1607" s="153" t="s">
        <v>313</v>
      </c>
      <c r="E1607" s="154" t="s">
        <v>2</v>
      </c>
      <c r="F1607" s="155" t="s">
        <v>1522</v>
      </c>
      <c r="H1607" s="154" t="s">
        <v>2</v>
      </c>
      <c r="I1607" s="156"/>
      <c r="L1607" s="152"/>
      <c r="M1607" s="157"/>
      <c r="T1607" s="158"/>
      <c r="AT1607" s="154" t="s">
        <v>313</v>
      </c>
      <c r="AU1607" s="154" t="s">
        <v>80</v>
      </c>
      <c r="AV1607" s="12" t="s">
        <v>78</v>
      </c>
      <c r="AW1607" s="12" t="s">
        <v>32</v>
      </c>
      <c r="AX1607" s="12" t="s">
        <v>71</v>
      </c>
      <c r="AY1607" s="154" t="s">
        <v>304</v>
      </c>
    </row>
    <row r="1608" spans="2:65" s="12" customFormat="1" x14ac:dyDescent="0.2">
      <c r="B1608" s="152"/>
      <c r="D1608" s="153" t="s">
        <v>313</v>
      </c>
      <c r="E1608" s="154" t="s">
        <v>2</v>
      </c>
      <c r="F1608" s="155" t="s">
        <v>903</v>
      </c>
      <c r="H1608" s="154" t="s">
        <v>2</v>
      </c>
      <c r="I1608" s="156"/>
      <c r="L1608" s="152"/>
      <c r="M1608" s="157"/>
      <c r="T1608" s="158"/>
      <c r="AT1608" s="154" t="s">
        <v>313</v>
      </c>
      <c r="AU1608" s="154" t="s">
        <v>80</v>
      </c>
      <c r="AV1608" s="12" t="s">
        <v>78</v>
      </c>
      <c r="AW1608" s="12" t="s">
        <v>32</v>
      </c>
      <c r="AX1608" s="12" t="s">
        <v>71</v>
      </c>
      <c r="AY1608" s="154" t="s">
        <v>304</v>
      </c>
    </row>
    <row r="1609" spans="2:65" s="13" customFormat="1" ht="33.75" x14ac:dyDescent="0.2">
      <c r="B1609" s="159"/>
      <c r="D1609" s="153" t="s">
        <v>313</v>
      </c>
      <c r="E1609" s="160" t="s">
        <v>2</v>
      </c>
      <c r="F1609" s="161" t="s">
        <v>1590</v>
      </c>
      <c r="H1609" s="162">
        <v>82.685000000000002</v>
      </c>
      <c r="I1609" s="163"/>
      <c r="L1609" s="159"/>
      <c r="M1609" s="164"/>
      <c r="T1609" s="165"/>
      <c r="AT1609" s="160" t="s">
        <v>313</v>
      </c>
      <c r="AU1609" s="160" t="s">
        <v>80</v>
      </c>
      <c r="AV1609" s="13" t="s">
        <v>80</v>
      </c>
      <c r="AW1609" s="13" t="s">
        <v>32</v>
      </c>
      <c r="AX1609" s="13" t="s">
        <v>71</v>
      </c>
      <c r="AY1609" s="160" t="s">
        <v>304</v>
      </c>
    </row>
    <row r="1610" spans="2:65" s="13" customFormat="1" ht="33.75" x14ac:dyDescent="0.2">
      <c r="B1610" s="159"/>
      <c r="D1610" s="153" t="s">
        <v>313</v>
      </c>
      <c r="E1610" s="160" t="s">
        <v>2</v>
      </c>
      <c r="F1610" s="161" t="s">
        <v>1591</v>
      </c>
      <c r="H1610" s="162">
        <v>104.21299999999999</v>
      </c>
      <c r="I1610" s="163"/>
      <c r="L1610" s="159"/>
      <c r="M1610" s="164"/>
      <c r="T1610" s="165"/>
      <c r="AT1610" s="160" t="s">
        <v>313</v>
      </c>
      <c r="AU1610" s="160" t="s">
        <v>80</v>
      </c>
      <c r="AV1610" s="13" t="s">
        <v>80</v>
      </c>
      <c r="AW1610" s="13" t="s">
        <v>32</v>
      </c>
      <c r="AX1610" s="13" t="s">
        <v>71</v>
      </c>
      <c r="AY1610" s="160" t="s">
        <v>304</v>
      </c>
    </row>
    <row r="1611" spans="2:65" s="13" customFormat="1" ht="22.5" x14ac:dyDescent="0.2">
      <c r="B1611" s="159"/>
      <c r="D1611" s="153" t="s">
        <v>313</v>
      </c>
      <c r="E1611" s="160" t="s">
        <v>2</v>
      </c>
      <c r="F1611" s="161" t="s">
        <v>1592</v>
      </c>
      <c r="H1611" s="162">
        <v>43.05</v>
      </c>
      <c r="I1611" s="163"/>
      <c r="L1611" s="159"/>
      <c r="M1611" s="164"/>
      <c r="T1611" s="165"/>
      <c r="AT1611" s="160" t="s">
        <v>313</v>
      </c>
      <c r="AU1611" s="160" t="s">
        <v>80</v>
      </c>
      <c r="AV1611" s="13" t="s">
        <v>80</v>
      </c>
      <c r="AW1611" s="13" t="s">
        <v>32</v>
      </c>
      <c r="AX1611" s="13" t="s">
        <v>71</v>
      </c>
      <c r="AY1611" s="160" t="s">
        <v>304</v>
      </c>
    </row>
    <row r="1612" spans="2:65" s="13" customFormat="1" ht="22.5" x14ac:dyDescent="0.2">
      <c r="B1612" s="159"/>
      <c r="D1612" s="153" t="s">
        <v>313</v>
      </c>
      <c r="E1612" s="160" t="s">
        <v>2</v>
      </c>
      <c r="F1612" s="161" t="s">
        <v>1593</v>
      </c>
      <c r="H1612" s="162">
        <v>34.033999999999999</v>
      </c>
      <c r="I1612" s="163"/>
      <c r="L1612" s="159"/>
      <c r="M1612" s="164"/>
      <c r="T1612" s="165"/>
      <c r="AT1612" s="160" t="s">
        <v>313</v>
      </c>
      <c r="AU1612" s="160" t="s">
        <v>80</v>
      </c>
      <c r="AV1612" s="13" t="s">
        <v>80</v>
      </c>
      <c r="AW1612" s="13" t="s">
        <v>32</v>
      </c>
      <c r="AX1612" s="13" t="s">
        <v>71</v>
      </c>
      <c r="AY1612" s="160" t="s">
        <v>304</v>
      </c>
    </row>
    <row r="1613" spans="2:65" s="13" customFormat="1" x14ac:dyDescent="0.2">
      <c r="B1613" s="159"/>
      <c r="D1613" s="153" t="s">
        <v>313</v>
      </c>
      <c r="E1613" s="160" t="s">
        <v>2</v>
      </c>
      <c r="F1613" s="161" t="s">
        <v>1594</v>
      </c>
      <c r="H1613" s="162">
        <v>35.914999999999999</v>
      </c>
      <c r="I1613" s="163"/>
      <c r="L1613" s="159"/>
      <c r="M1613" s="164"/>
      <c r="T1613" s="165"/>
      <c r="AT1613" s="160" t="s">
        <v>313</v>
      </c>
      <c r="AU1613" s="160" t="s">
        <v>80</v>
      </c>
      <c r="AV1613" s="13" t="s">
        <v>80</v>
      </c>
      <c r="AW1613" s="13" t="s">
        <v>32</v>
      </c>
      <c r="AX1613" s="13" t="s">
        <v>71</v>
      </c>
      <c r="AY1613" s="160" t="s">
        <v>304</v>
      </c>
    </row>
    <row r="1614" spans="2:65" s="13" customFormat="1" x14ac:dyDescent="0.2">
      <c r="B1614" s="159"/>
      <c r="D1614" s="153" t="s">
        <v>313</v>
      </c>
      <c r="E1614" s="160" t="s">
        <v>2</v>
      </c>
      <c r="F1614" s="161" t="s">
        <v>1595</v>
      </c>
      <c r="H1614" s="162">
        <v>16.63</v>
      </c>
      <c r="I1614" s="163"/>
      <c r="L1614" s="159"/>
      <c r="M1614" s="164"/>
      <c r="T1614" s="165"/>
      <c r="AT1614" s="160" t="s">
        <v>313</v>
      </c>
      <c r="AU1614" s="160" t="s">
        <v>80</v>
      </c>
      <c r="AV1614" s="13" t="s">
        <v>80</v>
      </c>
      <c r="AW1614" s="13" t="s">
        <v>32</v>
      </c>
      <c r="AX1614" s="13" t="s">
        <v>71</v>
      </c>
      <c r="AY1614" s="160" t="s">
        <v>304</v>
      </c>
    </row>
    <row r="1615" spans="2:65" s="13" customFormat="1" ht="33.75" x14ac:dyDescent="0.2">
      <c r="B1615" s="159"/>
      <c r="D1615" s="153" t="s">
        <v>313</v>
      </c>
      <c r="E1615" s="160" t="s">
        <v>2</v>
      </c>
      <c r="F1615" s="161" t="s">
        <v>1596</v>
      </c>
      <c r="H1615" s="162">
        <v>133.547</v>
      </c>
      <c r="I1615" s="163"/>
      <c r="L1615" s="159"/>
      <c r="M1615" s="164"/>
      <c r="T1615" s="165"/>
      <c r="AT1615" s="160" t="s">
        <v>313</v>
      </c>
      <c r="AU1615" s="160" t="s">
        <v>80</v>
      </c>
      <c r="AV1615" s="13" t="s">
        <v>80</v>
      </c>
      <c r="AW1615" s="13" t="s">
        <v>32</v>
      </c>
      <c r="AX1615" s="13" t="s">
        <v>71</v>
      </c>
      <c r="AY1615" s="160" t="s">
        <v>304</v>
      </c>
    </row>
    <row r="1616" spans="2:65" s="13" customFormat="1" ht="22.5" x14ac:dyDescent="0.2">
      <c r="B1616" s="159"/>
      <c r="D1616" s="153" t="s">
        <v>313</v>
      </c>
      <c r="E1616" s="160" t="s">
        <v>2</v>
      </c>
      <c r="F1616" s="161" t="s">
        <v>1597</v>
      </c>
      <c r="H1616" s="162">
        <v>55.177999999999997</v>
      </c>
      <c r="I1616" s="163"/>
      <c r="L1616" s="159"/>
      <c r="M1616" s="164"/>
      <c r="T1616" s="165"/>
      <c r="AT1616" s="160" t="s">
        <v>313</v>
      </c>
      <c r="AU1616" s="160" t="s">
        <v>80</v>
      </c>
      <c r="AV1616" s="13" t="s">
        <v>80</v>
      </c>
      <c r="AW1616" s="13" t="s">
        <v>32</v>
      </c>
      <c r="AX1616" s="13" t="s">
        <v>71</v>
      </c>
      <c r="AY1616" s="160" t="s">
        <v>304</v>
      </c>
    </row>
    <row r="1617" spans="2:51" s="13" customFormat="1" x14ac:dyDescent="0.2">
      <c r="B1617" s="159"/>
      <c r="D1617" s="153" t="s">
        <v>313</v>
      </c>
      <c r="E1617" s="160" t="s">
        <v>2</v>
      </c>
      <c r="F1617" s="161" t="s">
        <v>1598</v>
      </c>
      <c r="H1617" s="162">
        <v>24.911999999999999</v>
      </c>
      <c r="I1617" s="163"/>
      <c r="L1617" s="159"/>
      <c r="M1617" s="164"/>
      <c r="T1617" s="165"/>
      <c r="AT1617" s="160" t="s">
        <v>313</v>
      </c>
      <c r="AU1617" s="160" t="s">
        <v>80</v>
      </c>
      <c r="AV1617" s="13" t="s">
        <v>80</v>
      </c>
      <c r="AW1617" s="13" t="s">
        <v>32</v>
      </c>
      <c r="AX1617" s="13" t="s">
        <v>71</v>
      </c>
      <c r="AY1617" s="160" t="s">
        <v>304</v>
      </c>
    </row>
    <row r="1618" spans="2:51" s="14" customFormat="1" x14ac:dyDescent="0.2">
      <c r="B1618" s="166"/>
      <c r="D1618" s="153" t="s">
        <v>313</v>
      </c>
      <c r="E1618" s="167" t="s">
        <v>2</v>
      </c>
      <c r="F1618" s="168" t="s">
        <v>321</v>
      </c>
      <c r="H1618" s="169">
        <v>530.16399999999999</v>
      </c>
      <c r="I1618" s="170"/>
      <c r="L1618" s="166"/>
      <c r="M1618" s="171"/>
      <c r="T1618" s="172"/>
      <c r="AT1618" s="167" t="s">
        <v>313</v>
      </c>
      <c r="AU1618" s="167" t="s">
        <v>80</v>
      </c>
      <c r="AV1618" s="14" t="s">
        <v>322</v>
      </c>
      <c r="AW1618" s="14" t="s">
        <v>32</v>
      </c>
      <c r="AX1618" s="14" t="s">
        <v>71</v>
      </c>
      <c r="AY1618" s="167" t="s">
        <v>304</v>
      </c>
    </row>
    <row r="1619" spans="2:51" s="12" customFormat="1" x14ac:dyDescent="0.2">
      <c r="B1619" s="152"/>
      <c r="D1619" s="153" t="s">
        <v>313</v>
      </c>
      <c r="E1619" s="154" t="s">
        <v>2</v>
      </c>
      <c r="F1619" s="155" t="s">
        <v>906</v>
      </c>
      <c r="H1619" s="154" t="s">
        <v>2</v>
      </c>
      <c r="I1619" s="156"/>
      <c r="L1619" s="152"/>
      <c r="M1619" s="157"/>
      <c r="T1619" s="158"/>
      <c r="AT1619" s="154" t="s">
        <v>313</v>
      </c>
      <c r="AU1619" s="154" t="s">
        <v>80</v>
      </c>
      <c r="AV1619" s="12" t="s">
        <v>78</v>
      </c>
      <c r="AW1619" s="12" t="s">
        <v>32</v>
      </c>
      <c r="AX1619" s="12" t="s">
        <v>71</v>
      </c>
      <c r="AY1619" s="154" t="s">
        <v>304</v>
      </c>
    </row>
    <row r="1620" spans="2:51" s="13" customFormat="1" x14ac:dyDescent="0.2">
      <c r="B1620" s="159"/>
      <c r="D1620" s="153" t="s">
        <v>313</v>
      </c>
      <c r="E1620" s="160" t="s">
        <v>2</v>
      </c>
      <c r="F1620" s="161" t="s">
        <v>1599</v>
      </c>
      <c r="H1620" s="162">
        <v>9.7750000000000004</v>
      </c>
      <c r="I1620" s="163"/>
      <c r="L1620" s="159"/>
      <c r="M1620" s="164"/>
      <c r="T1620" s="165"/>
      <c r="AT1620" s="160" t="s">
        <v>313</v>
      </c>
      <c r="AU1620" s="160" t="s">
        <v>80</v>
      </c>
      <c r="AV1620" s="13" t="s">
        <v>80</v>
      </c>
      <c r="AW1620" s="13" t="s">
        <v>32</v>
      </c>
      <c r="AX1620" s="13" t="s">
        <v>71</v>
      </c>
      <c r="AY1620" s="160" t="s">
        <v>304</v>
      </c>
    </row>
    <row r="1621" spans="2:51" s="13" customFormat="1" ht="22.5" x14ac:dyDescent="0.2">
      <c r="B1621" s="159"/>
      <c r="D1621" s="153" t="s">
        <v>313</v>
      </c>
      <c r="E1621" s="160" t="s">
        <v>2</v>
      </c>
      <c r="F1621" s="161" t="s">
        <v>1600</v>
      </c>
      <c r="H1621" s="162">
        <v>37.024000000000001</v>
      </c>
      <c r="I1621" s="163"/>
      <c r="L1621" s="159"/>
      <c r="M1621" s="164"/>
      <c r="T1621" s="165"/>
      <c r="AT1621" s="160" t="s">
        <v>313</v>
      </c>
      <c r="AU1621" s="160" t="s">
        <v>80</v>
      </c>
      <c r="AV1621" s="13" t="s">
        <v>80</v>
      </c>
      <c r="AW1621" s="13" t="s">
        <v>32</v>
      </c>
      <c r="AX1621" s="13" t="s">
        <v>71</v>
      </c>
      <c r="AY1621" s="160" t="s">
        <v>304</v>
      </c>
    </row>
    <row r="1622" spans="2:51" s="13" customFormat="1" x14ac:dyDescent="0.2">
      <c r="B1622" s="159"/>
      <c r="D1622" s="153" t="s">
        <v>313</v>
      </c>
      <c r="E1622" s="160" t="s">
        <v>2</v>
      </c>
      <c r="F1622" s="161" t="s">
        <v>1601</v>
      </c>
      <c r="H1622" s="162">
        <v>17.38</v>
      </c>
      <c r="I1622" s="163"/>
      <c r="L1622" s="159"/>
      <c r="M1622" s="164"/>
      <c r="T1622" s="165"/>
      <c r="AT1622" s="160" t="s">
        <v>313</v>
      </c>
      <c r="AU1622" s="160" t="s">
        <v>80</v>
      </c>
      <c r="AV1622" s="13" t="s">
        <v>80</v>
      </c>
      <c r="AW1622" s="13" t="s">
        <v>32</v>
      </c>
      <c r="AX1622" s="13" t="s">
        <v>71</v>
      </c>
      <c r="AY1622" s="160" t="s">
        <v>304</v>
      </c>
    </row>
    <row r="1623" spans="2:51" s="14" customFormat="1" x14ac:dyDescent="0.2">
      <c r="B1623" s="166"/>
      <c r="D1623" s="153" t="s">
        <v>313</v>
      </c>
      <c r="E1623" s="167" t="s">
        <v>2</v>
      </c>
      <c r="F1623" s="168" t="s">
        <v>321</v>
      </c>
      <c r="H1623" s="169">
        <v>64.179000000000002</v>
      </c>
      <c r="I1623" s="170"/>
      <c r="L1623" s="166"/>
      <c r="M1623" s="171"/>
      <c r="T1623" s="172"/>
      <c r="AT1623" s="167" t="s">
        <v>313</v>
      </c>
      <c r="AU1623" s="167" t="s">
        <v>80</v>
      </c>
      <c r="AV1623" s="14" t="s">
        <v>322</v>
      </c>
      <c r="AW1623" s="14" t="s">
        <v>32</v>
      </c>
      <c r="AX1623" s="14" t="s">
        <v>71</v>
      </c>
      <c r="AY1623" s="167" t="s">
        <v>304</v>
      </c>
    </row>
    <row r="1624" spans="2:51" s="12" customFormat="1" x14ac:dyDescent="0.2">
      <c r="B1624" s="152"/>
      <c r="D1624" s="153" t="s">
        <v>313</v>
      </c>
      <c r="E1624" s="154" t="s">
        <v>2</v>
      </c>
      <c r="F1624" s="155" t="s">
        <v>1539</v>
      </c>
      <c r="H1624" s="154" t="s">
        <v>2</v>
      </c>
      <c r="I1624" s="156"/>
      <c r="L1624" s="152"/>
      <c r="M1624" s="157"/>
      <c r="T1624" s="158"/>
      <c r="AT1624" s="154" t="s">
        <v>313</v>
      </c>
      <c r="AU1624" s="154" t="s">
        <v>80</v>
      </c>
      <c r="AV1624" s="12" t="s">
        <v>78</v>
      </c>
      <c r="AW1624" s="12" t="s">
        <v>32</v>
      </c>
      <c r="AX1624" s="12" t="s">
        <v>71</v>
      </c>
      <c r="AY1624" s="154" t="s">
        <v>304</v>
      </c>
    </row>
    <row r="1625" spans="2:51" s="13" customFormat="1" x14ac:dyDescent="0.2">
      <c r="B1625" s="159"/>
      <c r="D1625" s="153" t="s">
        <v>313</v>
      </c>
      <c r="E1625" s="160" t="s">
        <v>2</v>
      </c>
      <c r="F1625" s="161" t="s">
        <v>1602</v>
      </c>
      <c r="H1625" s="162">
        <v>36.450000000000003</v>
      </c>
      <c r="I1625" s="163"/>
      <c r="L1625" s="159"/>
      <c r="M1625" s="164"/>
      <c r="T1625" s="165"/>
      <c r="AT1625" s="160" t="s">
        <v>313</v>
      </c>
      <c r="AU1625" s="160" t="s">
        <v>80</v>
      </c>
      <c r="AV1625" s="13" t="s">
        <v>80</v>
      </c>
      <c r="AW1625" s="13" t="s">
        <v>32</v>
      </c>
      <c r="AX1625" s="13" t="s">
        <v>71</v>
      </c>
      <c r="AY1625" s="160" t="s">
        <v>304</v>
      </c>
    </row>
    <row r="1626" spans="2:51" s="13" customFormat="1" ht="22.5" x14ac:dyDescent="0.2">
      <c r="B1626" s="159"/>
      <c r="D1626" s="153" t="s">
        <v>313</v>
      </c>
      <c r="E1626" s="160" t="s">
        <v>2</v>
      </c>
      <c r="F1626" s="161" t="s">
        <v>1603</v>
      </c>
      <c r="H1626" s="162">
        <v>43.057000000000002</v>
      </c>
      <c r="I1626" s="163"/>
      <c r="L1626" s="159"/>
      <c r="M1626" s="164"/>
      <c r="T1626" s="165"/>
      <c r="AT1626" s="160" t="s">
        <v>313</v>
      </c>
      <c r="AU1626" s="160" t="s">
        <v>80</v>
      </c>
      <c r="AV1626" s="13" t="s">
        <v>80</v>
      </c>
      <c r="AW1626" s="13" t="s">
        <v>32</v>
      </c>
      <c r="AX1626" s="13" t="s">
        <v>71</v>
      </c>
      <c r="AY1626" s="160" t="s">
        <v>304</v>
      </c>
    </row>
    <row r="1627" spans="2:51" s="13" customFormat="1" x14ac:dyDescent="0.2">
      <c r="B1627" s="159"/>
      <c r="D1627" s="153" t="s">
        <v>313</v>
      </c>
      <c r="E1627" s="160" t="s">
        <v>2</v>
      </c>
      <c r="F1627" s="161" t="s">
        <v>1604</v>
      </c>
      <c r="H1627" s="162">
        <v>29.75</v>
      </c>
      <c r="I1627" s="163"/>
      <c r="L1627" s="159"/>
      <c r="M1627" s="164"/>
      <c r="T1627" s="165"/>
      <c r="AT1627" s="160" t="s">
        <v>313</v>
      </c>
      <c r="AU1627" s="160" t="s">
        <v>80</v>
      </c>
      <c r="AV1627" s="13" t="s">
        <v>80</v>
      </c>
      <c r="AW1627" s="13" t="s">
        <v>32</v>
      </c>
      <c r="AX1627" s="13" t="s">
        <v>71</v>
      </c>
      <c r="AY1627" s="160" t="s">
        <v>304</v>
      </c>
    </row>
    <row r="1628" spans="2:51" s="13" customFormat="1" ht="22.5" x14ac:dyDescent="0.2">
      <c r="B1628" s="159"/>
      <c r="D1628" s="153" t="s">
        <v>313</v>
      </c>
      <c r="E1628" s="160" t="s">
        <v>2</v>
      </c>
      <c r="F1628" s="161" t="s">
        <v>1605</v>
      </c>
      <c r="H1628" s="162">
        <v>40.618000000000002</v>
      </c>
      <c r="I1628" s="163"/>
      <c r="L1628" s="159"/>
      <c r="M1628" s="164"/>
      <c r="T1628" s="165"/>
      <c r="AT1628" s="160" t="s">
        <v>313</v>
      </c>
      <c r="AU1628" s="160" t="s">
        <v>80</v>
      </c>
      <c r="AV1628" s="13" t="s">
        <v>80</v>
      </c>
      <c r="AW1628" s="13" t="s">
        <v>32</v>
      </c>
      <c r="AX1628" s="13" t="s">
        <v>71</v>
      </c>
      <c r="AY1628" s="160" t="s">
        <v>304</v>
      </c>
    </row>
    <row r="1629" spans="2:51" s="14" customFormat="1" x14ac:dyDescent="0.2">
      <c r="B1629" s="166"/>
      <c r="D1629" s="153" t="s">
        <v>313</v>
      </c>
      <c r="E1629" s="167" t="s">
        <v>2</v>
      </c>
      <c r="F1629" s="168" t="s">
        <v>321</v>
      </c>
      <c r="H1629" s="169">
        <v>149.875</v>
      </c>
      <c r="I1629" s="170"/>
      <c r="L1629" s="166"/>
      <c r="M1629" s="171"/>
      <c r="T1629" s="172"/>
      <c r="AT1629" s="167" t="s">
        <v>313</v>
      </c>
      <c r="AU1629" s="167" t="s">
        <v>80</v>
      </c>
      <c r="AV1629" s="14" t="s">
        <v>322</v>
      </c>
      <c r="AW1629" s="14" t="s">
        <v>32</v>
      </c>
      <c r="AX1629" s="14" t="s">
        <v>71</v>
      </c>
      <c r="AY1629" s="167" t="s">
        <v>304</v>
      </c>
    </row>
    <row r="1630" spans="2:51" s="12" customFormat="1" x14ac:dyDescent="0.2">
      <c r="B1630" s="152"/>
      <c r="D1630" s="153" t="s">
        <v>313</v>
      </c>
      <c r="E1630" s="154" t="s">
        <v>2</v>
      </c>
      <c r="F1630" s="155" t="s">
        <v>1547</v>
      </c>
      <c r="H1630" s="154" t="s">
        <v>2</v>
      </c>
      <c r="I1630" s="156"/>
      <c r="L1630" s="152"/>
      <c r="M1630" s="157"/>
      <c r="T1630" s="158"/>
      <c r="AT1630" s="154" t="s">
        <v>313</v>
      </c>
      <c r="AU1630" s="154" t="s">
        <v>80</v>
      </c>
      <c r="AV1630" s="12" t="s">
        <v>78</v>
      </c>
      <c r="AW1630" s="12" t="s">
        <v>32</v>
      </c>
      <c r="AX1630" s="12" t="s">
        <v>71</v>
      </c>
      <c r="AY1630" s="154" t="s">
        <v>304</v>
      </c>
    </row>
    <row r="1631" spans="2:51" s="12" customFormat="1" x14ac:dyDescent="0.2">
      <c r="B1631" s="152"/>
      <c r="D1631" s="153" t="s">
        <v>313</v>
      </c>
      <c r="E1631" s="154" t="s">
        <v>2</v>
      </c>
      <c r="F1631" s="155" t="s">
        <v>1606</v>
      </c>
      <c r="H1631" s="154" t="s">
        <v>2</v>
      </c>
      <c r="I1631" s="156"/>
      <c r="L1631" s="152"/>
      <c r="M1631" s="157"/>
      <c r="T1631" s="158"/>
      <c r="AT1631" s="154" t="s">
        <v>313</v>
      </c>
      <c r="AU1631" s="154" t="s">
        <v>80</v>
      </c>
      <c r="AV1631" s="12" t="s">
        <v>78</v>
      </c>
      <c r="AW1631" s="12" t="s">
        <v>32</v>
      </c>
      <c r="AX1631" s="12" t="s">
        <v>71</v>
      </c>
      <c r="AY1631" s="154" t="s">
        <v>304</v>
      </c>
    </row>
    <row r="1632" spans="2:51" s="13" customFormat="1" x14ac:dyDescent="0.2">
      <c r="B1632" s="159"/>
      <c r="D1632" s="153" t="s">
        <v>313</v>
      </c>
      <c r="E1632" s="160" t="s">
        <v>2</v>
      </c>
      <c r="F1632" s="161" t="s">
        <v>1607</v>
      </c>
      <c r="H1632" s="162">
        <v>34.020000000000003</v>
      </c>
      <c r="I1632" s="163"/>
      <c r="L1632" s="159"/>
      <c r="M1632" s="164"/>
      <c r="T1632" s="165"/>
      <c r="AT1632" s="160" t="s">
        <v>313</v>
      </c>
      <c r="AU1632" s="160" t="s">
        <v>80</v>
      </c>
      <c r="AV1632" s="13" t="s">
        <v>80</v>
      </c>
      <c r="AW1632" s="13" t="s">
        <v>32</v>
      </c>
      <c r="AX1632" s="13" t="s">
        <v>71</v>
      </c>
      <c r="AY1632" s="160" t="s">
        <v>304</v>
      </c>
    </row>
    <row r="1633" spans="2:65" s="14" customFormat="1" x14ac:dyDescent="0.2">
      <c r="B1633" s="166"/>
      <c r="D1633" s="153" t="s">
        <v>313</v>
      </c>
      <c r="E1633" s="167" t="s">
        <v>2</v>
      </c>
      <c r="F1633" s="168" t="s">
        <v>321</v>
      </c>
      <c r="H1633" s="169">
        <v>34.020000000000003</v>
      </c>
      <c r="I1633" s="170"/>
      <c r="L1633" s="166"/>
      <c r="M1633" s="171"/>
      <c r="T1633" s="172"/>
      <c r="AT1633" s="167" t="s">
        <v>313</v>
      </c>
      <c r="AU1633" s="167" t="s">
        <v>80</v>
      </c>
      <c r="AV1633" s="14" t="s">
        <v>322</v>
      </c>
      <c r="AW1633" s="14" t="s">
        <v>32</v>
      </c>
      <c r="AX1633" s="14" t="s">
        <v>71</v>
      </c>
      <c r="AY1633" s="167" t="s">
        <v>304</v>
      </c>
    </row>
    <row r="1634" spans="2:65" s="12" customFormat="1" x14ac:dyDescent="0.2">
      <c r="B1634" s="152"/>
      <c r="D1634" s="153" t="s">
        <v>313</v>
      </c>
      <c r="E1634" s="154" t="s">
        <v>2</v>
      </c>
      <c r="F1634" s="155" t="s">
        <v>910</v>
      </c>
      <c r="H1634" s="154" t="s">
        <v>2</v>
      </c>
      <c r="I1634" s="156"/>
      <c r="L1634" s="152"/>
      <c r="M1634" s="157"/>
      <c r="T1634" s="158"/>
      <c r="AT1634" s="154" t="s">
        <v>313</v>
      </c>
      <c r="AU1634" s="154" t="s">
        <v>80</v>
      </c>
      <c r="AV1634" s="12" t="s">
        <v>78</v>
      </c>
      <c r="AW1634" s="12" t="s">
        <v>32</v>
      </c>
      <c r="AX1634" s="12" t="s">
        <v>71</v>
      </c>
      <c r="AY1634" s="154" t="s">
        <v>304</v>
      </c>
    </row>
    <row r="1635" spans="2:65" s="13" customFormat="1" ht="22.5" x14ac:dyDescent="0.2">
      <c r="B1635" s="159"/>
      <c r="D1635" s="153" t="s">
        <v>313</v>
      </c>
      <c r="E1635" s="160" t="s">
        <v>2</v>
      </c>
      <c r="F1635" s="161" t="s">
        <v>1608</v>
      </c>
      <c r="H1635" s="162">
        <v>210.91399999999999</v>
      </c>
      <c r="I1635" s="163"/>
      <c r="L1635" s="159"/>
      <c r="M1635" s="164"/>
      <c r="T1635" s="165"/>
      <c r="AT1635" s="160" t="s">
        <v>313</v>
      </c>
      <c r="AU1635" s="160" t="s">
        <v>80</v>
      </c>
      <c r="AV1635" s="13" t="s">
        <v>80</v>
      </c>
      <c r="AW1635" s="13" t="s">
        <v>32</v>
      </c>
      <c r="AX1635" s="13" t="s">
        <v>71</v>
      </c>
      <c r="AY1635" s="160" t="s">
        <v>304</v>
      </c>
    </row>
    <row r="1636" spans="2:65" s="13" customFormat="1" ht="22.5" x14ac:dyDescent="0.2">
      <c r="B1636" s="159"/>
      <c r="D1636" s="153" t="s">
        <v>313</v>
      </c>
      <c r="E1636" s="160" t="s">
        <v>2</v>
      </c>
      <c r="F1636" s="161" t="s">
        <v>1609</v>
      </c>
      <c r="H1636" s="162">
        <v>64.462000000000003</v>
      </c>
      <c r="I1636" s="163"/>
      <c r="L1636" s="159"/>
      <c r="M1636" s="164"/>
      <c r="T1636" s="165"/>
      <c r="AT1636" s="160" t="s">
        <v>313</v>
      </c>
      <c r="AU1636" s="160" t="s">
        <v>80</v>
      </c>
      <c r="AV1636" s="13" t="s">
        <v>80</v>
      </c>
      <c r="AW1636" s="13" t="s">
        <v>32</v>
      </c>
      <c r="AX1636" s="13" t="s">
        <v>71</v>
      </c>
      <c r="AY1636" s="160" t="s">
        <v>304</v>
      </c>
    </row>
    <row r="1637" spans="2:65" s="13" customFormat="1" ht="22.5" x14ac:dyDescent="0.2">
      <c r="B1637" s="159"/>
      <c r="D1637" s="153" t="s">
        <v>313</v>
      </c>
      <c r="E1637" s="160" t="s">
        <v>2</v>
      </c>
      <c r="F1637" s="161" t="s">
        <v>1610</v>
      </c>
      <c r="H1637" s="162">
        <v>66.822000000000003</v>
      </c>
      <c r="I1637" s="163"/>
      <c r="L1637" s="159"/>
      <c r="M1637" s="164"/>
      <c r="T1637" s="165"/>
      <c r="AT1637" s="160" t="s">
        <v>313</v>
      </c>
      <c r="AU1637" s="160" t="s">
        <v>80</v>
      </c>
      <c r="AV1637" s="13" t="s">
        <v>80</v>
      </c>
      <c r="AW1637" s="13" t="s">
        <v>32</v>
      </c>
      <c r="AX1637" s="13" t="s">
        <v>71</v>
      </c>
      <c r="AY1637" s="160" t="s">
        <v>304</v>
      </c>
    </row>
    <row r="1638" spans="2:65" s="13" customFormat="1" ht="22.5" x14ac:dyDescent="0.2">
      <c r="B1638" s="159"/>
      <c r="D1638" s="153" t="s">
        <v>313</v>
      </c>
      <c r="E1638" s="160" t="s">
        <v>2</v>
      </c>
      <c r="F1638" s="161" t="s">
        <v>1611</v>
      </c>
      <c r="H1638" s="162">
        <v>46.341000000000001</v>
      </c>
      <c r="I1638" s="163"/>
      <c r="L1638" s="159"/>
      <c r="M1638" s="164"/>
      <c r="T1638" s="165"/>
      <c r="AT1638" s="160" t="s">
        <v>313</v>
      </c>
      <c r="AU1638" s="160" t="s">
        <v>80</v>
      </c>
      <c r="AV1638" s="13" t="s">
        <v>80</v>
      </c>
      <c r="AW1638" s="13" t="s">
        <v>32</v>
      </c>
      <c r="AX1638" s="13" t="s">
        <v>71</v>
      </c>
      <c r="AY1638" s="160" t="s">
        <v>304</v>
      </c>
    </row>
    <row r="1639" spans="2:65" s="13" customFormat="1" ht="22.5" x14ac:dyDescent="0.2">
      <c r="B1639" s="159"/>
      <c r="D1639" s="153" t="s">
        <v>313</v>
      </c>
      <c r="E1639" s="160" t="s">
        <v>2</v>
      </c>
      <c r="F1639" s="161" t="s">
        <v>1612</v>
      </c>
      <c r="H1639" s="162">
        <v>46.341000000000001</v>
      </c>
      <c r="I1639" s="163"/>
      <c r="L1639" s="159"/>
      <c r="M1639" s="164"/>
      <c r="T1639" s="165"/>
      <c r="AT1639" s="160" t="s">
        <v>313</v>
      </c>
      <c r="AU1639" s="160" t="s">
        <v>80</v>
      </c>
      <c r="AV1639" s="13" t="s">
        <v>80</v>
      </c>
      <c r="AW1639" s="13" t="s">
        <v>32</v>
      </c>
      <c r="AX1639" s="13" t="s">
        <v>71</v>
      </c>
      <c r="AY1639" s="160" t="s">
        <v>304</v>
      </c>
    </row>
    <row r="1640" spans="2:65" s="13" customFormat="1" ht="22.5" x14ac:dyDescent="0.2">
      <c r="B1640" s="159"/>
      <c r="D1640" s="153" t="s">
        <v>313</v>
      </c>
      <c r="E1640" s="160" t="s">
        <v>2</v>
      </c>
      <c r="F1640" s="161" t="s">
        <v>1613</v>
      </c>
      <c r="H1640" s="162">
        <v>46.341000000000001</v>
      </c>
      <c r="I1640" s="163"/>
      <c r="L1640" s="159"/>
      <c r="M1640" s="164"/>
      <c r="T1640" s="165"/>
      <c r="AT1640" s="160" t="s">
        <v>313</v>
      </c>
      <c r="AU1640" s="160" t="s">
        <v>80</v>
      </c>
      <c r="AV1640" s="13" t="s">
        <v>80</v>
      </c>
      <c r="AW1640" s="13" t="s">
        <v>32</v>
      </c>
      <c r="AX1640" s="13" t="s">
        <v>71</v>
      </c>
      <c r="AY1640" s="160" t="s">
        <v>304</v>
      </c>
    </row>
    <row r="1641" spans="2:65" s="13" customFormat="1" ht="22.5" x14ac:dyDescent="0.2">
      <c r="B1641" s="159"/>
      <c r="D1641" s="153" t="s">
        <v>313</v>
      </c>
      <c r="E1641" s="160" t="s">
        <v>2</v>
      </c>
      <c r="F1641" s="161" t="s">
        <v>1614</v>
      </c>
      <c r="H1641" s="162">
        <v>46.341000000000001</v>
      </c>
      <c r="I1641" s="163"/>
      <c r="L1641" s="159"/>
      <c r="M1641" s="164"/>
      <c r="T1641" s="165"/>
      <c r="AT1641" s="160" t="s">
        <v>313</v>
      </c>
      <c r="AU1641" s="160" t="s">
        <v>80</v>
      </c>
      <c r="AV1641" s="13" t="s">
        <v>80</v>
      </c>
      <c r="AW1641" s="13" t="s">
        <v>32</v>
      </c>
      <c r="AX1641" s="13" t="s">
        <v>71</v>
      </c>
      <c r="AY1641" s="160" t="s">
        <v>304</v>
      </c>
    </row>
    <row r="1642" spans="2:65" s="13" customFormat="1" ht="22.5" x14ac:dyDescent="0.2">
      <c r="B1642" s="159"/>
      <c r="D1642" s="153" t="s">
        <v>313</v>
      </c>
      <c r="E1642" s="160" t="s">
        <v>2</v>
      </c>
      <c r="F1642" s="161" t="s">
        <v>1615</v>
      </c>
      <c r="H1642" s="162">
        <v>46.341000000000001</v>
      </c>
      <c r="I1642" s="163"/>
      <c r="L1642" s="159"/>
      <c r="M1642" s="164"/>
      <c r="T1642" s="165"/>
      <c r="AT1642" s="160" t="s">
        <v>313</v>
      </c>
      <c r="AU1642" s="160" t="s">
        <v>80</v>
      </c>
      <c r="AV1642" s="13" t="s">
        <v>80</v>
      </c>
      <c r="AW1642" s="13" t="s">
        <v>32</v>
      </c>
      <c r="AX1642" s="13" t="s">
        <v>71</v>
      </c>
      <c r="AY1642" s="160" t="s">
        <v>304</v>
      </c>
    </row>
    <row r="1643" spans="2:65" s="13" customFormat="1" ht="22.5" x14ac:dyDescent="0.2">
      <c r="B1643" s="159"/>
      <c r="D1643" s="153" t="s">
        <v>313</v>
      </c>
      <c r="E1643" s="160" t="s">
        <v>2</v>
      </c>
      <c r="F1643" s="161" t="s">
        <v>1616</v>
      </c>
      <c r="H1643" s="162">
        <v>46.341000000000001</v>
      </c>
      <c r="I1643" s="163"/>
      <c r="L1643" s="159"/>
      <c r="M1643" s="164"/>
      <c r="T1643" s="165"/>
      <c r="AT1643" s="160" t="s">
        <v>313</v>
      </c>
      <c r="AU1643" s="160" t="s">
        <v>80</v>
      </c>
      <c r="AV1643" s="13" t="s">
        <v>80</v>
      </c>
      <c r="AW1643" s="13" t="s">
        <v>32</v>
      </c>
      <c r="AX1643" s="13" t="s">
        <v>71</v>
      </c>
      <c r="AY1643" s="160" t="s">
        <v>304</v>
      </c>
    </row>
    <row r="1644" spans="2:65" s="13" customFormat="1" ht="22.5" x14ac:dyDescent="0.2">
      <c r="B1644" s="159"/>
      <c r="D1644" s="153" t="s">
        <v>313</v>
      </c>
      <c r="E1644" s="160" t="s">
        <v>2</v>
      </c>
      <c r="F1644" s="161" t="s">
        <v>1617</v>
      </c>
      <c r="H1644" s="162">
        <v>51.930999999999997</v>
      </c>
      <c r="I1644" s="163"/>
      <c r="L1644" s="159"/>
      <c r="M1644" s="164"/>
      <c r="T1644" s="165"/>
      <c r="AT1644" s="160" t="s">
        <v>313</v>
      </c>
      <c r="AU1644" s="160" t="s">
        <v>80</v>
      </c>
      <c r="AV1644" s="13" t="s">
        <v>80</v>
      </c>
      <c r="AW1644" s="13" t="s">
        <v>32</v>
      </c>
      <c r="AX1644" s="13" t="s">
        <v>71</v>
      </c>
      <c r="AY1644" s="160" t="s">
        <v>304</v>
      </c>
    </row>
    <row r="1645" spans="2:65" s="14" customFormat="1" x14ac:dyDescent="0.2">
      <c r="B1645" s="166"/>
      <c r="D1645" s="153" t="s">
        <v>313</v>
      </c>
      <c r="E1645" s="167" t="s">
        <v>2</v>
      </c>
      <c r="F1645" s="168" t="s">
        <v>321</v>
      </c>
      <c r="H1645" s="169">
        <v>672.17499999999995</v>
      </c>
      <c r="I1645" s="170"/>
      <c r="L1645" s="166"/>
      <c r="M1645" s="171"/>
      <c r="T1645" s="172"/>
      <c r="AT1645" s="167" t="s">
        <v>313</v>
      </c>
      <c r="AU1645" s="167" t="s">
        <v>80</v>
      </c>
      <c r="AV1645" s="14" t="s">
        <v>322</v>
      </c>
      <c r="AW1645" s="14" t="s">
        <v>32</v>
      </c>
      <c r="AX1645" s="14" t="s">
        <v>71</v>
      </c>
      <c r="AY1645" s="167" t="s">
        <v>304</v>
      </c>
    </row>
    <row r="1646" spans="2:65" s="15" customFormat="1" x14ac:dyDescent="0.2">
      <c r="B1646" s="173"/>
      <c r="D1646" s="153" t="s">
        <v>313</v>
      </c>
      <c r="E1646" s="174" t="s">
        <v>2</v>
      </c>
      <c r="F1646" s="175" t="s">
        <v>323</v>
      </c>
      <c r="H1646" s="176">
        <v>1450.413</v>
      </c>
      <c r="I1646" s="177"/>
      <c r="L1646" s="173"/>
      <c r="M1646" s="178"/>
      <c r="T1646" s="179"/>
      <c r="AT1646" s="174" t="s">
        <v>313</v>
      </c>
      <c r="AU1646" s="174" t="s">
        <v>80</v>
      </c>
      <c r="AV1646" s="15" t="s">
        <v>86</v>
      </c>
      <c r="AW1646" s="15" t="s">
        <v>32</v>
      </c>
      <c r="AX1646" s="15" t="s">
        <v>78</v>
      </c>
      <c r="AY1646" s="174" t="s">
        <v>304</v>
      </c>
    </row>
    <row r="1647" spans="2:65" s="1" customFormat="1" ht="44.25" customHeight="1" x14ac:dyDescent="0.2">
      <c r="B1647" s="134"/>
      <c r="C1647" s="135" t="s">
        <v>1618</v>
      </c>
      <c r="D1647" s="135" t="s">
        <v>306</v>
      </c>
      <c r="E1647" s="136" t="s">
        <v>1560</v>
      </c>
      <c r="F1647" s="137" t="s">
        <v>1561</v>
      </c>
      <c r="G1647" s="138" t="s">
        <v>130</v>
      </c>
      <c r="H1647" s="139">
        <v>1450.413</v>
      </c>
      <c r="I1647" s="140"/>
      <c r="J1647" s="141">
        <f>ROUND(I1647*H1647,2)</f>
        <v>0</v>
      </c>
      <c r="K1647" s="137" t="s">
        <v>309</v>
      </c>
      <c r="L1647" s="33"/>
      <c r="M1647" s="142" t="s">
        <v>2</v>
      </c>
      <c r="N1647" s="143" t="s">
        <v>42</v>
      </c>
      <c r="P1647" s="144">
        <f>O1647*H1647</f>
        <v>0</v>
      </c>
      <c r="Q1647" s="144">
        <v>6.7999999999999996E-3</v>
      </c>
      <c r="R1647" s="144">
        <f>Q1647*H1647</f>
        <v>9.8628083999999987</v>
      </c>
      <c r="S1647" s="144">
        <v>0</v>
      </c>
      <c r="T1647" s="145">
        <f>S1647*H1647</f>
        <v>0</v>
      </c>
      <c r="AR1647" s="146" t="s">
        <v>86</v>
      </c>
      <c r="AT1647" s="146" t="s">
        <v>306</v>
      </c>
      <c r="AU1647" s="146" t="s">
        <v>80</v>
      </c>
      <c r="AY1647" s="18" t="s">
        <v>304</v>
      </c>
      <c r="BE1647" s="147">
        <f>IF(N1647="základní",J1647,0)</f>
        <v>0</v>
      </c>
      <c r="BF1647" s="147">
        <f>IF(N1647="snížená",J1647,0)</f>
        <v>0</v>
      </c>
      <c r="BG1647" s="147">
        <f>IF(N1647="zákl. přenesená",J1647,0)</f>
        <v>0</v>
      </c>
      <c r="BH1647" s="147">
        <f>IF(N1647="sníž. přenesená",J1647,0)</f>
        <v>0</v>
      </c>
      <c r="BI1647" s="147">
        <f>IF(N1647="nulová",J1647,0)</f>
        <v>0</v>
      </c>
      <c r="BJ1647" s="18" t="s">
        <v>78</v>
      </c>
      <c r="BK1647" s="147">
        <f>ROUND(I1647*H1647,2)</f>
        <v>0</v>
      </c>
      <c r="BL1647" s="18" t="s">
        <v>86</v>
      </c>
      <c r="BM1647" s="146" t="s">
        <v>1619</v>
      </c>
    </row>
    <row r="1648" spans="2:65" s="1" customFormat="1" x14ac:dyDescent="0.2">
      <c r="B1648" s="33"/>
      <c r="D1648" s="148" t="s">
        <v>311</v>
      </c>
      <c r="F1648" s="149" t="s">
        <v>1563</v>
      </c>
      <c r="I1648" s="150"/>
      <c r="L1648" s="33"/>
      <c r="M1648" s="151"/>
      <c r="T1648" s="54"/>
      <c r="AT1648" s="18" t="s">
        <v>311</v>
      </c>
      <c r="AU1648" s="18" t="s">
        <v>80</v>
      </c>
    </row>
    <row r="1649" spans="2:65" s="1" customFormat="1" ht="78" x14ac:dyDescent="0.2">
      <c r="B1649" s="33"/>
      <c r="D1649" s="153" t="s">
        <v>360</v>
      </c>
      <c r="F1649" s="180" t="s">
        <v>1620</v>
      </c>
      <c r="I1649" s="150"/>
      <c r="L1649" s="33"/>
      <c r="M1649" s="151"/>
      <c r="T1649" s="54"/>
      <c r="AT1649" s="18" t="s">
        <v>360</v>
      </c>
      <c r="AU1649" s="18" t="s">
        <v>80</v>
      </c>
    </row>
    <row r="1650" spans="2:65" s="1" customFormat="1" ht="55.5" customHeight="1" x14ac:dyDescent="0.2">
      <c r="B1650" s="134"/>
      <c r="C1650" s="135" t="s">
        <v>1621</v>
      </c>
      <c r="D1650" s="135" t="s">
        <v>306</v>
      </c>
      <c r="E1650" s="136" t="s">
        <v>1622</v>
      </c>
      <c r="F1650" s="137" t="s">
        <v>1623</v>
      </c>
      <c r="G1650" s="138" t="s">
        <v>179</v>
      </c>
      <c r="H1650" s="139">
        <v>170.38</v>
      </c>
      <c r="I1650" s="140"/>
      <c r="J1650" s="141">
        <f>ROUND(I1650*H1650,2)</f>
        <v>0</v>
      </c>
      <c r="K1650" s="137" t="s">
        <v>309</v>
      </c>
      <c r="L1650" s="33"/>
      <c r="M1650" s="142" t="s">
        <v>2</v>
      </c>
      <c r="N1650" s="143" t="s">
        <v>42</v>
      </c>
      <c r="P1650" s="144">
        <f>O1650*H1650</f>
        <v>0</v>
      </c>
      <c r="Q1650" s="144">
        <v>0</v>
      </c>
      <c r="R1650" s="144">
        <f>Q1650*H1650</f>
        <v>0</v>
      </c>
      <c r="S1650" s="144">
        <v>0</v>
      </c>
      <c r="T1650" s="145">
        <f>S1650*H1650</f>
        <v>0</v>
      </c>
      <c r="AR1650" s="146" t="s">
        <v>86</v>
      </c>
      <c r="AT1650" s="146" t="s">
        <v>306</v>
      </c>
      <c r="AU1650" s="146" t="s">
        <v>80</v>
      </c>
      <c r="AY1650" s="18" t="s">
        <v>304</v>
      </c>
      <c r="BE1650" s="147">
        <f>IF(N1650="základní",J1650,0)</f>
        <v>0</v>
      </c>
      <c r="BF1650" s="147">
        <f>IF(N1650="snížená",J1650,0)</f>
        <v>0</v>
      </c>
      <c r="BG1650" s="147">
        <f>IF(N1650="zákl. přenesená",J1650,0)</f>
        <v>0</v>
      </c>
      <c r="BH1650" s="147">
        <f>IF(N1650="sníž. přenesená",J1650,0)</f>
        <v>0</v>
      </c>
      <c r="BI1650" s="147">
        <f>IF(N1650="nulová",J1650,0)</f>
        <v>0</v>
      </c>
      <c r="BJ1650" s="18" t="s">
        <v>78</v>
      </c>
      <c r="BK1650" s="147">
        <f>ROUND(I1650*H1650,2)</f>
        <v>0</v>
      </c>
      <c r="BL1650" s="18" t="s">
        <v>86</v>
      </c>
      <c r="BM1650" s="146" t="s">
        <v>1624</v>
      </c>
    </row>
    <row r="1651" spans="2:65" s="1" customFormat="1" x14ac:dyDescent="0.2">
      <c r="B1651" s="33"/>
      <c r="D1651" s="148" t="s">
        <v>311</v>
      </c>
      <c r="F1651" s="149" t="s">
        <v>1625</v>
      </c>
      <c r="I1651" s="150"/>
      <c r="L1651" s="33"/>
      <c r="M1651" s="151"/>
      <c r="T1651" s="54"/>
      <c r="AT1651" s="18" t="s">
        <v>311</v>
      </c>
      <c r="AU1651" s="18" t="s">
        <v>80</v>
      </c>
    </row>
    <row r="1652" spans="2:65" s="12" customFormat="1" x14ac:dyDescent="0.2">
      <c r="B1652" s="152"/>
      <c r="D1652" s="153" t="s">
        <v>313</v>
      </c>
      <c r="E1652" s="154" t="s">
        <v>2</v>
      </c>
      <c r="F1652" s="155" t="s">
        <v>1520</v>
      </c>
      <c r="H1652" s="154" t="s">
        <v>2</v>
      </c>
      <c r="I1652" s="156"/>
      <c r="L1652" s="152"/>
      <c r="M1652" s="157"/>
      <c r="T1652" s="158"/>
      <c r="AT1652" s="154" t="s">
        <v>313</v>
      </c>
      <c r="AU1652" s="154" t="s">
        <v>80</v>
      </c>
      <c r="AV1652" s="12" t="s">
        <v>78</v>
      </c>
      <c r="AW1652" s="12" t="s">
        <v>32</v>
      </c>
      <c r="AX1652" s="12" t="s">
        <v>71</v>
      </c>
      <c r="AY1652" s="154" t="s">
        <v>304</v>
      </c>
    </row>
    <row r="1653" spans="2:65" s="12" customFormat="1" x14ac:dyDescent="0.2">
      <c r="B1653" s="152"/>
      <c r="D1653" s="153" t="s">
        <v>313</v>
      </c>
      <c r="E1653" s="154" t="s">
        <v>2</v>
      </c>
      <c r="F1653" s="155" t="s">
        <v>1522</v>
      </c>
      <c r="H1653" s="154" t="s">
        <v>2</v>
      </c>
      <c r="I1653" s="156"/>
      <c r="L1653" s="152"/>
      <c r="M1653" s="157"/>
      <c r="T1653" s="158"/>
      <c r="AT1653" s="154" t="s">
        <v>313</v>
      </c>
      <c r="AU1653" s="154" t="s">
        <v>80</v>
      </c>
      <c r="AV1653" s="12" t="s">
        <v>78</v>
      </c>
      <c r="AW1653" s="12" t="s">
        <v>32</v>
      </c>
      <c r="AX1653" s="12" t="s">
        <v>71</v>
      </c>
      <c r="AY1653" s="154" t="s">
        <v>304</v>
      </c>
    </row>
    <row r="1654" spans="2:65" s="12" customFormat="1" x14ac:dyDescent="0.2">
      <c r="B1654" s="152"/>
      <c r="D1654" s="153" t="s">
        <v>313</v>
      </c>
      <c r="E1654" s="154" t="s">
        <v>2</v>
      </c>
      <c r="F1654" s="155" t="s">
        <v>903</v>
      </c>
      <c r="H1654" s="154" t="s">
        <v>2</v>
      </c>
      <c r="I1654" s="156"/>
      <c r="L1654" s="152"/>
      <c r="M1654" s="157"/>
      <c r="T1654" s="158"/>
      <c r="AT1654" s="154" t="s">
        <v>313</v>
      </c>
      <c r="AU1654" s="154" t="s">
        <v>80</v>
      </c>
      <c r="AV1654" s="12" t="s">
        <v>78</v>
      </c>
      <c r="AW1654" s="12" t="s">
        <v>32</v>
      </c>
      <c r="AX1654" s="12" t="s">
        <v>71</v>
      </c>
      <c r="AY1654" s="154" t="s">
        <v>304</v>
      </c>
    </row>
    <row r="1655" spans="2:65" s="13" customFormat="1" x14ac:dyDescent="0.2">
      <c r="B1655" s="159"/>
      <c r="D1655" s="153" t="s">
        <v>313</v>
      </c>
      <c r="E1655" s="160" t="s">
        <v>2</v>
      </c>
      <c r="F1655" s="161" t="s">
        <v>1626</v>
      </c>
      <c r="H1655" s="162">
        <v>7.14</v>
      </c>
      <c r="I1655" s="163"/>
      <c r="L1655" s="159"/>
      <c r="M1655" s="164"/>
      <c r="T1655" s="165"/>
      <c r="AT1655" s="160" t="s">
        <v>313</v>
      </c>
      <c r="AU1655" s="160" t="s">
        <v>80</v>
      </c>
      <c r="AV1655" s="13" t="s">
        <v>80</v>
      </c>
      <c r="AW1655" s="13" t="s">
        <v>32</v>
      </c>
      <c r="AX1655" s="13" t="s">
        <v>71</v>
      </c>
      <c r="AY1655" s="160" t="s">
        <v>304</v>
      </c>
    </row>
    <row r="1656" spans="2:65" s="13" customFormat="1" x14ac:dyDescent="0.2">
      <c r="B1656" s="159"/>
      <c r="D1656" s="153" t="s">
        <v>313</v>
      </c>
      <c r="E1656" s="160" t="s">
        <v>2</v>
      </c>
      <c r="F1656" s="161" t="s">
        <v>1627</v>
      </c>
      <c r="H1656" s="162">
        <v>28.24</v>
      </c>
      <c r="I1656" s="163"/>
      <c r="L1656" s="159"/>
      <c r="M1656" s="164"/>
      <c r="T1656" s="165"/>
      <c r="AT1656" s="160" t="s">
        <v>313</v>
      </c>
      <c r="AU1656" s="160" t="s">
        <v>80</v>
      </c>
      <c r="AV1656" s="13" t="s">
        <v>80</v>
      </c>
      <c r="AW1656" s="13" t="s">
        <v>32</v>
      </c>
      <c r="AX1656" s="13" t="s">
        <v>71</v>
      </c>
      <c r="AY1656" s="160" t="s">
        <v>304</v>
      </c>
    </row>
    <row r="1657" spans="2:65" s="13" customFormat="1" x14ac:dyDescent="0.2">
      <c r="B1657" s="159"/>
      <c r="D1657" s="153" t="s">
        <v>313</v>
      </c>
      <c r="E1657" s="160" t="s">
        <v>2</v>
      </c>
      <c r="F1657" s="161" t="s">
        <v>1628</v>
      </c>
      <c r="H1657" s="162">
        <v>14.09</v>
      </c>
      <c r="I1657" s="163"/>
      <c r="L1657" s="159"/>
      <c r="M1657" s="164"/>
      <c r="T1657" s="165"/>
      <c r="AT1657" s="160" t="s">
        <v>313</v>
      </c>
      <c r="AU1657" s="160" t="s">
        <v>80</v>
      </c>
      <c r="AV1657" s="13" t="s">
        <v>80</v>
      </c>
      <c r="AW1657" s="13" t="s">
        <v>32</v>
      </c>
      <c r="AX1657" s="13" t="s">
        <v>71</v>
      </c>
      <c r="AY1657" s="160" t="s">
        <v>304</v>
      </c>
    </row>
    <row r="1658" spans="2:65" s="13" customFormat="1" x14ac:dyDescent="0.2">
      <c r="B1658" s="159"/>
      <c r="D1658" s="153" t="s">
        <v>313</v>
      </c>
      <c r="E1658" s="160" t="s">
        <v>2</v>
      </c>
      <c r="F1658" s="161" t="s">
        <v>1629</v>
      </c>
      <c r="H1658" s="162">
        <v>16.64</v>
      </c>
      <c r="I1658" s="163"/>
      <c r="L1658" s="159"/>
      <c r="M1658" s="164"/>
      <c r="T1658" s="165"/>
      <c r="AT1658" s="160" t="s">
        <v>313</v>
      </c>
      <c r="AU1658" s="160" t="s">
        <v>80</v>
      </c>
      <c r="AV1658" s="13" t="s">
        <v>80</v>
      </c>
      <c r="AW1658" s="13" t="s">
        <v>32</v>
      </c>
      <c r="AX1658" s="13" t="s">
        <v>71</v>
      </c>
      <c r="AY1658" s="160" t="s">
        <v>304</v>
      </c>
    </row>
    <row r="1659" spans="2:65" s="13" customFormat="1" x14ac:dyDescent="0.2">
      <c r="B1659" s="159"/>
      <c r="D1659" s="153" t="s">
        <v>313</v>
      </c>
      <c r="E1659" s="160" t="s">
        <v>2</v>
      </c>
      <c r="F1659" s="161" t="s">
        <v>1630</v>
      </c>
      <c r="H1659" s="162">
        <v>23.99</v>
      </c>
      <c r="I1659" s="163"/>
      <c r="L1659" s="159"/>
      <c r="M1659" s="164"/>
      <c r="T1659" s="165"/>
      <c r="AT1659" s="160" t="s">
        <v>313</v>
      </c>
      <c r="AU1659" s="160" t="s">
        <v>80</v>
      </c>
      <c r="AV1659" s="13" t="s">
        <v>80</v>
      </c>
      <c r="AW1659" s="13" t="s">
        <v>32</v>
      </c>
      <c r="AX1659" s="13" t="s">
        <v>71</v>
      </c>
      <c r="AY1659" s="160" t="s">
        <v>304</v>
      </c>
    </row>
    <row r="1660" spans="2:65" s="13" customFormat="1" x14ac:dyDescent="0.2">
      <c r="B1660" s="159"/>
      <c r="D1660" s="153" t="s">
        <v>313</v>
      </c>
      <c r="E1660" s="160" t="s">
        <v>2</v>
      </c>
      <c r="F1660" s="161" t="s">
        <v>1631</v>
      </c>
      <c r="H1660" s="162">
        <v>9</v>
      </c>
      <c r="I1660" s="163"/>
      <c r="L1660" s="159"/>
      <c r="M1660" s="164"/>
      <c r="T1660" s="165"/>
      <c r="AT1660" s="160" t="s">
        <v>313</v>
      </c>
      <c r="AU1660" s="160" t="s">
        <v>80</v>
      </c>
      <c r="AV1660" s="13" t="s">
        <v>80</v>
      </c>
      <c r="AW1660" s="13" t="s">
        <v>32</v>
      </c>
      <c r="AX1660" s="13" t="s">
        <v>71</v>
      </c>
      <c r="AY1660" s="160" t="s">
        <v>304</v>
      </c>
    </row>
    <row r="1661" spans="2:65" s="14" customFormat="1" x14ac:dyDescent="0.2">
      <c r="B1661" s="166"/>
      <c r="D1661" s="153" t="s">
        <v>313</v>
      </c>
      <c r="E1661" s="167" t="s">
        <v>2</v>
      </c>
      <c r="F1661" s="168" t="s">
        <v>321</v>
      </c>
      <c r="H1661" s="169">
        <v>99.1</v>
      </c>
      <c r="I1661" s="170"/>
      <c r="L1661" s="166"/>
      <c r="M1661" s="171"/>
      <c r="T1661" s="172"/>
      <c r="AT1661" s="167" t="s">
        <v>313</v>
      </c>
      <c r="AU1661" s="167" t="s">
        <v>80</v>
      </c>
      <c r="AV1661" s="14" t="s">
        <v>322</v>
      </c>
      <c r="AW1661" s="14" t="s">
        <v>32</v>
      </c>
      <c r="AX1661" s="14" t="s">
        <v>71</v>
      </c>
      <c r="AY1661" s="167" t="s">
        <v>304</v>
      </c>
    </row>
    <row r="1662" spans="2:65" s="12" customFormat="1" x14ac:dyDescent="0.2">
      <c r="B1662" s="152"/>
      <c r="D1662" s="153" t="s">
        <v>313</v>
      </c>
      <c r="E1662" s="154" t="s">
        <v>2</v>
      </c>
      <c r="F1662" s="155" t="s">
        <v>906</v>
      </c>
      <c r="H1662" s="154" t="s">
        <v>2</v>
      </c>
      <c r="I1662" s="156"/>
      <c r="L1662" s="152"/>
      <c r="M1662" s="157"/>
      <c r="T1662" s="158"/>
      <c r="AT1662" s="154" t="s">
        <v>313</v>
      </c>
      <c r="AU1662" s="154" t="s">
        <v>80</v>
      </c>
      <c r="AV1662" s="12" t="s">
        <v>78</v>
      </c>
      <c r="AW1662" s="12" t="s">
        <v>32</v>
      </c>
      <c r="AX1662" s="12" t="s">
        <v>71</v>
      </c>
      <c r="AY1662" s="154" t="s">
        <v>304</v>
      </c>
    </row>
    <row r="1663" spans="2:65" s="13" customFormat="1" x14ac:dyDescent="0.2">
      <c r="B1663" s="159"/>
      <c r="D1663" s="153" t="s">
        <v>313</v>
      </c>
      <c r="E1663" s="160" t="s">
        <v>2</v>
      </c>
      <c r="F1663" s="161" t="s">
        <v>1632</v>
      </c>
      <c r="H1663" s="162">
        <v>8.5</v>
      </c>
      <c r="I1663" s="163"/>
      <c r="L1663" s="159"/>
      <c r="M1663" s="164"/>
      <c r="T1663" s="165"/>
      <c r="AT1663" s="160" t="s">
        <v>313</v>
      </c>
      <c r="AU1663" s="160" t="s">
        <v>80</v>
      </c>
      <c r="AV1663" s="13" t="s">
        <v>80</v>
      </c>
      <c r="AW1663" s="13" t="s">
        <v>32</v>
      </c>
      <c r="AX1663" s="13" t="s">
        <v>71</v>
      </c>
      <c r="AY1663" s="160" t="s">
        <v>304</v>
      </c>
    </row>
    <row r="1664" spans="2:65" s="13" customFormat="1" x14ac:dyDescent="0.2">
      <c r="B1664" s="159"/>
      <c r="D1664" s="153" t="s">
        <v>313</v>
      </c>
      <c r="E1664" s="160" t="s">
        <v>2</v>
      </c>
      <c r="F1664" s="161" t="s">
        <v>1633</v>
      </c>
      <c r="H1664" s="162">
        <v>4.25</v>
      </c>
      <c r="I1664" s="163"/>
      <c r="L1664" s="159"/>
      <c r="M1664" s="164"/>
      <c r="T1664" s="165"/>
      <c r="AT1664" s="160" t="s">
        <v>313</v>
      </c>
      <c r="AU1664" s="160" t="s">
        <v>80</v>
      </c>
      <c r="AV1664" s="13" t="s">
        <v>80</v>
      </c>
      <c r="AW1664" s="13" t="s">
        <v>32</v>
      </c>
      <c r="AX1664" s="13" t="s">
        <v>71</v>
      </c>
      <c r="AY1664" s="160" t="s">
        <v>304</v>
      </c>
    </row>
    <row r="1665" spans="2:51" s="14" customFormat="1" x14ac:dyDescent="0.2">
      <c r="B1665" s="166"/>
      <c r="D1665" s="153" t="s">
        <v>313</v>
      </c>
      <c r="E1665" s="167" t="s">
        <v>2</v>
      </c>
      <c r="F1665" s="168" t="s">
        <v>321</v>
      </c>
      <c r="H1665" s="169">
        <v>12.75</v>
      </c>
      <c r="I1665" s="170"/>
      <c r="L1665" s="166"/>
      <c r="M1665" s="171"/>
      <c r="T1665" s="172"/>
      <c r="AT1665" s="167" t="s">
        <v>313</v>
      </c>
      <c r="AU1665" s="167" t="s">
        <v>80</v>
      </c>
      <c r="AV1665" s="14" t="s">
        <v>322</v>
      </c>
      <c r="AW1665" s="14" t="s">
        <v>32</v>
      </c>
      <c r="AX1665" s="14" t="s">
        <v>71</v>
      </c>
      <c r="AY1665" s="167" t="s">
        <v>304</v>
      </c>
    </row>
    <row r="1666" spans="2:51" s="12" customFormat="1" x14ac:dyDescent="0.2">
      <c r="B1666" s="152"/>
      <c r="D1666" s="153" t="s">
        <v>313</v>
      </c>
      <c r="E1666" s="154" t="s">
        <v>2</v>
      </c>
      <c r="F1666" s="155" t="s">
        <v>1539</v>
      </c>
      <c r="H1666" s="154" t="s">
        <v>2</v>
      </c>
      <c r="I1666" s="156"/>
      <c r="L1666" s="152"/>
      <c r="M1666" s="157"/>
      <c r="T1666" s="158"/>
      <c r="AT1666" s="154" t="s">
        <v>313</v>
      </c>
      <c r="AU1666" s="154" t="s">
        <v>80</v>
      </c>
      <c r="AV1666" s="12" t="s">
        <v>78</v>
      </c>
      <c r="AW1666" s="12" t="s">
        <v>32</v>
      </c>
      <c r="AX1666" s="12" t="s">
        <v>71</v>
      </c>
      <c r="AY1666" s="154" t="s">
        <v>304</v>
      </c>
    </row>
    <row r="1667" spans="2:51" s="13" customFormat="1" x14ac:dyDescent="0.2">
      <c r="B1667" s="159"/>
      <c r="D1667" s="153" t="s">
        <v>313</v>
      </c>
      <c r="E1667" s="160" t="s">
        <v>2</v>
      </c>
      <c r="F1667" s="161" t="s">
        <v>1634</v>
      </c>
      <c r="H1667" s="162">
        <v>2.04</v>
      </c>
      <c r="I1667" s="163"/>
      <c r="L1667" s="159"/>
      <c r="M1667" s="164"/>
      <c r="T1667" s="165"/>
      <c r="AT1667" s="160" t="s">
        <v>313</v>
      </c>
      <c r="AU1667" s="160" t="s">
        <v>80</v>
      </c>
      <c r="AV1667" s="13" t="s">
        <v>80</v>
      </c>
      <c r="AW1667" s="13" t="s">
        <v>32</v>
      </c>
      <c r="AX1667" s="13" t="s">
        <v>71</v>
      </c>
      <c r="AY1667" s="160" t="s">
        <v>304</v>
      </c>
    </row>
    <row r="1668" spans="2:51" s="13" customFormat="1" x14ac:dyDescent="0.2">
      <c r="B1668" s="159"/>
      <c r="D1668" s="153" t="s">
        <v>313</v>
      </c>
      <c r="E1668" s="160" t="s">
        <v>2</v>
      </c>
      <c r="F1668" s="161" t="s">
        <v>1635</v>
      </c>
      <c r="H1668" s="162">
        <v>2.04</v>
      </c>
      <c r="I1668" s="163"/>
      <c r="L1668" s="159"/>
      <c r="M1668" s="164"/>
      <c r="T1668" s="165"/>
      <c r="AT1668" s="160" t="s">
        <v>313</v>
      </c>
      <c r="AU1668" s="160" t="s">
        <v>80</v>
      </c>
      <c r="AV1668" s="13" t="s">
        <v>80</v>
      </c>
      <c r="AW1668" s="13" t="s">
        <v>32</v>
      </c>
      <c r="AX1668" s="13" t="s">
        <v>71</v>
      </c>
      <c r="AY1668" s="160" t="s">
        <v>304</v>
      </c>
    </row>
    <row r="1669" spans="2:51" s="14" customFormat="1" x14ac:dyDescent="0.2">
      <c r="B1669" s="166"/>
      <c r="D1669" s="153" t="s">
        <v>313</v>
      </c>
      <c r="E1669" s="167" t="s">
        <v>2</v>
      </c>
      <c r="F1669" s="168" t="s">
        <v>321</v>
      </c>
      <c r="H1669" s="169">
        <v>4.08</v>
      </c>
      <c r="I1669" s="170"/>
      <c r="L1669" s="166"/>
      <c r="M1669" s="171"/>
      <c r="T1669" s="172"/>
      <c r="AT1669" s="167" t="s">
        <v>313</v>
      </c>
      <c r="AU1669" s="167" t="s">
        <v>80</v>
      </c>
      <c r="AV1669" s="14" t="s">
        <v>322</v>
      </c>
      <c r="AW1669" s="14" t="s">
        <v>32</v>
      </c>
      <c r="AX1669" s="14" t="s">
        <v>71</v>
      </c>
      <c r="AY1669" s="167" t="s">
        <v>304</v>
      </c>
    </row>
    <row r="1670" spans="2:51" s="12" customFormat="1" x14ac:dyDescent="0.2">
      <c r="B1670" s="152"/>
      <c r="D1670" s="153" t="s">
        <v>313</v>
      </c>
      <c r="E1670" s="154" t="s">
        <v>2</v>
      </c>
      <c r="F1670" s="155" t="s">
        <v>1547</v>
      </c>
      <c r="H1670" s="154" t="s">
        <v>2</v>
      </c>
      <c r="I1670" s="156"/>
      <c r="L1670" s="152"/>
      <c r="M1670" s="157"/>
      <c r="T1670" s="158"/>
      <c r="AT1670" s="154" t="s">
        <v>313</v>
      </c>
      <c r="AU1670" s="154" t="s">
        <v>80</v>
      </c>
      <c r="AV1670" s="12" t="s">
        <v>78</v>
      </c>
      <c r="AW1670" s="12" t="s">
        <v>32</v>
      </c>
      <c r="AX1670" s="12" t="s">
        <v>71</v>
      </c>
      <c r="AY1670" s="154" t="s">
        <v>304</v>
      </c>
    </row>
    <row r="1671" spans="2:51" s="12" customFormat="1" x14ac:dyDescent="0.2">
      <c r="B1671" s="152"/>
      <c r="D1671" s="153" t="s">
        <v>313</v>
      </c>
      <c r="E1671" s="154" t="s">
        <v>2</v>
      </c>
      <c r="F1671" s="155" t="s">
        <v>910</v>
      </c>
      <c r="H1671" s="154" t="s">
        <v>2</v>
      </c>
      <c r="I1671" s="156"/>
      <c r="L1671" s="152"/>
      <c r="M1671" s="157"/>
      <c r="T1671" s="158"/>
      <c r="AT1671" s="154" t="s">
        <v>313</v>
      </c>
      <c r="AU1671" s="154" t="s">
        <v>80</v>
      </c>
      <c r="AV1671" s="12" t="s">
        <v>78</v>
      </c>
      <c r="AW1671" s="12" t="s">
        <v>32</v>
      </c>
      <c r="AX1671" s="12" t="s">
        <v>71</v>
      </c>
      <c r="AY1671" s="154" t="s">
        <v>304</v>
      </c>
    </row>
    <row r="1672" spans="2:51" s="13" customFormat="1" x14ac:dyDescent="0.2">
      <c r="B1672" s="159"/>
      <c r="D1672" s="153" t="s">
        <v>313</v>
      </c>
      <c r="E1672" s="160" t="s">
        <v>2</v>
      </c>
      <c r="F1672" s="161" t="s">
        <v>1636</v>
      </c>
      <c r="H1672" s="162">
        <v>7.95</v>
      </c>
      <c r="I1672" s="163"/>
      <c r="L1672" s="159"/>
      <c r="M1672" s="164"/>
      <c r="T1672" s="165"/>
      <c r="AT1672" s="160" t="s">
        <v>313</v>
      </c>
      <c r="AU1672" s="160" t="s">
        <v>80</v>
      </c>
      <c r="AV1672" s="13" t="s">
        <v>80</v>
      </c>
      <c r="AW1672" s="13" t="s">
        <v>32</v>
      </c>
      <c r="AX1672" s="13" t="s">
        <v>71</v>
      </c>
      <c r="AY1672" s="160" t="s">
        <v>304</v>
      </c>
    </row>
    <row r="1673" spans="2:51" s="13" customFormat="1" x14ac:dyDescent="0.2">
      <c r="B1673" s="159"/>
      <c r="D1673" s="153" t="s">
        <v>313</v>
      </c>
      <c r="E1673" s="160" t="s">
        <v>2</v>
      </c>
      <c r="F1673" s="161" t="s">
        <v>1637</v>
      </c>
      <c r="H1673" s="162">
        <v>2.2999999999999998</v>
      </c>
      <c r="I1673" s="163"/>
      <c r="L1673" s="159"/>
      <c r="M1673" s="164"/>
      <c r="T1673" s="165"/>
      <c r="AT1673" s="160" t="s">
        <v>313</v>
      </c>
      <c r="AU1673" s="160" t="s">
        <v>80</v>
      </c>
      <c r="AV1673" s="13" t="s">
        <v>80</v>
      </c>
      <c r="AW1673" s="13" t="s">
        <v>32</v>
      </c>
      <c r="AX1673" s="13" t="s">
        <v>71</v>
      </c>
      <c r="AY1673" s="160" t="s">
        <v>304</v>
      </c>
    </row>
    <row r="1674" spans="2:51" s="13" customFormat="1" x14ac:dyDescent="0.2">
      <c r="B1674" s="159"/>
      <c r="D1674" s="153" t="s">
        <v>313</v>
      </c>
      <c r="E1674" s="160" t="s">
        <v>2</v>
      </c>
      <c r="F1674" s="161" t="s">
        <v>1638</v>
      </c>
      <c r="H1674" s="162">
        <v>1.5</v>
      </c>
      <c r="I1674" s="163"/>
      <c r="L1674" s="159"/>
      <c r="M1674" s="164"/>
      <c r="T1674" s="165"/>
      <c r="AT1674" s="160" t="s">
        <v>313</v>
      </c>
      <c r="AU1674" s="160" t="s">
        <v>80</v>
      </c>
      <c r="AV1674" s="13" t="s">
        <v>80</v>
      </c>
      <c r="AW1674" s="13" t="s">
        <v>32</v>
      </c>
      <c r="AX1674" s="13" t="s">
        <v>71</v>
      </c>
      <c r="AY1674" s="160" t="s">
        <v>304</v>
      </c>
    </row>
    <row r="1675" spans="2:51" s="13" customFormat="1" x14ac:dyDescent="0.2">
      <c r="B1675" s="159"/>
      <c r="D1675" s="153" t="s">
        <v>313</v>
      </c>
      <c r="E1675" s="160" t="s">
        <v>2</v>
      </c>
      <c r="F1675" s="161" t="s">
        <v>1639</v>
      </c>
      <c r="H1675" s="162">
        <v>6.1</v>
      </c>
      <c r="I1675" s="163"/>
      <c r="L1675" s="159"/>
      <c r="M1675" s="164"/>
      <c r="T1675" s="165"/>
      <c r="AT1675" s="160" t="s">
        <v>313</v>
      </c>
      <c r="AU1675" s="160" t="s">
        <v>80</v>
      </c>
      <c r="AV1675" s="13" t="s">
        <v>80</v>
      </c>
      <c r="AW1675" s="13" t="s">
        <v>32</v>
      </c>
      <c r="AX1675" s="13" t="s">
        <v>71</v>
      </c>
      <c r="AY1675" s="160" t="s">
        <v>304</v>
      </c>
    </row>
    <row r="1676" spans="2:51" s="13" customFormat="1" x14ac:dyDescent="0.2">
      <c r="B1676" s="159"/>
      <c r="D1676" s="153" t="s">
        <v>313</v>
      </c>
      <c r="E1676" s="160" t="s">
        <v>2</v>
      </c>
      <c r="F1676" s="161" t="s">
        <v>1640</v>
      </c>
      <c r="H1676" s="162">
        <v>6.1</v>
      </c>
      <c r="I1676" s="163"/>
      <c r="L1676" s="159"/>
      <c r="M1676" s="164"/>
      <c r="T1676" s="165"/>
      <c r="AT1676" s="160" t="s">
        <v>313</v>
      </c>
      <c r="AU1676" s="160" t="s">
        <v>80</v>
      </c>
      <c r="AV1676" s="13" t="s">
        <v>80</v>
      </c>
      <c r="AW1676" s="13" t="s">
        <v>32</v>
      </c>
      <c r="AX1676" s="13" t="s">
        <v>71</v>
      </c>
      <c r="AY1676" s="160" t="s">
        <v>304</v>
      </c>
    </row>
    <row r="1677" spans="2:51" s="13" customFormat="1" x14ac:dyDescent="0.2">
      <c r="B1677" s="159"/>
      <c r="D1677" s="153" t="s">
        <v>313</v>
      </c>
      <c r="E1677" s="160" t="s">
        <v>2</v>
      </c>
      <c r="F1677" s="161" t="s">
        <v>1641</v>
      </c>
      <c r="H1677" s="162">
        <v>6.1</v>
      </c>
      <c r="I1677" s="163"/>
      <c r="L1677" s="159"/>
      <c r="M1677" s="164"/>
      <c r="T1677" s="165"/>
      <c r="AT1677" s="160" t="s">
        <v>313</v>
      </c>
      <c r="AU1677" s="160" t="s">
        <v>80</v>
      </c>
      <c r="AV1677" s="13" t="s">
        <v>80</v>
      </c>
      <c r="AW1677" s="13" t="s">
        <v>32</v>
      </c>
      <c r="AX1677" s="13" t="s">
        <v>71</v>
      </c>
      <c r="AY1677" s="160" t="s">
        <v>304</v>
      </c>
    </row>
    <row r="1678" spans="2:51" s="13" customFormat="1" x14ac:dyDescent="0.2">
      <c r="B1678" s="159"/>
      <c r="D1678" s="153" t="s">
        <v>313</v>
      </c>
      <c r="E1678" s="160" t="s">
        <v>2</v>
      </c>
      <c r="F1678" s="161" t="s">
        <v>1642</v>
      </c>
      <c r="H1678" s="162">
        <v>6.1</v>
      </c>
      <c r="I1678" s="163"/>
      <c r="L1678" s="159"/>
      <c r="M1678" s="164"/>
      <c r="T1678" s="165"/>
      <c r="AT1678" s="160" t="s">
        <v>313</v>
      </c>
      <c r="AU1678" s="160" t="s">
        <v>80</v>
      </c>
      <c r="AV1678" s="13" t="s">
        <v>80</v>
      </c>
      <c r="AW1678" s="13" t="s">
        <v>32</v>
      </c>
      <c r="AX1678" s="13" t="s">
        <v>71</v>
      </c>
      <c r="AY1678" s="160" t="s">
        <v>304</v>
      </c>
    </row>
    <row r="1679" spans="2:51" s="13" customFormat="1" x14ac:dyDescent="0.2">
      <c r="B1679" s="159"/>
      <c r="D1679" s="153" t="s">
        <v>313</v>
      </c>
      <c r="E1679" s="160" t="s">
        <v>2</v>
      </c>
      <c r="F1679" s="161" t="s">
        <v>1643</v>
      </c>
      <c r="H1679" s="162">
        <v>6.1</v>
      </c>
      <c r="I1679" s="163"/>
      <c r="L1679" s="159"/>
      <c r="M1679" s="164"/>
      <c r="T1679" s="165"/>
      <c r="AT1679" s="160" t="s">
        <v>313</v>
      </c>
      <c r="AU1679" s="160" t="s">
        <v>80</v>
      </c>
      <c r="AV1679" s="13" t="s">
        <v>80</v>
      </c>
      <c r="AW1679" s="13" t="s">
        <v>32</v>
      </c>
      <c r="AX1679" s="13" t="s">
        <v>71</v>
      </c>
      <c r="AY1679" s="160" t="s">
        <v>304</v>
      </c>
    </row>
    <row r="1680" spans="2:51" s="13" customFormat="1" x14ac:dyDescent="0.2">
      <c r="B1680" s="159"/>
      <c r="D1680" s="153" t="s">
        <v>313</v>
      </c>
      <c r="E1680" s="160" t="s">
        <v>2</v>
      </c>
      <c r="F1680" s="161" t="s">
        <v>1644</v>
      </c>
      <c r="H1680" s="162">
        <v>6.1</v>
      </c>
      <c r="I1680" s="163"/>
      <c r="L1680" s="159"/>
      <c r="M1680" s="164"/>
      <c r="T1680" s="165"/>
      <c r="AT1680" s="160" t="s">
        <v>313</v>
      </c>
      <c r="AU1680" s="160" t="s">
        <v>80</v>
      </c>
      <c r="AV1680" s="13" t="s">
        <v>80</v>
      </c>
      <c r="AW1680" s="13" t="s">
        <v>32</v>
      </c>
      <c r="AX1680" s="13" t="s">
        <v>71</v>
      </c>
      <c r="AY1680" s="160" t="s">
        <v>304</v>
      </c>
    </row>
    <row r="1681" spans="2:65" s="13" customFormat="1" x14ac:dyDescent="0.2">
      <c r="B1681" s="159"/>
      <c r="D1681" s="153" t="s">
        <v>313</v>
      </c>
      <c r="E1681" s="160" t="s">
        <v>2</v>
      </c>
      <c r="F1681" s="161" t="s">
        <v>1645</v>
      </c>
      <c r="H1681" s="162">
        <v>6.1</v>
      </c>
      <c r="I1681" s="163"/>
      <c r="L1681" s="159"/>
      <c r="M1681" s="164"/>
      <c r="T1681" s="165"/>
      <c r="AT1681" s="160" t="s">
        <v>313</v>
      </c>
      <c r="AU1681" s="160" t="s">
        <v>80</v>
      </c>
      <c r="AV1681" s="13" t="s">
        <v>80</v>
      </c>
      <c r="AW1681" s="13" t="s">
        <v>32</v>
      </c>
      <c r="AX1681" s="13" t="s">
        <v>71</v>
      </c>
      <c r="AY1681" s="160" t="s">
        <v>304</v>
      </c>
    </row>
    <row r="1682" spans="2:65" s="14" customFormat="1" x14ac:dyDescent="0.2">
      <c r="B1682" s="166"/>
      <c r="D1682" s="153" t="s">
        <v>313</v>
      </c>
      <c r="E1682" s="167" t="s">
        <v>2</v>
      </c>
      <c r="F1682" s="168" t="s">
        <v>321</v>
      </c>
      <c r="H1682" s="169">
        <v>54.45</v>
      </c>
      <c r="I1682" s="170"/>
      <c r="L1682" s="166"/>
      <c r="M1682" s="171"/>
      <c r="T1682" s="172"/>
      <c r="AT1682" s="167" t="s">
        <v>313</v>
      </c>
      <c r="AU1682" s="167" t="s">
        <v>80</v>
      </c>
      <c r="AV1682" s="14" t="s">
        <v>322</v>
      </c>
      <c r="AW1682" s="14" t="s">
        <v>32</v>
      </c>
      <c r="AX1682" s="14" t="s">
        <v>71</v>
      </c>
      <c r="AY1682" s="167" t="s">
        <v>304</v>
      </c>
    </row>
    <row r="1683" spans="2:65" s="15" customFormat="1" x14ac:dyDescent="0.2">
      <c r="B1683" s="173"/>
      <c r="D1683" s="153" t="s">
        <v>313</v>
      </c>
      <c r="E1683" s="174" t="s">
        <v>2</v>
      </c>
      <c r="F1683" s="175" t="s">
        <v>323</v>
      </c>
      <c r="H1683" s="176">
        <v>170.38</v>
      </c>
      <c r="I1683" s="177"/>
      <c r="L1683" s="173"/>
      <c r="M1683" s="178"/>
      <c r="T1683" s="179"/>
      <c r="AT1683" s="174" t="s">
        <v>313</v>
      </c>
      <c r="AU1683" s="174" t="s">
        <v>80</v>
      </c>
      <c r="AV1683" s="15" t="s">
        <v>86</v>
      </c>
      <c r="AW1683" s="15" t="s">
        <v>32</v>
      </c>
      <c r="AX1683" s="15" t="s">
        <v>78</v>
      </c>
      <c r="AY1683" s="174" t="s">
        <v>304</v>
      </c>
    </row>
    <row r="1684" spans="2:65" s="1" customFormat="1" ht="24.2" customHeight="1" x14ac:dyDescent="0.2">
      <c r="B1684" s="134"/>
      <c r="C1684" s="181" t="s">
        <v>1646</v>
      </c>
      <c r="D1684" s="181" t="s">
        <v>535</v>
      </c>
      <c r="E1684" s="182" t="s">
        <v>1647</v>
      </c>
      <c r="F1684" s="183" t="s">
        <v>1648</v>
      </c>
      <c r="G1684" s="184" t="s">
        <v>179</v>
      </c>
      <c r="H1684" s="185">
        <v>178.899</v>
      </c>
      <c r="I1684" s="186"/>
      <c r="J1684" s="187">
        <f>ROUND(I1684*H1684,2)</f>
        <v>0</v>
      </c>
      <c r="K1684" s="183" t="s">
        <v>309</v>
      </c>
      <c r="L1684" s="188"/>
      <c r="M1684" s="189" t="s">
        <v>2</v>
      </c>
      <c r="N1684" s="190" t="s">
        <v>42</v>
      </c>
      <c r="P1684" s="144">
        <f>O1684*H1684</f>
        <v>0</v>
      </c>
      <c r="Q1684" s="144">
        <v>4.0000000000000003E-5</v>
      </c>
      <c r="R1684" s="144">
        <f>Q1684*H1684</f>
        <v>7.1559600000000003E-3</v>
      </c>
      <c r="S1684" s="144">
        <v>0</v>
      </c>
      <c r="T1684" s="145">
        <f>S1684*H1684</f>
        <v>0</v>
      </c>
      <c r="AR1684" s="146" t="s">
        <v>98</v>
      </c>
      <c r="AT1684" s="146" t="s">
        <v>535</v>
      </c>
      <c r="AU1684" s="146" t="s">
        <v>80</v>
      </c>
      <c r="AY1684" s="18" t="s">
        <v>304</v>
      </c>
      <c r="BE1684" s="147">
        <f>IF(N1684="základní",J1684,0)</f>
        <v>0</v>
      </c>
      <c r="BF1684" s="147">
        <f>IF(N1684="snížená",J1684,0)</f>
        <v>0</v>
      </c>
      <c r="BG1684" s="147">
        <f>IF(N1684="zákl. přenesená",J1684,0)</f>
        <v>0</v>
      </c>
      <c r="BH1684" s="147">
        <f>IF(N1684="sníž. přenesená",J1684,0)</f>
        <v>0</v>
      </c>
      <c r="BI1684" s="147">
        <f>IF(N1684="nulová",J1684,0)</f>
        <v>0</v>
      </c>
      <c r="BJ1684" s="18" t="s">
        <v>78</v>
      </c>
      <c r="BK1684" s="147">
        <f>ROUND(I1684*H1684,2)</f>
        <v>0</v>
      </c>
      <c r="BL1684" s="18" t="s">
        <v>86</v>
      </c>
      <c r="BM1684" s="146" t="s">
        <v>1649</v>
      </c>
    </row>
    <row r="1685" spans="2:65" s="13" customFormat="1" x14ac:dyDescent="0.2">
      <c r="B1685" s="159"/>
      <c r="D1685" s="153" t="s">
        <v>313</v>
      </c>
      <c r="F1685" s="161" t="s">
        <v>1650</v>
      </c>
      <c r="H1685" s="162">
        <v>178.899</v>
      </c>
      <c r="I1685" s="163"/>
      <c r="L1685" s="159"/>
      <c r="M1685" s="164"/>
      <c r="T1685" s="165"/>
      <c r="AT1685" s="160" t="s">
        <v>313</v>
      </c>
      <c r="AU1685" s="160" t="s">
        <v>80</v>
      </c>
      <c r="AV1685" s="13" t="s">
        <v>80</v>
      </c>
      <c r="AW1685" s="13" t="s">
        <v>3</v>
      </c>
      <c r="AX1685" s="13" t="s">
        <v>78</v>
      </c>
      <c r="AY1685" s="160" t="s">
        <v>304</v>
      </c>
    </row>
    <row r="1686" spans="2:65" s="11" customFormat="1" ht="22.9" customHeight="1" x14ac:dyDescent="0.2">
      <c r="B1686" s="122"/>
      <c r="D1686" s="123" t="s">
        <v>70</v>
      </c>
      <c r="E1686" s="132" t="s">
        <v>1651</v>
      </c>
      <c r="F1686" s="132" t="s">
        <v>1652</v>
      </c>
      <c r="I1686" s="125"/>
      <c r="J1686" s="133">
        <f>BK1686</f>
        <v>0</v>
      </c>
      <c r="L1686" s="122"/>
      <c r="M1686" s="127"/>
      <c r="P1686" s="128">
        <f>SUM(P1687:P1712)</f>
        <v>0</v>
      </c>
      <c r="R1686" s="128">
        <f>SUM(R1687:R1712)</f>
        <v>0</v>
      </c>
      <c r="T1686" s="129">
        <f>SUM(T1687:T1712)</f>
        <v>0</v>
      </c>
      <c r="AR1686" s="123" t="s">
        <v>78</v>
      </c>
      <c r="AT1686" s="130" t="s">
        <v>70</v>
      </c>
      <c r="AU1686" s="130" t="s">
        <v>78</v>
      </c>
      <c r="AY1686" s="123" t="s">
        <v>304</v>
      </c>
      <c r="BK1686" s="131">
        <f>SUM(BK1687:BK1712)</f>
        <v>0</v>
      </c>
    </row>
    <row r="1687" spans="2:65" s="1" customFormat="1" ht="37.9" customHeight="1" x14ac:dyDescent="0.2">
      <c r="B1687" s="134"/>
      <c r="C1687" s="135" t="s">
        <v>1653</v>
      </c>
      <c r="D1687" s="135" t="s">
        <v>306</v>
      </c>
      <c r="E1687" s="136" t="s">
        <v>1654</v>
      </c>
      <c r="F1687" s="137" t="s">
        <v>1655</v>
      </c>
      <c r="G1687" s="138" t="s">
        <v>130</v>
      </c>
      <c r="H1687" s="139">
        <v>7.8659999999999997</v>
      </c>
      <c r="I1687" s="140"/>
      <c r="J1687" s="141">
        <f>ROUND(I1687*H1687,2)</f>
        <v>0</v>
      </c>
      <c r="K1687" s="137" t="s">
        <v>2</v>
      </c>
      <c r="L1687" s="33"/>
      <c r="M1687" s="142" t="s">
        <v>2</v>
      </c>
      <c r="N1687" s="143" t="s">
        <v>42</v>
      </c>
      <c r="P1687" s="144">
        <f>O1687*H1687</f>
        <v>0</v>
      </c>
      <c r="Q1687" s="144">
        <v>0</v>
      </c>
      <c r="R1687" s="144">
        <f>Q1687*H1687</f>
        <v>0</v>
      </c>
      <c r="S1687" s="144">
        <v>0</v>
      </c>
      <c r="T1687" s="145">
        <f>S1687*H1687</f>
        <v>0</v>
      </c>
      <c r="AR1687" s="146" t="s">
        <v>86</v>
      </c>
      <c r="AT1687" s="146" t="s">
        <v>306</v>
      </c>
      <c r="AU1687" s="146" t="s">
        <v>80</v>
      </c>
      <c r="AY1687" s="18" t="s">
        <v>304</v>
      </c>
      <c r="BE1687" s="147">
        <f>IF(N1687="základní",J1687,0)</f>
        <v>0</v>
      </c>
      <c r="BF1687" s="147">
        <f>IF(N1687="snížená",J1687,0)</f>
        <v>0</v>
      </c>
      <c r="BG1687" s="147">
        <f>IF(N1687="zákl. přenesená",J1687,0)</f>
        <v>0</v>
      </c>
      <c r="BH1687" s="147">
        <f>IF(N1687="sníž. přenesená",J1687,0)</f>
        <v>0</v>
      </c>
      <c r="BI1687" s="147">
        <f>IF(N1687="nulová",J1687,0)</f>
        <v>0</v>
      </c>
      <c r="BJ1687" s="18" t="s">
        <v>78</v>
      </c>
      <c r="BK1687" s="147">
        <f>ROUND(I1687*H1687,2)</f>
        <v>0</v>
      </c>
      <c r="BL1687" s="18" t="s">
        <v>86</v>
      </c>
      <c r="BM1687" s="146" t="s">
        <v>1656</v>
      </c>
    </row>
    <row r="1688" spans="2:65" s="12" customFormat="1" x14ac:dyDescent="0.2">
      <c r="B1688" s="152"/>
      <c r="D1688" s="153" t="s">
        <v>313</v>
      </c>
      <c r="E1688" s="154" t="s">
        <v>2</v>
      </c>
      <c r="F1688" s="155" t="s">
        <v>1657</v>
      </c>
      <c r="H1688" s="154" t="s">
        <v>2</v>
      </c>
      <c r="I1688" s="156"/>
      <c r="L1688" s="152"/>
      <c r="M1688" s="157"/>
      <c r="T1688" s="158"/>
      <c r="AT1688" s="154" t="s">
        <v>313</v>
      </c>
      <c r="AU1688" s="154" t="s">
        <v>80</v>
      </c>
      <c r="AV1688" s="12" t="s">
        <v>78</v>
      </c>
      <c r="AW1688" s="12" t="s">
        <v>32</v>
      </c>
      <c r="AX1688" s="12" t="s">
        <v>71</v>
      </c>
      <c r="AY1688" s="154" t="s">
        <v>304</v>
      </c>
    </row>
    <row r="1689" spans="2:65" s="13" customFormat="1" x14ac:dyDescent="0.2">
      <c r="B1689" s="159"/>
      <c r="D1689" s="153" t="s">
        <v>313</v>
      </c>
      <c r="E1689" s="160" t="s">
        <v>2</v>
      </c>
      <c r="F1689" s="161" t="s">
        <v>1658</v>
      </c>
      <c r="H1689" s="162">
        <v>7.8659999999999997</v>
      </c>
      <c r="I1689" s="163"/>
      <c r="L1689" s="159"/>
      <c r="M1689" s="164"/>
      <c r="T1689" s="165"/>
      <c r="AT1689" s="160" t="s">
        <v>313</v>
      </c>
      <c r="AU1689" s="160" t="s">
        <v>80</v>
      </c>
      <c r="AV1689" s="13" t="s">
        <v>80</v>
      </c>
      <c r="AW1689" s="13" t="s">
        <v>32</v>
      </c>
      <c r="AX1689" s="13" t="s">
        <v>78</v>
      </c>
      <c r="AY1689" s="160" t="s">
        <v>304</v>
      </c>
    </row>
    <row r="1690" spans="2:65" s="1" customFormat="1" ht="37.9" customHeight="1" x14ac:dyDescent="0.2">
      <c r="B1690" s="134"/>
      <c r="C1690" s="135" t="s">
        <v>1659</v>
      </c>
      <c r="D1690" s="135" t="s">
        <v>306</v>
      </c>
      <c r="E1690" s="136" t="s">
        <v>1660</v>
      </c>
      <c r="F1690" s="137" t="s">
        <v>1661</v>
      </c>
      <c r="G1690" s="138" t="s">
        <v>130</v>
      </c>
      <c r="H1690" s="139">
        <v>4.6459999999999999</v>
      </c>
      <c r="I1690" s="140"/>
      <c r="J1690" s="141">
        <f>ROUND(I1690*H1690,2)</f>
        <v>0</v>
      </c>
      <c r="K1690" s="137" t="s">
        <v>2</v>
      </c>
      <c r="L1690" s="33"/>
      <c r="M1690" s="142" t="s">
        <v>2</v>
      </c>
      <c r="N1690" s="143" t="s">
        <v>42</v>
      </c>
      <c r="P1690" s="144">
        <f>O1690*H1690</f>
        <v>0</v>
      </c>
      <c r="Q1690" s="144">
        <v>0</v>
      </c>
      <c r="R1690" s="144">
        <f>Q1690*H1690</f>
        <v>0</v>
      </c>
      <c r="S1690" s="144">
        <v>0</v>
      </c>
      <c r="T1690" s="145">
        <f>S1690*H1690</f>
        <v>0</v>
      </c>
      <c r="AR1690" s="146" t="s">
        <v>86</v>
      </c>
      <c r="AT1690" s="146" t="s">
        <v>306</v>
      </c>
      <c r="AU1690" s="146" t="s">
        <v>80</v>
      </c>
      <c r="AY1690" s="18" t="s">
        <v>304</v>
      </c>
      <c r="BE1690" s="147">
        <f>IF(N1690="základní",J1690,0)</f>
        <v>0</v>
      </c>
      <c r="BF1690" s="147">
        <f>IF(N1690="snížená",J1690,0)</f>
        <v>0</v>
      </c>
      <c r="BG1690" s="147">
        <f>IF(N1690="zákl. přenesená",J1690,0)</f>
        <v>0</v>
      </c>
      <c r="BH1690" s="147">
        <f>IF(N1690="sníž. přenesená",J1690,0)</f>
        <v>0</v>
      </c>
      <c r="BI1690" s="147">
        <f>IF(N1690="nulová",J1690,0)</f>
        <v>0</v>
      </c>
      <c r="BJ1690" s="18" t="s">
        <v>78</v>
      </c>
      <c r="BK1690" s="147">
        <f>ROUND(I1690*H1690,2)</f>
        <v>0</v>
      </c>
      <c r="BL1690" s="18" t="s">
        <v>86</v>
      </c>
      <c r="BM1690" s="146" t="s">
        <v>1662</v>
      </c>
    </row>
    <row r="1691" spans="2:65" s="12" customFormat="1" x14ac:dyDescent="0.2">
      <c r="B1691" s="152"/>
      <c r="D1691" s="153" t="s">
        <v>313</v>
      </c>
      <c r="E1691" s="154" t="s">
        <v>2</v>
      </c>
      <c r="F1691" s="155" t="s">
        <v>1657</v>
      </c>
      <c r="H1691" s="154" t="s">
        <v>2</v>
      </c>
      <c r="I1691" s="156"/>
      <c r="L1691" s="152"/>
      <c r="M1691" s="157"/>
      <c r="T1691" s="158"/>
      <c r="AT1691" s="154" t="s">
        <v>313</v>
      </c>
      <c r="AU1691" s="154" t="s">
        <v>80</v>
      </c>
      <c r="AV1691" s="12" t="s">
        <v>78</v>
      </c>
      <c r="AW1691" s="12" t="s">
        <v>32</v>
      </c>
      <c r="AX1691" s="12" t="s">
        <v>71</v>
      </c>
      <c r="AY1691" s="154" t="s">
        <v>304</v>
      </c>
    </row>
    <row r="1692" spans="2:65" s="13" customFormat="1" x14ac:dyDescent="0.2">
      <c r="B1692" s="159"/>
      <c r="D1692" s="153" t="s">
        <v>313</v>
      </c>
      <c r="E1692" s="160" t="s">
        <v>2</v>
      </c>
      <c r="F1692" s="161" t="s">
        <v>1663</v>
      </c>
      <c r="H1692" s="162">
        <v>4.6459999999999999</v>
      </c>
      <c r="I1692" s="163"/>
      <c r="L1692" s="159"/>
      <c r="M1692" s="164"/>
      <c r="T1692" s="165"/>
      <c r="AT1692" s="160" t="s">
        <v>313</v>
      </c>
      <c r="AU1692" s="160" t="s">
        <v>80</v>
      </c>
      <c r="AV1692" s="13" t="s">
        <v>80</v>
      </c>
      <c r="AW1692" s="13" t="s">
        <v>32</v>
      </c>
      <c r="AX1692" s="13" t="s">
        <v>78</v>
      </c>
      <c r="AY1692" s="160" t="s">
        <v>304</v>
      </c>
    </row>
    <row r="1693" spans="2:65" s="1" customFormat="1" ht="37.9" customHeight="1" x14ac:dyDescent="0.2">
      <c r="B1693" s="134"/>
      <c r="C1693" s="135" t="s">
        <v>1664</v>
      </c>
      <c r="D1693" s="135" t="s">
        <v>306</v>
      </c>
      <c r="E1693" s="136" t="s">
        <v>1665</v>
      </c>
      <c r="F1693" s="137" t="s">
        <v>1666</v>
      </c>
      <c r="G1693" s="138" t="s">
        <v>130</v>
      </c>
      <c r="H1693" s="139">
        <v>77.763000000000005</v>
      </c>
      <c r="I1693" s="140"/>
      <c r="J1693" s="141">
        <f>ROUND(I1693*H1693,2)</f>
        <v>0</v>
      </c>
      <c r="K1693" s="137" t="s">
        <v>2</v>
      </c>
      <c r="L1693" s="33"/>
      <c r="M1693" s="142" t="s">
        <v>2</v>
      </c>
      <c r="N1693" s="143" t="s">
        <v>42</v>
      </c>
      <c r="P1693" s="144">
        <f>O1693*H1693</f>
        <v>0</v>
      </c>
      <c r="Q1693" s="144">
        <v>0</v>
      </c>
      <c r="R1693" s="144">
        <f>Q1693*H1693</f>
        <v>0</v>
      </c>
      <c r="S1693" s="144">
        <v>0</v>
      </c>
      <c r="T1693" s="145">
        <f>S1693*H1693</f>
        <v>0</v>
      </c>
      <c r="AR1693" s="146" t="s">
        <v>86</v>
      </c>
      <c r="AT1693" s="146" t="s">
        <v>306</v>
      </c>
      <c r="AU1693" s="146" t="s">
        <v>80</v>
      </c>
      <c r="AY1693" s="18" t="s">
        <v>304</v>
      </c>
      <c r="BE1693" s="147">
        <f>IF(N1693="základní",J1693,0)</f>
        <v>0</v>
      </c>
      <c r="BF1693" s="147">
        <f>IF(N1693="snížená",J1693,0)</f>
        <v>0</v>
      </c>
      <c r="BG1693" s="147">
        <f>IF(N1693="zákl. přenesená",J1693,0)</f>
        <v>0</v>
      </c>
      <c r="BH1693" s="147">
        <f>IF(N1693="sníž. přenesená",J1693,0)</f>
        <v>0</v>
      </c>
      <c r="BI1693" s="147">
        <f>IF(N1693="nulová",J1693,0)</f>
        <v>0</v>
      </c>
      <c r="BJ1693" s="18" t="s">
        <v>78</v>
      </c>
      <c r="BK1693" s="147">
        <f>ROUND(I1693*H1693,2)</f>
        <v>0</v>
      </c>
      <c r="BL1693" s="18" t="s">
        <v>86</v>
      </c>
      <c r="BM1693" s="146" t="s">
        <v>1667</v>
      </c>
    </row>
    <row r="1694" spans="2:65" s="12" customFormat="1" x14ac:dyDescent="0.2">
      <c r="B1694" s="152"/>
      <c r="D1694" s="153" t="s">
        <v>313</v>
      </c>
      <c r="E1694" s="154" t="s">
        <v>2</v>
      </c>
      <c r="F1694" s="155" t="s">
        <v>1668</v>
      </c>
      <c r="H1694" s="154" t="s">
        <v>2</v>
      </c>
      <c r="I1694" s="156"/>
      <c r="L1694" s="152"/>
      <c r="M1694" s="157"/>
      <c r="T1694" s="158"/>
      <c r="AT1694" s="154" t="s">
        <v>313</v>
      </c>
      <c r="AU1694" s="154" t="s">
        <v>80</v>
      </c>
      <c r="AV1694" s="12" t="s">
        <v>78</v>
      </c>
      <c r="AW1694" s="12" t="s">
        <v>32</v>
      </c>
      <c r="AX1694" s="12" t="s">
        <v>71</v>
      </c>
      <c r="AY1694" s="154" t="s">
        <v>304</v>
      </c>
    </row>
    <row r="1695" spans="2:65" s="12" customFormat="1" ht="22.5" x14ac:dyDescent="0.2">
      <c r="B1695" s="152"/>
      <c r="D1695" s="153" t="s">
        <v>313</v>
      </c>
      <c r="E1695" s="154" t="s">
        <v>2</v>
      </c>
      <c r="F1695" s="155" t="s">
        <v>1669</v>
      </c>
      <c r="H1695" s="154" t="s">
        <v>2</v>
      </c>
      <c r="I1695" s="156"/>
      <c r="L1695" s="152"/>
      <c r="M1695" s="157"/>
      <c r="T1695" s="158"/>
      <c r="AT1695" s="154" t="s">
        <v>313</v>
      </c>
      <c r="AU1695" s="154" t="s">
        <v>80</v>
      </c>
      <c r="AV1695" s="12" t="s">
        <v>78</v>
      </c>
      <c r="AW1695" s="12" t="s">
        <v>32</v>
      </c>
      <c r="AX1695" s="12" t="s">
        <v>71</v>
      </c>
      <c r="AY1695" s="154" t="s">
        <v>304</v>
      </c>
    </row>
    <row r="1696" spans="2:65" s="12" customFormat="1" x14ac:dyDescent="0.2">
      <c r="B1696" s="152"/>
      <c r="D1696" s="153" t="s">
        <v>313</v>
      </c>
      <c r="E1696" s="154" t="s">
        <v>2</v>
      </c>
      <c r="F1696" s="155" t="s">
        <v>1670</v>
      </c>
      <c r="H1696" s="154" t="s">
        <v>2</v>
      </c>
      <c r="I1696" s="156"/>
      <c r="L1696" s="152"/>
      <c r="M1696" s="157"/>
      <c r="T1696" s="158"/>
      <c r="AT1696" s="154" t="s">
        <v>313</v>
      </c>
      <c r="AU1696" s="154" t="s">
        <v>80</v>
      </c>
      <c r="AV1696" s="12" t="s">
        <v>78</v>
      </c>
      <c r="AW1696" s="12" t="s">
        <v>32</v>
      </c>
      <c r="AX1696" s="12" t="s">
        <v>71</v>
      </c>
      <c r="AY1696" s="154" t="s">
        <v>304</v>
      </c>
    </row>
    <row r="1697" spans="2:65" s="12" customFormat="1" x14ac:dyDescent="0.2">
      <c r="B1697" s="152"/>
      <c r="D1697" s="153" t="s">
        <v>313</v>
      </c>
      <c r="E1697" s="154" t="s">
        <v>2</v>
      </c>
      <c r="F1697" s="155" t="s">
        <v>1671</v>
      </c>
      <c r="H1697" s="154" t="s">
        <v>2</v>
      </c>
      <c r="I1697" s="156"/>
      <c r="L1697" s="152"/>
      <c r="M1697" s="157"/>
      <c r="T1697" s="158"/>
      <c r="AT1697" s="154" t="s">
        <v>313</v>
      </c>
      <c r="AU1697" s="154" t="s">
        <v>80</v>
      </c>
      <c r="AV1697" s="12" t="s">
        <v>78</v>
      </c>
      <c r="AW1697" s="12" t="s">
        <v>32</v>
      </c>
      <c r="AX1697" s="12" t="s">
        <v>71</v>
      </c>
      <c r="AY1697" s="154" t="s">
        <v>304</v>
      </c>
    </row>
    <row r="1698" spans="2:65" s="13" customFormat="1" ht="22.5" x14ac:dyDescent="0.2">
      <c r="B1698" s="159"/>
      <c r="D1698" s="153" t="s">
        <v>313</v>
      </c>
      <c r="E1698" s="160" t="s">
        <v>2</v>
      </c>
      <c r="F1698" s="161" t="s">
        <v>1672</v>
      </c>
      <c r="H1698" s="162">
        <v>2.2200000000000002</v>
      </c>
      <c r="I1698" s="163"/>
      <c r="L1698" s="159"/>
      <c r="M1698" s="164"/>
      <c r="T1698" s="165"/>
      <c r="AT1698" s="160" t="s">
        <v>313</v>
      </c>
      <c r="AU1698" s="160" t="s">
        <v>80</v>
      </c>
      <c r="AV1698" s="13" t="s">
        <v>80</v>
      </c>
      <c r="AW1698" s="13" t="s">
        <v>32</v>
      </c>
      <c r="AX1698" s="13" t="s">
        <v>71</v>
      </c>
      <c r="AY1698" s="160" t="s">
        <v>304</v>
      </c>
    </row>
    <row r="1699" spans="2:65" s="13" customFormat="1" ht="22.5" x14ac:dyDescent="0.2">
      <c r="B1699" s="159"/>
      <c r="D1699" s="153" t="s">
        <v>313</v>
      </c>
      <c r="E1699" s="160" t="s">
        <v>2</v>
      </c>
      <c r="F1699" s="161" t="s">
        <v>1673</v>
      </c>
      <c r="H1699" s="162">
        <v>25.934999999999999</v>
      </c>
      <c r="I1699" s="163"/>
      <c r="L1699" s="159"/>
      <c r="M1699" s="164"/>
      <c r="T1699" s="165"/>
      <c r="AT1699" s="160" t="s">
        <v>313</v>
      </c>
      <c r="AU1699" s="160" t="s">
        <v>80</v>
      </c>
      <c r="AV1699" s="13" t="s">
        <v>80</v>
      </c>
      <c r="AW1699" s="13" t="s">
        <v>32</v>
      </c>
      <c r="AX1699" s="13" t="s">
        <v>71</v>
      </c>
      <c r="AY1699" s="160" t="s">
        <v>304</v>
      </c>
    </row>
    <row r="1700" spans="2:65" s="13" customFormat="1" ht="22.5" x14ac:dyDescent="0.2">
      <c r="B1700" s="159"/>
      <c r="D1700" s="153" t="s">
        <v>313</v>
      </c>
      <c r="E1700" s="160" t="s">
        <v>2</v>
      </c>
      <c r="F1700" s="161" t="s">
        <v>1674</v>
      </c>
      <c r="H1700" s="162">
        <v>10.381</v>
      </c>
      <c r="I1700" s="163"/>
      <c r="L1700" s="159"/>
      <c r="M1700" s="164"/>
      <c r="T1700" s="165"/>
      <c r="AT1700" s="160" t="s">
        <v>313</v>
      </c>
      <c r="AU1700" s="160" t="s">
        <v>80</v>
      </c>
      <c r="AV1700" s="13" t="s">
        <v>80</v>
      </c>
      <c r="AW1700" s="13" t="s">
        <v>32</v>
      </c>
      <c r="AX1700" s="13" t="s">
        <v>71</v>
      </c>
      <c r="AY1700" s="160" t="s">
        <v>304</v>
      </c>
    </row>
    <row r="1701" spans="2:65" s="13" customFormat="1" x14ac:dyDescent="0.2">
      <c r="B1701" s="159"/>
      <c r="D1701" s="153" t="s">
        <v>313</v>
      </c>
      <c r="E1701" s="160" t="s">
        <v>2</v>
      </c>
      <c r="F1701" s="161" t="s">
        <v>1675</v>
      </c>
      <c r="H1701" s="162">
        <v>5.6790000000000003</v>
      </c>
      <c r="I1701" s="163"/>
      <c r="L1701" s="159"/>
      <c r="M1701" s="164"/>
      <c r="T1701" s="165"/>
      <c r="AT1701" s="160" t="s">
        <v>313</v>
      </c>
      <c r="AU1701" s="160" t="s">
        <v>80</v>
      </c>
      <c r="AV1701" s="13" t="s">
        <v>80</v>
      </c>
      <c r="AW1701" s="13" t="s">
        <v>32</v>
      </c>
      <c r="AX1701" s="13" t="s">
        <v>71</v>
      </c>
      <c r="AY1701" s="160" t="s">
        <v>304</v>
      </c>
    </row>
    <row r="1702" spans="2:65" s="13" customFormat="1" ht="22.5" x14ac:dyDescent="0.2">
      <c r="B1702" s="159"/>
      <c r="D1702" s="153" t="s">
        <v>313</v>
      </c>
      <c r="E1702" s="160" t="s">
        <v>2</v>
      </c>
      <c r="F1702" s="161" t="s">
        <v>1676</v>
      </c>
      <c r="H1702" s="162">
        <v>19.515000000000001</v>
      </c>
      <c r="I1702" s="163"/>
      <c r="L1702" s="159"/>
      <c r="M1702" s="164"/>
      <c r="T1702" s="165"/>
      <c r="AT1702" s="160" t="s">
        <v>313</v>
      </c>
      <c r="AU1702" s="160" t="s">
        <v>80</v>
      </c>
      <c r="AV1702" s="13" t="s">
        <v>80</v>
      </c>
      <c r="AW1702" s="13" t="s">
        <v>32</v>
      </c>
      <c r="AX1702" s="13" t="s">
        <v>71</v>
      </c>
      <c r="AY1702" s="160" t="s">
        <v>304</v>
      </c>
    </row>
    <row r="1703" spans="2:65" s="13" customFormat="1" ht="33.75" x14ac:dyDescent="0.2">
      <c r="B1703" s="159"/>
      <c r="D1703" s="153" t="s">
        <v>313</v>
      </c>
      <c r="E1703" s="160" t="s">
        <v>2</v>
      </c>
      <c r="F1703" s="161" t="s">
        <v>1677</v>
      </c>
      <c r="H1703" s="162">
        <v>3.4630000000000001</v>
      </c>
      <c r="I1703" s="163"/>
      <c r="L1703" s="159"/>
      <c r="M1703" s="164"/>
      <c r="T1703" s="165"/>
      <c r="AT1703" s="160" t="s">
        <v>313</v>
      </c>
      <c r="AU1703" s="160" t="s">
        <v>80</v>
      </c>
      <c r="AV1703" s="13" t="s">
        <v>80</v>
      </c>
      <c r="AW1703" s="13" t="s">
        <v>32</v>
      </c>
      <c r="AX1703" s="13" t="s">
        <v>71</v>
      </c>
      <c r="AY1703" s="160" t="s">
        <v>304</v>
      </c>
    </row>
    <row r="1704" spans="2:65" s="13" customFormat="1" x14ac:dyDescent="0.2">
      <c r="B1704" s="159"/>
      <c r="D1704" s="153" t="s">
        <v>313</v>
      </c>
      <c r="E1704" s="160" t="s">
        <v>2</v>
      </c>
      <c r="F1704" s="161" t="s">
        <v>1678</v>
      </c>
      <c r="H1704" s="162">
        <v>10.57</v>
      </c>
      <c r="I1704" s="163"/>
      <c r="L1704" s="159"/>
      <c r="M1704" s="164"/>
      <c r="T1704" s="165"/>
      <c r="AT1704" s="160" t="s">
        <v>313</v>
      </c>
      <c r="AU1704" s="160" t="s">
        <v>80</v>
      </c>
      <c r="AV1704" s="13" t="s">
        <v>80</v>
      </c>
      <c r="AW1704" s="13" t="s">
        <v>32</v>
      </c>
      <c r="AX1704" s="13" t="s">
        <v>71</v>
      </c>
      <c r="AY1704" s="160" t="s">
        <v>304</v>
      </c>
    </row>
    <row r="1705" spans="2:65" s="15" customFormat="1" x14ac:dyDescent="0.2">
      <c r="B1705" s="173"/>
      <c r="D1705" s="153" t="s">
        <v>313</v>
      </c>
      <c r="E1705" s="174" t="s">
        <v>2</v>
      </c>
      <c r="F1705" s="175" t="s">
        <v>323</v>
      </c>
      <c r="H1705" s="176">
        <v>77.763000000000005</v>
      </c>
      <c r="I1705" s="177"/>
      <c r="L1705" s="173"/>
      <c r="M1705" s="178"/>
      <c r="T1705" s="179"/>
      <c r="AT1705" s="174" t="s">
        <v>313</v>
      </c>
      <c r="AU1705" s="174" t="s">
        <v>80</v>
      </c>
      <c r="AV1705" s="15" t="s">
        <v>86</v>
      </c>
      <c r="AW1705" s="15" t="s">
        <v>32</v>
      </c>
      <c r="AX1705" s="15" t="s">
        <v>78</v>
      </c>
      <c r="AY1705" s="174" t="s">
        <v>304</v>
      </c>
    </row>
    <row r="1706" spans="2:65" s="1" customFormat="1" ht="24.2" customHeight="1" x14ac:dyDescent="0.2">
      <c r="B1706" s="134"/>
      <c r="C1706" s="135" t="s">
        <v>1679</v>
      </c>
      <c r="D1706" s="135" t="s">
        <v>306</v>
      </c>
      <c r="E1706" s="136" t="s">
        <v>1680</v>
      </c>
      <c r="F1706" s="137" t="s">
        <v>1681</v>
      </c>
      <c r="G1706" s="138" t="s">
        <v>179</v>
      </c>
      <c r="H1706" s="139">
        <v>5.4</v>
      </c>
      <c r="I1706" s="140"/>
      <c r="J1706" s="141">
        <f>ROUND(I1706*H1706,2)</f>
        <v>0</v>
      </c>
      <c r="K1706" s="137" t="s">
        <v>2</v>
      </c>
      <c r="L1706" s="33"/>
      <c r="M1706" s="142" t="s">
        <v>2</v>
      </c>
      <c r="N1706" s="143" t="s">
        <v>42</v>
      </c>
      <c r="P1706" s="144">
        <f>O1706*H1706</f>
        <v>0</v>
      </c>
      <c r="Q1706" s="144">
        <v>0</v>
      </c>
      <c r="R1706" s="144">
        <f>Q1706*H1706</f>
        <v>0</v>
      </c>
      <c r="S1706" s="144">
        <v>0</v>
      </c>
      <c r="T1706" s="145">
        <f>S1706*H1706</f>
        <v>0</v>
      </c>
      <c r="AR1706" s="146" t="s">
        <v>86</v>
      </c>
      <c r="AT1706" s="146" t="s">
        <v>306</v>
      </c>
      <c r="AU1706" s="146" t="s">
        <v>80</v>
      </c>
      <c r="AY1706" s="18" t="s">
        <v>304</v>
      </c>
      <c r="BE1706" s="147">
        <f>IF(N1706="základní",J1706,0)</f>
        <v>0</v>
      </c>
      <c r="BF1706" s="147">
        <f>IF(N1706="snížená",J1706,0)</f>
        <v>0</v>
      </c>
      <c r="BG1706" s="147">
        <f>IF(N1706="zákl. přenesená",J1706,0)</f>
        <v>0</v>
      </c>
      <c r="BH1706" s="147">
        <f>IF(N1706="sníž. přenesená",J1706,0)</f>
        <v>0</v>
      </c>
      <c r="BI1706" s="147">
        <f>IF(N1706="nulová",J1706,0)</f>
        <v>0</v>
      </c>
      <c r="BJ1706" s="18" t="s">
        <v>78</v>
      </c>
      <c r="BK1706" s="147">
        <f>ROUND(I1706*H1706,2)</f>
        <v>0</v>
      </c>
      <c r="BL1706" s="18" t="s">
        <v>86</v>
      </c>
      <c r="BM1706" s="146" t="s">
        <v>1682</v>
      </c>
    </row>
    <row r="1707" spans="2:65" s="1" customFormat="1" ht="24.2" customHeight="1" x14ac:dyDescent="0.2">
      <c r="B1707" s="134"/>
      <c r="C1707" s="135" t="s">
        <v>1683</v>
      </c>
      <c r="D1707" s="135" t="s">
        <v>306</v>
      </c>
      <c r="E1707" s="136" t="s">
        <v>1684</v>
      </c>
      <c r="F1707" s="137" t="s">
        <v>1685</v>
      </c>
      <c r="G1707" s="138" t="s">
        <v>1435</v>
      </c>
      <c r="H1707" s="139">
        <v>262</v>
      </c>
      <c r="I1707" s="140"/>
      <c r="J1707" s="141">
        <f>ROUND(I1707*H1707,2)</f>
        <v>0</v>
      </c>
      <c r="K1707" s="137" t="s">
        <v>2</v>
      </c>
      <c r="L1707" s="33"/>
      <c r="M1707" s="142" t="s">
        <v>2</v>
      </c>
      <c r="N1707" s="143" t="s">
        <v>42</v>
      </c>
      <c r="P1707" s="144">
        <f>O1707*H1707</f>
        <v>0</v>
      </c>
      <c r="Q1707" s="144">
        <v>0</v>
      </c>
      <c r="R1707" s="144">
        <f>Q1707*H1707</f>
        <v>0</v>
      </c>
      <c r="S1707" s="144">
        <v>0</v>
      </c>
      <c r="T1707" s="145">
        <f>S1707*H1707</f>
        <v>0</v>
      </c>
      <c r="AR1707" s="146" t="s">
        <v>86</v>
      </c>
      <c r="AT1707" s="146" t="s">
        <v>306</v>
      </c>
      <c r="AU1707" s="146" t="s">
        <v>80</v>
      </c>
      <c r="AY1707" s="18" t="s">
        <v>304</v>
      </c>
      <c r="BE1707" s="147">
        <f>IF(N1707="základní",J1707,0)</f>
        <v>0</v>
      </c>
      <c r="BF1707" s="147">
        <f>IF(N1707="snížená",J1707,0)</f>
        <v>0</v>
      </c>
      <c r="BG1707" s="147">
        <f>IF(N1707="zákl. přenesená",J1707,0)</f>
        <v>0</v>
      </c>
      <c r="BH1707" s="147">
        <f>IF(N1707="sníž. přenesená",J1707,0)</f>
        <v>0</v>
      </c>
      <c r="BI1707" s="147">
        <f>IF(N1707="nulová",J1707,0)</f>
        <v>0</v>
      </c>
      <c r="BJ1707" s="18" t="s">
        <v>78</v>
      </c>
      <c r="BK1707" s="147">
        <f>ROUND(I1707*H1707,2)</f>
        <v>0</v>
      </c>
      <c r="BL1707" s="18" t="s">
        <v>86</v>
      </c>
      <c r="BM1707" s="146" t="s">
        <v>1686</v>
      </c>
    </row>
    <row r="1708" spans="2:65" s="1" customFormat="1" ht="24.2" customHeight="1" x14ac:dyDescent="0.2">
      <c r="B1708" s="134"/>
      <c r="C1708" s="135" t="s">
        <v>1687</v>
      </c>
      <c r="D1708" s="135" t="s">
        <v>306</v>
      </c>
      <c r="E1708" s="136" t="s">
        <v>1688</v>
      </c>
      <c r="F1708" s="137" t="s">
        <v>1689</v>
      </c>
      <c r="G1708" s="138" t="s">
        <v>130</v>
      </c>
      <c r="H1708" s="139">
        <v>4.08</v>
      </c>
      <c r="I1708" s="140"/>
      <c r="J1708" s="141">
        <f>ROUND(I1708*H1708,2)</f>
        <v>0</v>
      </c>
      <c r="K1708" s="137" t="s">
        <v>2</v>
      </c>
      <c r="L1708" s="33"/>
      <c r="M1708" s="142" t="s">
        <v>2</v>
      </c>
      <c r="N1708" s="143" t="s">
        <v>42</v>
      </c>
      <c r="P1708" s="144">
        <f>O1708*H1708</f>
        <v>0</v>
      </c>
      <c r="Q1708" s="144">
        <v>0</v>
      </c>
      <c r="R1708" s="144">
        <f>Q1708*H1708</f>
        <v>0</v>
      </c>
      <c r="S1708" s="144">
        <v>0</v>
      </c>
      <c r="T1708" s="145">
        <f>S1708*H1708</f>
        <v>0</v>
      </c>
      <c r="AR1708" s="146" t="s">
        <v>86</v>
      </c>
      <c r="AT1708" s="146" t="s">
        <v>306</v>
      </c>
      <c r="AU1708" s="146" t="s">
        <v>80</v>
      </c>
      <c r="AY1708" s="18" t="s">
        <v>304</v>
      </c>
      <c r="BE1708" s="147">
        <f>IF(N1708="základní",J1708,0)</f>
        <v>0</v>
      </c>
      <c r="BF1708" s="147">
        <f>IF(N1708="snížená",J1708,0)</f>
        <v>0</v>
      </c>
      <c r="BG1708" s="147">
        <f>IF(N1708="zákl. přenesená",J1708,0)</f>
        <v>0</v>
      </c>
      <c r="BH1708" s="147">
        <f>IF(N1708="sníž. přenesená",J1708,0)</f>
        <v>0</v>
      </c>
      <c r="BI1708" s="147">
        <f>IF(N1708="nulová",J1708,0)</f>
        <v>0</v>
      </c>
      <c r="BJ1708" s="18" t="s">
        <v>78</v>
      </c>
      <c r="BK1708" s="147">
        <f>ROUND(I1708*H1708,2)</f>
        <v>0</v>
      </c>
      <c r="BL1708" s="18" t="s">
        <v>86</v>
      </c>
      <c r="BM1708" s="146" t="s">
        <v>1690</v>
      </c>
    </row>
    <row r="1709" spans="2:65" s="12" customFormat="1" x14ac:dyDescent="0.2">
      <c r="B1709" s="152"/>
      <c r="D1709" s="153" t="s">
        <v>313</v>
      </c>
      <c r="E1709" s="154" t="s">
        <v>2</v>
      </c>
      <c r="F1709" s="155" t="s">
        <v>1668</v>
      </c>
      <c r="H1709" s="154" t="s">
        <v>2</v>
      </c>
      <c r="I1709" s="156"/>
      <c r="L1709" s="152"/>
      <c r="M1709" s="157"/>
      <c r="T1709" s="158"/>
      <c r="AT1709" s="154" t="s">
        <v>313</v>
      </c>
      <c r="AU1709" s="154" t="s">
        <v>80</v>
      </c>
      <c r="AV1709" s="12" t="s">
        <v>78</v>
      </c>
      <c r="AW1709" s="12" t="s">
        <v>32</v>
      </c>
      <c r="AX1709" s="12" t="s">
        <v>71</v>
      </c>
      <c r="AY1709" s="154" t="s">
        <v>304</v>
      </c>
    </row>
    <row r="1710" spans="2:65" s="12" customFormat="1" x14ac:dyDescent="0.2">
      <c r="B1710" s="152"/>
      <c r="D1710" s="153" t="s">
        <v>313</v>
      </c>
      <c r="E1710" s="154" t="s">
        <v>2</v>
      </c>
      <c r="F1710" s="155" t="s">
        <v>1671</v>
      </c>
      <c r="H1710" s="154" t="s">
        <v>2</v>
      </c>
      <c r="I1710" s="156"/>
      <c r="L1710" s="152"/>
      <c r="M1710" s="157"/>
      <c r="T1710" s="158"/>
      <c r="AT1710" s="154" t="s">
        <v>313</v>
      </c>
      <c r="AU1710" s="154" t="s">
        <v>80</v>
      </c>
      <c r="AV1710" s="12" t="s">
        <v>78</v>
      </c>
      <c r="AW1710" s="12" t="s">
        <v>32</v>
      </c>
      <c r="AX1710" s="12" t="s">
        <v>71</v>
      </c>
      <c r="AY1710" s="154" t="s">
        <v>304</v>
      </c>
    </row>
    <row r="1711" spans="2:65" s="13" customFormat="1" x14ac:dyDescent="0.2">
      <c r="B1711" s="159"/>
      <c r="D1711" s="153" t="s">
        <v>313</v>
      </c>
      <c r="E1711" s="160" t="s">
        <v>2</v>
      </c>
      <c r="F1711" s="161" t="s">
        <v>1691</v>
      </c>
      <c r="H1711" s="162">
        <v>4.08</v>
      </c>
      <c r="I1711" s="163"/>
      <c r="L1711" s="159"/>
      <c r="M1711" s="164"/>
      <c r="T1711" s="165"/>
      <c r="AT1711" s="160" t="s">
        <v>313</v>
      </c>
      <c r="AU1711" s="160" t="s">
        <v>80</v>
      </c>
      <c r="AV1711" s="13" t="s">
        <v>80</v>
      </c>
      <c r="AW1711" s="13" t="s">
        <v>32</v>
      </c>
      <c r="AX1711" s="13" t="s">
        <v>78</v>
      </c>
      <c r="AY1711" s="160" t="s">
        <v>304</v>
      </c>
    </row>
    <row r="1712" spans="2:65" s="1" customFormat="1" ht="24.2" customHeight="1" x14ac:dyDescent="0.2">
      <c r="B1712" s="134"/>
      <c r="C1712" s="135" t="s">
        <v>1692</v>
      </c>
      <c r="D1712" s="135" t="s">
        <v>306</v>
      </c>
      <c r="E1712" s="136" t="s">
        <v>1693</v>
      </c>
      <c r="F1712" s="137" t="s">
        <v>1694</v>
      </c>
      <c r="G1712" s="138" t="s">
        <v>581</v>
      </c>
      <c r="H1712" s="139">
        <v>1</v>
      </c>
      <c r="I1712" s="140"/>
      <c r="J1712" s="141">
        <f>ROUND(I1712*H1712,2)</f>
        <v>0</v>
      </c>
      <c r="K1712" s="137" t="s">
        <v>2</v>
      </c>
      <c r="L1712" s="33"/>
      <c r="M1712" s="142" t="s">
        <v>2</v>
      </c>
      <c r="N1712" s="143" t="s">
        <v>42</v>
      </c>
      <c r="P1712" s="144">
        <f>O1712*H1712</f>
        <v>0</v>
      </c>
      <c r="Q1712" s="144">
        <v>0</v>
      </c>
      <c r="R1712" s="144">
        <f>Q1712*H1712</f>
        <v>0</v>
      </c>
      <c r="S1712" s="144">
        <v>0</v>
      </c>
      <c r="T1712" s="145">
        <f>S1712*H1712</f>
        <v>0</v>
      </c>
      <c r="AR1712" s="146" t="s">
        <v>86</v>
      </c>
      <c r="AT1712" s="146" t="s">
        <v>306</v>
      </c>
      <c r="AU1712" s="146" t="s">
        <v>80</v>
      </c>
      <c r="AY1712" s="18" t="s">
        <v>304</v>
      </c>
      <c r="BE1712" s="147">
        <f>IF(N1712="základní",J1712,0)</f>
        <v>0</v>
      </c>
      <c r="BF1712" s="147">
        <f>IF(N1712="snížená",J1712,0)</f>
        <v>0</v>
      </c>
      <c r="BG1712" s="147">
        <f>IF(N1712="zákl. přenesená",J1712,0)</f>
        <v>0</v>
      </c>
      <c r="BH1712" s="147">
        <f>IF(N1712="sníž. přenesená",J1712,0)</f>
        <v>0</v>
      </c>
      <c r="BI1712" s="147">
        <f>IF(N1712="nulová",J1712,0)</f>
        <v>0</v>
      </c>
      <c r="BJ1712" s="18" t="s">
        <v>78</v>
      </c>
      <c r="BK1712" s="147">
        <f>ROUND(I1712*H1712,2)</f>
        <v>0</v>
      </c>
      <c r="BL1712" s="18" t="s">
        <v>86</v>
      </c>
      <c r="BM1712" s="146" t="s">
        <v>1695</v>
      </c>
    </row>
    <row r="1713" spans="2:65" s="11" customFormat="1" ht="22.9" customHeight="1" x14ac:dyDescent="0.2">
      <c r="B1713" s="122"/>
      <c r="D1713" s="123" t="s">
        <v>70</v>
      </c>
      <c r="E1713" s="132" t="s">
        <v>1696</v>
      </c>
      <c r="F1713" s="132" t="s">
        <v>1697</v>
      </c>
      <c r="I1713" s="125"/>
      <c r="J1713" s="133">
        <f>BK1713</f>
        <v>0</v>
      </c>
      <c r="L1713" s="122"/>
      <c r="M1713" s="127"/>
      <c r="P1713" s="128">
        <f>SUM(P1714:P1916)</f>
        <v>0</v>
      </c>
      <c r="R1713" s="128">
        <f>SUM(R1714:R1916)</f>
        <v>39.314581390000001</v>
      </c>
      <c r="T1713" s="129">
        <f>SUM(T1714:T1916)</f>
        <v>0</v>
      </c>
      <c r="AR1713" s="123" t="s">
        <v>78</v>
      </c>
      <c r="AT1713" s="130" t="s">
        <v>70</v>
      </c>
      <c r="AU1713" s="130" t="s">
        <v>78</v>
      </c>
      <c r="AY1713" s="123" t="s">
        <v>304</v>
      </c>
      <c r="BK1713" s="131">
        <f>SUM(BK1714:BK1916)</f>
        <v>0</v>
      </c>
    </row>
    <row r="1714" spans="2:65" s="1" customFormat="1" ht="24.2" customHeight="1" x14ac:dyDescent="0.2">
      <c r="B1714" s="134"/>
      <c r="C1714" s="135" t="s">
        <v>1698</v>
      </c>
      <c r="D1714" s="135" t="s">
        <v>306</v>
      </c>
      <c r="E1714" s="136" t="s">
        <v>1699</v>
      </c>
      <c r="F1714" s="137" t="s">
        <v>1700</v>
      </c>
      <c r="G1714" s="138" t="s">
        <v>130</v>
      </c>
      <c r="H1714" s="139">
        <v>300</v>
      </c>
      <c r="I1714" s="140"/>
      <c r="J1714" s="141">
        <f>ROUND(I1714*H1714,2)</f>
        <v>0</v>
      </c>
      <c r="K1714" s="137" t="s">
        <v>309</v>
      </c>
      <c r="L1714" s="33"/>
      <c r="M1714" s="142" t="s">
        <v>2</v>
      </c>
      <c r="N1714" s="143" t="s">
        <v>42</v>
      </c>
      <c r="P1714" s="144">
        <f>O1714*H1714</f>
        <v>0</v>
      </c>
      <c r="Q1714" s="144">
        <v>2.5999999999999998E-4</v>
      </c>
      <c r="R1714" s="144">
        <f>Q1714*H1714</f>
        <v>7.8E-2</v>
      </c>
      <c r="S1714" s="144">
        <v>0</v>
      </c>
      <c r="T1714" s="145">
        <f>S1714*H1714</f>
        <v>0</v>
      </c>
      <c r="AR1714" s="146" t="s">
        <v>86</v>
      </c>
      <c r="AT1714" s="146" t="s">
        <v>306</v>
      </c>
      <c r="AU1714" s="146" t="s">
        <v>80</v>
      </c>
      <c r="AY1714" s="18" t="s">
        <v>304</v>
      </c>
      <c r="BE1714" s="147">
        <f>IF(N1714="základní",J1714,0)</f>
        <v>0</v>
      </c>
      <c r="BF1714" s="147">
        <f>IF(N1714="snížená",J1714,0)</f>
        <v>0</v>
      </c>
      <c r="BG1714" s="147">
        <f>IF(N1714="zákl. přenesená",J1714,0)</f>
        <v>0</v>
      </c>
      <c r="BH1714" s="147">
        <f>IF(N1714="sníž. přenesená",J1714,0)</f>
        <v>0</v>
      </c>
      <c r="BI1714" s="147">
        <f>IF(N1714="nulová",J1714,0)</f>
        <v>0</v>
      </c>
      <c r="BJ1714" s="18" t="s">
        <v>78</v>
      </c>
      <c r="BK1714" s="147">
        <f>ROUND(I1714*H1714,2)</f>
        <v>0</v>
      </c>
      <c r="BL1714" s="18" t="s">
        <v>86</v>
      </c>
      <c r="BM1714" s="146" t="s">
        <v>1701</v>
      </c>
    </row>
    <row r="1715" spans="2:65" s="1" customFormat="1" x14ac:dyDescent="0.2">
      <c r="B1715" s="33"/>
      <c r="D1715" s="148" t="s">
        <v>311</v>
      </c>
      <c r="F1715" s="149" t="s">
        <v>1702</v>
      </c>
      <c r="I1715" s="150"/>
      <c r="L1715" s="33"/>
      <c r="M1715" s="151"/>
      <c r="T1715" s="54"/>
      <c r="AT1715" s="18" t="s">
        <v>311</v>
      </c>
      <c r="AU1715" s="18" t="s">
        <v>80</v>
      </c>
    </row>
    <row r="1716" spans="2:65" s="1" customFormat="1" ht="37.9" customHeight="1" x14ac:dyDescent="0.2">
      <c r="B1716" s="134"/>
      <c r="C1716" s="135" t="s">
        <v>1703</v>
      </c>
      <c r="D1716" s="135" t="s">
        <v>306</v>
      </c>
      <c r="E1716" s="136" t="s">
        <v>1704</v>
      </c>
      <c r="F1716" s="137" t="s">
        <v>1705</v>
      </c>
      <c r="G1716" s="138" t="s">
        <v>130</v>
      </c>
      <c r="H1716" s="139">
        <v>300</v>
      </c>
      <c r="I1716" s="140"/>
      <c r="J1716" s="141">
        <f>ROUND(I1716*H1716,2)</f>
        <v>0</v>
      </c>
      <c r="K1716" s="137" t="s">
        <v>309</v>
      </c>
      <c r="L1716" s="33"/>
      <c r="M1716" s="142" t="s">
        <v>2</v>
      </c>
      <c r="N1716" s="143" t="s">
        <v>42</v>
      </c>
      <c r="P1716" s="144">
        <f>O1716*H1716</f>
        <v>0</v>
      </c>
      <c r="Q1716" s="144">
        <v>4.3800000000000002E-3</v>
      </c>
      <c r="R1716" s="144">
        <f>Q1716*H1716</f>
        <v>1.3140000000000001</v>
      </c>
      <c r="S1716" s="144">
        <v>0</v>
      </c>
      <c r="T1716" s="145">
        <f>S1716*H1716</f>
        <v>0</v>
      </c>
      <c r="AR1716" s="146" t="s">
        <v>86</v>
      </c>
      <c r="AT1716" s="146" t="s">
        <v>306</v>
      </c>
      <c r="AU1716" s="146" t="s">
        <v>80</v>
      </c>
      <c r="AY1716" s="18" t="s">
        <v>304</v>
      </c>
      <c r="BE1716" s="147">
        <f>IF(N1716="základní",J1716,0)</f>
        <v>0</v>
      </c>
      <c r="BF1716" s="147">
        <f>IF(N1716="snížená",J1716,0)</f>
        <v>0</v>
      </c>
      <c r="BG1716" s="147">
        <f>IF(N1716="zákl. přenesená",J1716,0)</f>
        <v>0</v>
      </c>
      <c r="BH1716" s="147">
        <f>IF(N1716="sníž. přenesená",J1716,0)</f>
        <v>0</v>
      </c>
      <c r="BI1716" s="147">
        <f>IF(N1716="nulová",J1716,0)</f>
        <v>0</v>
      </c>
      <c r="BJ1716" s="18" t="s">
        <v>78</v>
      </c>
      <c r="BK1716" s="147">
        <f>ROUND(I1716*H1716,2)</f>
        <v>0</v>
      </c>
      <c r="BL1716" s="18" t="s">
        <v>86</v>
      </c>
      <c r="BM1716" s="146" t="s">
        <v>1706</v>
      </c>
    </row>
    <row r="1717" spans="2:65" s="1" customFormat="1" x14ac:dyDescent="0.2">
      <c r="B1717" s="33"/>
      <c r="D1717" s="148" t="s">
        <v>311</v>
      </c>
      <c r="F1717" s="149" t="s">
        <v>1707</v>
      </c>
      <c r="I1717" s="150"/>
      <c r="L1717" s="33"/>
      <c r="M1717" s="151"/>
      <c r="T1717" s="54"/>
      <c r="AT1717" s="18" t="s">
        <v>311</v>
      </c>
      <c r="AU1717" s="18" t="s">
        <v>80</v>
      </c>
    </row>
    <row r="1718" spans="2:65" s="12" customFormat="1" ht="33.75" x14ac:dyDescent="0.2">
      <c r="B1718" s="152"/>
      <c r="D1718" s="153" t="s">
        <v>313</v>
      </c>
      <c r="E1718" s="154" t="s">
        <v>2</v>
      </c>
      <c r="F1718" s="155" t="s">
        <v>1708</v>
      </c>
      <c r="H1718" s="154" t="s">
        <v>2</v>
      </c>
      <c r="I1718" s="156"/>
      <c r="L1718" s="152"/>
      <c r="M1718" s="157"/>
      <c r="T1718" s="158"/>
      <c r="AT1718" s="154" t="s">
        <v>313</v>
      </c>
      <c r="AU1718" s="154" t="s">
        <v>80</v>
      </c>
      <c r="AV1718" s="12" t="s">
        <v>78</v>
      </c>
      <c r="AW1718" s="12" t="s">
        <v>32</v>
      </c>
      <c r="AX1718" s="12" t="s">
        <v>71</v>
      </c>
      <c r="AY1718" s="154" t="s">
        <v>304</v>
      </c>
    </row>
    <row r="1719" spans="2:65" s="12" customFormat="1" x14ac:dyDescent="0.2">
      <c r="B1719" s="152"/>
      <c r="D1719" s="153" t="s">
        <v>313</v>
      </c>
      <c r="E1719" s="154" t="s">
        <v>2</v>
      </c>
      <c r="F1719" s="155" t="s">
        <v>1506</v>
      </c>
      <c r="H1719" s="154" t="s">
        <v>2</v>
      </c>
      <c r="I1719" s="156"/>
      <c r="L1719" s="152"/>
      <c r="M1719" s="157"/>
      <c r="T1719" s="158"/>
      <c r="AT1719" s="154" t="s">
        <v>313</v>
      </c>
      <c r="AU1719" s="154" t="s">
        <v>80</v>
      </c>
      <c r="AV1719" s="12" t="s">
        <v>78</v>
      </c>
      <c r="AW1719" s="12" t="s">
        <v>32</v>
      </c>
      <c r="AX1719" s="12" t="s">
        <v>71</v>
      </c>
      <c r="AY1719" s="154" t="s">
        <v>304</v>
      </c>
    </row>
    <row r="1720" spans="2:65" s="13" customFormat="1" x14ac:dyDescent="0.2">
      <c r="B1720" s="159"/>
      <c r="D1720" s="153" t="s">
        <v>313</v>
      </c>
      <c r="E1720" s="160" t="s">
        <v>2</v>
      </c>
      <c r="F1720" s="161" t="s">
        <v>1709</v>
      </c>
      <c r="H1720" s="162">
        <v>300</v>
      </c>
      <c r="I1720" s="163"/>
      <c r="L1720" s="159"/>
      <c r="M1720" s="164"/>
      <c r="T1720" s="165"/>
      <c r="AT1720" s="160" t="s">
        <v>313</v>
      </c>
      <c r="AU1720" s="160" t="s">
        <v>80</v>
      </c>
      <c r="AV1720" s="13" t="s">
        <v>80</v>
      </c>
      <c r="AW1720" s="13" t="s">
        <v>32</v>
      </c>
      <c r="AX1720" s="13" t="s">
        <v>78</v>
      </c>
      <c r="AY1720" s="160" t="s">
        <v>304</v>
      </c>
    </row>
    <row r="1721" spans="2:65" s="1" customFormat="1" ht="33" customHeight="1" x14ac:dyDescent="0.2">
      <c r="B1721" s="134"/>
      <c r="C1721" s="135" t="s">
        <v>1710</v>
      </c>
      <c r="D1721" s="135" t="s">
        <v>306</v>
      </c>
      <c r="E1721" s="136" t="s">
        <v>1711</v>
      </c>
      <c r="F1721" s="137" t="s">
        <v>1712</v>
      </c>
      <c r="G1721" s="138" t="s">
        <v>130</v>
      </c>
      <c r="H1721" s="139">
        <v>1182.633</v>
      </c>
      <c r="I1721" s="140"/>
      <c r="J1721" s="141">
        <f>ROUND(I1721*H1721,2)</f>
        <v>0</v>
      </c>
      <c r="K1721" s="137" t="s">
        <v>309</v>
      </c>
      <c r="L1721" s="33"/>
      <c r="M1721" s="142" t="s">
        <v>2</v>
      </c>
      <c r="N1721" s="143" t="s">
        <v>42</v>
      </c>
      <c r="P1721" s="144">
        <f>O1721*H1721</f>
        <v>0</v>
      </c>
      <c r="Q1721" s="144">
        <v>7.3499999999999998E-3</v>
      </c>
      <c r="R1721" s="144">
        <f>Q1721*H1721</f>
        <v>8.6923525500000007</v>
      </c>
      <c r="S1721" s="144">
        <v>0</v>
      </c>
      <c r="T1721" s="145">
        <f>S1721*H1721</f>
        <v>0</v>
      </c>
      <c r="AR1721" s="146" t="s">
        <v>86</v>
      </c>
      <c r="AT1721" s="146" t="s">
        <v>306</v>
      </c>
      <c r="AU1721" s="146" t="s">
        <v>80</v>
      </c>
      <c r="AY1721" s="18" t="s">
        <v>304</v>
      </c>
      <c r="BE1721" s="147">
        <f>IF(N1721="základní",J1721,0)</f>
        <v>0</v>
      </c>
      <c r="BF1721" s="147">
        <f>IF(N1721="snížená",J1721,0)</f>
        <v>0</v>
      </c>
      <c r="BG1721" s="147">
        <f>IF(N1721="zákl. přenesená",J1721,0)</f>
        <v>0</v>
      </c>
      <c r="BH1721" s="147">
        <f>IF(N1721="sníž. přenesená",J1721,0)</f>
        <v>0</v>
      </c>
      <c r="BI1721" s="147">
        <f>IF(N1721="nulová",J1721,0)</f>
        <v>0</v>
      </c>
      <c r="BJ1721" s="18" t="s">
        <v>78</v>
      </c>
      <c r="BK1721" s="147">
        <f>ROUND(I1721*H1721,2)</f>
        <v>0</v>
      </c>
      <c r="BL1721" s="18" t="s">
        <v>86</v>
      </c>
      <c r="BM1721" s="146" t="s">
        <v>1713</v>
      </c>
    </row>
    <row r="1722" spans="2:65" s="1" customFormat="1" x14ac:dyDescent="0.2">
      <c r="B1722" s="33"/>
      <c r="D1722" s="148" t="s">
        <v>311</v>
      </c>
      <c r="F1722" s="149" t="s">
        <v>1714</v>
      </c>
      <c r="I1722" s="150"/>
      <c r="L1722" s="33"/>
      <c r="M1722" s="151"/>
      <c r="T1722" s="54"/>
      <c r="AT1722" s="18" t="s">
        <v>311</v>
      </c>
      <c r="AU1722" s="18" t="s">
        <v>80</v>
      </c>
    </row>
    <row r="1723" spans="2:65" s="1" customFormat="1" ht="33" customHeight="1" x14ac:dyDescent="0.2">
      <c r="B1723" s="134"/>
      <c r="C1723" s="135" t="s">
        <v>1715</v>
      </c>
      <c r="D1723" s="135" t="s">
        <v>306</v>
      </c>
      <c r="E1723" s="136" t="s">
        <v>1716</v>
      </c>
      <c r="F1723" s="137" t="s">
        <v>1717</v>
      </c>
      <c r="G1723" s="138" t="s">
        <v>130</v>
      </c>
      <c r="H1723" s="139">
        <v>1182.633</v>
      </c>
      <c r="I1723" s="140"/>
      <c r="J1723" s="141">
        <f>ROUND(I1723*H1723,2)</f>
        <v>0</v>
      </c>
      <c r="K1723" s="137" t="s">
        <v>309</v>
      </c>
      <c r="L1723" s="33"/>
      <c r="M1723" s="142" t="s">
        <v>2</v>
      </c>
      <c r="N1723" s="143" t="s">
        <v>42</v>
      </c>
      <c r="P1723" s="144">
        <f>O1723*H1723</f>
        <v>0</v>
      </c>
      <c r="Q1723" s="144">
        <v>1.8749999999999999E-2</v>
      </c>
      <c r="R1723" s="144">
        <f>Q1723*H1723</f>
        <v>22.174368749999999</v>
      </c>
      <c r="S1723" s="144">
        <v>0</v>
      </c>
      <c r="T1723" s="145">
        <f>S1723*H1723</f>
        <v>0</v>
      </c>
      <c r="AR1723" s="146" t="s">
        <v>86</v>
      </c>
      <c r="AT1723" s="146" t="s">
        <v>306</v>
      </c>
      <c r="AU1723" s="146" t="s">
        <v>80</v>
      </c>
      <c r="AY1723" s="18" t="s">
        <v>304</v>
      </c>
      <c r="BE1723" s="147">
        <f>IF(N1723="základní",J1723,0)</f>
        <v>0</v>
      </c>
      <c r="BF1723" s="147">
        <f>IF(N1723="snížená",J1723,0)</f>
        <v>0</v>
      </c>
      <c r="BG1723" s="147">
        <f>IF(N1723="zákl. přenesená",J1723,0)</f>
        <v>0</v>
      </c>
      <c r="BH1723" s="147">
        <f>IF(N1723="sníž. přenesená",J1723,0)</f>
        <v>0</v>
      </c>
      <c r="BI1723" s="147">
        <f>IF(N1723="nulová",J1723,0)</f>
        <v>0</v>
      </c>
      <c r="BJ1723" s="18" t="s">
        <v>78</v>
      </c>
      <c r="BK1723" s="147">
        <f>ROUND(I1723*H1723,2)</f>
        <v>0</v>
      </c>
      <c r="BL1723" s="18" t="s">
        <v>86</v>
      </c>
      <c r="BM1723" s="146" t="s">
        <v>1718</v>
      </c>
    </row>
    <row r="1724" spans="2:65" s="1" customFormat="1" x14ac:dyDescent="0.2">
      <c r="B1724" s="33"/>
      <c r="D1724" s="148" t="s">
        <v>311</v>
      </c>
      <c r="F1724" s="149" t="s">
        <v>1719</v>
      </c>
      <c r="I1724" s="150"/>
      <c r="L1724" s="33"/>
      <c r="M1724" s="151"/>
      <c r="T1724" s="54"/>
      <c r="AT1724" s="18" t="s">
        <v>311</v>
      </c>
      <c r="AU1724" s="18" t="s">
        <v>80</v>
      </c>
    </row>
    <row r="1725" spans="2:65" s="12" customFormat="1" x14ac:dyDescent="0.2">
      <c r="B1725" s="152"/>
      <c r="D1725" s="153" t="s">
        <v>313</v>
      </c>
      <c r="E1725" s="154" t="s">
        <v>2</v>
      </c>
      <c r="F1725" s="155" t="s">
        <v>1720</v>
      </c>
      <c r="H1725" s="154" t="s">
        <v>2</v>
      </c>
      <c r="I1725" s="156"/>
      <c r="L1725" s="152"/>
      <c r="M1725" s="157"/>
      <c r="T1725" s="158"/>
      <c r="AT1725" s="154" t="s">
        <v>313</v>
      </c>
      <c r="AU1725" s="154" t="s">
        <v>80</v>
      </c>
      <c r="AV1725" s="12" t="s">
        <v>78</v>
      </c>
      <c r="AW1725" s="12" t="s">
        <v>32</v>
      </c>
      <c r="AX1725" s="12" t="s">
        <v>71</v>
      </c>
      <c r="AY1725" s="154" t="s">
        <v>304</v>
      </c>
    </row>
    <row r="1726" spans="2:65" s="12" customFormat="1" x14ac:dyDescent="0.2">
      <c r="B1726" s="152"/>
      <c r="D1726" s="153" t="s">
        <v>313</v>
      </c>
      <c r="E1726" s="154" t="s">
        <v>2</v>
      </c>
      <c r="F1726" s="155" t="s">
        <v>1721</v>
      </c>
      <c r="H1726" s="154" t="s">
        <v>2</v>
      </c>
      <c r="I1726" s="156"/>
      <c r="L1726" s="152"/>
      <c r="M1726" s="157"/>
      <c r="T1726" s="158"/>
      <c r="AT1726" s="154" t="s">
        <v>313</v>
      </c>
      <c r="AU1726" s="154" t="s">
        <v>80</v>
      </c>
      <c r="AV1726" s="12" t="s">
        <v>78</v>
      </c>
      <c r="AW1726" s="12" t="s">
        <v>32</v>
      </c>
      <c r="AX1726" s="12" t="s">
        <v>71</v>
      </c>
      <c r="AY1726" s="154" t="s">
        <v>304</v>
      </c>
    </row>
    <row r="1727" spans="2:65" s="12" customFormat="1" x14ac:dyDescent="0.2">
      <c r="B1727" s="152"/>
      <c r="D1727" s="153" t="s">
        <v>313</v>
      </c>
      <c r="E1727" s="154" t="s">
        <v>2</v>
      </c>
      <c r="F1727" s="155" t="s">
        <v>1722</v>
      </c>
      <c r="H1727" s="154" t="s">
        <v>2</v>
      </c>
      <c r="I1727" s="156"/>
      <c r="L1727" s="152"/>
      <c r="M1727" s="157"/>
      <c r="T1727" s="158"/>
      <c r="AT1727" s="154" t="s">
        <v>313</v>
      </c>
      <c r="AU1727" s="154" t="s">
        <v>80</v>
      </c>
      <c r="AV1727" s="12" t="s">
        <v>78</v>
      </c>
      <c r="AW1727" s="12" t="s">
        <v>32</v>
      </c>
      <c r="AX1727" s="12" t="s">
        <v>71</v>
      </c>
      <c r="AY1727" s="154" t="s">
        <v>304</v>
      </c>
    </row>
    <row r="1728" spans="2:65" s="12" customFormat="1" x14ac:dyDescent="0.2">
      <c r="B1728" s="152"/>
      <c r="D1728" s="153" t="s">
        <v>313</v>
      </c>
      <c r="E1728" s="154" t="s">
        <v>2</v>
      </c>
      <c r="F1728" s="155" t="s">
        <v>1723</v>
      </c>
      <c r="H1728" s="154" t="s">
        <v>2</v>
      </c>
      <c r="I1728" s="156"/>
      <c r="L1728" s="152"/>
      <c r="M1728" s="157"/>
      <c r="T1728" s="158"/>
      <c r="AT1728" s="154" t="s">
        <v>313</v>
      </c>
      <c r="AU1728" s="154" t="s">
        <v>80</v>
      </c>
      <c r="AV1728" s="12" t="s">
        <v>78</v>
      </c>
      <c r="AW1728" s="12" t="s">
        <v>32</v>
      </c>
      <c r="AX1728" s="12" t="s">
        <v>71</v>
      </c>
      <c r="AY1728" s="154" t="s">
        <v>304</v>
      </c>
    </row>
    <row r="1729" spans="2:51" s="13" customFormat="1" ht="22.5" x14ac:dyDescent="0.2">
      <c r="B1729" s="159"/>
      <c r="D1729" s="153" t="s">
        <v>313</v>
      </c>
      <c r="E1729" s="160" t="s">
        <v>2</v>
      </c>
      <c r="F1729" s="161" t="s">
        <v>1724</v>
      </c>
      <c r="H1729" s="162">
        <v>42.527000000000001</v>
      </c>
      <c r="I1729" s="163"/>
      <c r="L1729" s="159"/>
      <c r="M1729" s="164"/>
      <c r="T1729" s="165"/>
      <c r="AT1729" s="160" t="s">
        <v>313</v>
      </c>
      <c r="AU1729" s="160" t="s">
        <v>80</v>
      </c>
      <c r="AV1729" s="13" t="s">
        <v>80</v>
      </c>
      <c r="AW1729" s="13" t="s">
        <v>32</v>
      </c>
      <c r="AX1729" s="13" t="s">
        <v>71</v>
      </c>
      <c r="AY1729" s="160" t="s">
        <v>304</v>
      </c>
    </row>
    <row r="1730" spans="2:51" s="13" customFormat="1" ht="22.5" x14ac:dyDescent="0.2">
      <c r="B1730" s="159"/>
      <c r="D1730" s="153" t="s">
        <v>313</v>
      </c>
      <c r="E1730" s="160" t="s">
        <v>2</v>
      </c>
      <c r="F1730" s="161" t="s">
        <v>1725</v>
      </c>
      <c r="H1730" s="162">
        <v>16.795999999999999</v>
      </c>
      <c r="I1730" s="163"/>
      <c r="L1730" s="159"/>
      <c r="M1730" s="164"/>
      <c r="T1730" s="165"/>
      <c r="AT1730" s="160" t="s">
        <v>313</v>
      </c>
      <c r="AU1730" s="160" t="s">
        <v>80</v>
      </c>
      <c r="AV1730" s="13" t="s">
        <v>80</v>
      </c>
      <c r="AW1730" s="13" t="s">
        <v>32</v>
      </c>
      <c r="AX1730" s="13" t="s">
        <v>71</v>
      </c>
      <c r="AY1730" s="160" t="s">
        <v>304</v>
      </c>
    </row>
    <row r="1731" spans="2:51" s="13" customFormat="1" ht="33.75" x14ac:dyDescent="0.2">
      <c r="B1731" s="159"/>
      <c r="D1731" s="153" t="s">
        <v>313</v>
      </c>
      <c r="E1731" s="160" t="s">
        <v>2</v>
      </c>
      <c r="F1731" s="161" t="s">
        <v>1726</v>
      </c>
      <c r="H1731" s="162">
        <v>87.900999999999996</v>
      </c>
      <c r="I1731" s="163"/>
      <c r="L1731" s="159"/>
      <c r="M1731" s="164"/>
      <c r="T1731" s="165"/>
      <c r="AT1731" s="160" t="s">
        <v>313</v>
      </c>
      <c r="AU1731" s="160" t="s">
        <v>80</v>
      </c>
      <c r="AV1731" s="13" t="s">
        <v>80</v>
      </c>
      <c r="AW1731" s="13" t="s">
        <v>32</v>
      </c>
      <c r="AX1731" s="13" t="s">
        <v>71</v>
      </c>
      <c r="AY1731" s="160" t="s">
        <v>304</v>
      </c>
    </row>
    <row r="1732" spans="2:51" s="13" customFormat="1" ht="22.5" x14ac:dyDescent="0.2">
      <c r="B1732" s="159"/>
      <c r="D1732" s="153" t="s">
        <v>313</v>
      </c>
      <c r="E1732" s="160" t="s">
        <v>2</v>
      </c>
      <c r="F1732" s="161" t="s">
        <v>1727</v>
      </c>
      <c r="H1732" s="162">
        <v>78.328999999999994</v>
      </c>
      <c r="I1732" s="163"/>
      <c r="L1732" s="159"/>
      <c r="M1732" s="164"/>
      <c r="T1732" s="165"/>
      <c r="AT1732" s="160" t="s">
        <v>313</v>
      </c>
      <c r="AU1732" s="160" t="s">
        <v>80</v>
      </c>
      <c r="AV1732" s="13" t="s">
        <v>80</v>
      </c>
      <c r="AW1732" s="13" t="s">
        <v>32</v>
      </c>
      <c r="AX1732" s="13" t="s">
        <v>71</v>
      </c>
      <c r="AY1732" s="160" t="s">
        <v>304</v>
      </c>
    </row>
    <row r="1733" spans="2:51" s="13" customFormat="1" ht="22.5" x14ac:dyDescent="0.2">
      <c r="B1733" s="159"/>
      <c r="D1733" s="153" t="s">
        <v>313</v>
      </c>
      <c r="E1733" s="160" t="s">
        <v>2</v>
      </c>
      <c r="F1733" s="161" t="s">
        <v>1728</v>
      </c>
      <c r="H1733" s="162">
        <v>26.702999999999999</v>
      </c>
      <c r="I1733" s="163"/>
      <c r="L1733" s="159"/>
      <c r="M1733" s="164"/>
      <c r="T1733" s="165"/>
      <c r="AT1733" s="160" t="s">
        <v>313</v>
      </c>
      <c r="AU1733" s="160" t="s">
        <v>80</v>
      </c>
      <c r="AV1733" s="13" t="s">
        <v>80</v>
      </c>
      <c r="AW1733" s="13" t="s">
        <v>32</v>
      </c>
      <c r="AX1733" s="13" t="s">
        <v>71</v>
      </c>
      <c r="AY1733" s="160" t="s">
        <v>304</v>
      </c>
    </row>
    <row r="1734" spans="2:51" s="14" customFormat="1" x14ac:dyDescent="0.2">
      <c r="B1734" s="166"/>
      <c r="D1734" s="153" t="s">
        <v>313</v>
      </c>
      <c r="E1734" s="167" t="s">
        <v>2</v>
      </c>
      <c r="F1734" s="168" t="s">
        <v>321</v>
      </c>
      <c r="H1734" s="169">
        <v>252.256</v>
      </c>
      <c r="I1734" s="170"/>
      <c r="L1734" s="166"/>
      <c r="M1734" s="171"/>
      <c r="T1734" s="172"/>
      <c r="AT1734" s="167" t="s">
        <v>313</v>
      </c>
      <c r="AU1734" s="167" t="s">
        <v>80</v>
      </c>
      <c r="AV1734" s="14" t="s">
        <v>322</v>
      </c>
      <c r="AW1734" s="14" t="s">
        <v>32</v>
      </c>
      <c r="AX1734" s="14" t="s">
        <v>71</v>
      </c>
      <c r="AY1734" s="167" t="s">
        <v>304</v>
      </c>
    </row>
    <row r="1735" spans="2:51" s="12" customFormat="1" x14ac:dyDescent="0.2">
      <c r="B1735" s="152"/>
      <c r="D1735" s="153" t="s">
        <v>313</v>
      </c>
      <c r="E1735" s="154" t="s">
        <v>2</v>
      </c>
      <c r="F1735" s="155" t="s">
        <v>1729</v>
      </c>
      <c r="H1735" s="154" t="s">
        <v>2</v>
      </c>
      <c r="I1735" s="156"/>
      <c r="L1735" s="152"/>
      <c r="M1735" s="157"/>
      <c r="T1735" s="158"/>
      <c r="AT1735" s="154" t="s">
        <v>313</v>
      </c>
      <c r="AU1735" s="154" t="s">
        <v>80</v>
      </c>
      <c r="AV1735" s="12" t="s">
        <v>78</v>
      </c>
      <c r="AW1735" s="12" t="s">
        <v>32</v>
      </c>
      <c r="AX1735" s="12" t="s">
        <v>71</v>
      </c>
      <c r="AY1735" s="154" t="s">
        <v>304</v>
      </c>
    </row>
    <row r="1736" spans="2:51" s="13" customFormat="1" ht="22.5" x14ac:dyDescent="0.2">
      <c r="B1736" s="159"/>
      <c r="D1736" s="153" t="s">
        <v>313</v>
      </c>
      <c r="E1736" s="160" t="s">
        <v>2</v>
      </c>
      <c r="F1736" s="161" t="s">
        <v>1730</v>
      </c>
      <c r="H1736" s="162">
        <v>91.927999999999997</v>
      </c>
      <c r="I1736" s="163"/>
      <c r="L1736" s="159"/>
      <c r="M1736" s="164"/>
      <c r="T1736" s="165"/>
      <c r="AT1736" s="160" t="s">
        <v>313</v>
      </c>
      <c r="AU1736" s="160" t="s">
        <v>80</v>
      </c>
      <c r="AV1736" s="13" t="s">
        <v>80</v>
      </c>
      <c r="AW1736" s="13" t="s">
        <v>32</v>
      </c>
      <c r="AX1736" s="13" t="s">
        <v>71</v>
      </c>
      <c r="AY1736" s="160" t="s">
        <v>304</v>
      </c>
    </row>
    <row r="1737" spans="2:51" s="13" customFormat="1" ht="33.75" x14ac:dyDescent="0.2">
      <c r="B1737" s="159"/>
      <c r="D1737" s="153" t="s">
        <v>313</v>
      </c>
      <c r="E1737" s="160" t="s">
        <v>2</v>
      </c>
      <c r="F1737" s="161" t="s">
        <v>1731</v>
      </c>
      <c r="H1737" s="162">
        <v>97.513000000000005</v>
      </c>
      <c r="I1737" s="163"/>
      <c r="L1737" s="159"/>
      <c r="M1737" s="164"/>
      <c r="T1737" s="165"/>
      <c r="AT1737" s="160" t="s">
        <v>313</v>
      </c>
      <c r="AU1737" s="160" t="s">
        <v>80</v>
      </c>
      <c r="AV1737" s="13" t="s">
        <v>80</v>
      </c>
      <c r="AW1737" s="13" t="s">
        <v>32</v>
      </c>
      <c r="AX1737" s="13" t="s">
        <v>71</v>
      </c>
      <c r="AY1737" s="160" t="s">
        <v>304</v>
      </c>
    </row>
    <row r="1738" spans="2:51" s="13" customFormat="1" x14ac:dyDescent="0.2">
      <c r="B1738" s="159"/>
      <c r="D1738" s="153" t="s">
        <v>313</v>
      </c>
      <c r="E1738" s="160" t="s">
        <v>2</v>
      </c>
      <c r="F1738" s="161" t="s">
        <v>1732</v>
      </c>
      <c r="H1738" s="162">
        <v>0.13</v>
      </c>
      <c r="I1738" s="163"/>
      <c r="L1738" s="159"/>
      <c r="M1738" s="164"/>
      <c r="T1738" s="165"/>
      <c r="AT1738" s="160" t="s">
        <v>313</v>
      </c>
      <c r="AU1738" s="160" t="s">
        <v>80</v>
      </c>
      <c r="AV1738" s="13" t="s">
        <v>80</v>
      </c>
      <c r="AW1738" s="13" t="s">
        <v>32</v>
      </c>
      <c r="AX1738" s="13" t="s">
        <v>71</v>
      </c>
      <c r="AY1738" s="160" t="s">
        <v>304</v>
      </c>
    </row>
    <row r="1739" spans="2:51" s="13" customFormat="1" x14ac:dyDescent="0.2">
      <c r="B1739" s="159"/>
      <c r="D1739" s="153" t="s">
        <v>313</v>
      </c>
      <c r="E1739" s="160" t="s">
        <v>2</v>
      </c>
      <c r="F1739" s="161" t="s">
        <v>1733</v>
      </c>
      <c r="H1739" s="162">
        <v>20.763000000000002</v>
      </c>
      <c r="I1739" s="163"/>
      <c r="L1739" s="159"/>
      <c r="M1739" s="164"/>
      <c r="T1739" s="165"/>
      <c r="AT1739" s="160" t="s">
        <v>313</v>
      </c>
      <c r="AU1739" s="160" t="s">
        <v>80</v>
      </c>
      <c r="AV1739" s="13" t="s">
        <v>80</v>
      </c>
      <c r="AW1739" s="13" t="s">
        <v>32</v>
      </c>
      <c r="AX1739" s="13" t="s">
        <v>71</v>
      </c>
      <c r="AY1739" s="160" t="s">
        <v>304</v>
      </c>
    </row>
    <row r="1740" spans="2:51" s="14" customFormat="1" x14ac:dyDescent="0.2">
      <c r="B1740" s="166"/>
      <c r="D1740" s="153" t="s">
        <v>313</v>
      </c>
      <c r="E1740" s="167" t="s">
        <v>2</v>
      </c>
      <c r="F1740" s="168" t="s">
        <v>321</v>
      </c>
      <c r="H1740" s="169">
        <v>210.334</v>
      </c>
      <c r="I1740" s="170"/>
      <c r="L1740" s="166"/>
      <c r="M1740" s="171"/>
      <c r="T1740" s="172"/>
      <c r="AT1740" s="167" t="s">
        <v>313</v>
      </c>
      <c r="AU1740" s="167" t="s">
        <v>80</v>
      </c>
      <c r="AV1740" s="14" t="s">
        <v>322</v>
      </c>
      <c r="AW1740" s="14" t="s">
        <v>32</v>
      </c>
      <c r="AX1740" s="14" t="s">
        <v>71</v>
      </c>
      <c r="AY1740" s="167" t="s">
        <v>304</v>
      </c>
    </row>
    <row r="1741" spans="2:51" s="12" customFormat="1" x14ac:dyDescent="0.2">
      <c r="B1741" s="152"/>
      <c r="D1741" s="153" t="s">
        <v>313</v>
      </c>
      <c r="E1741" s="154" t="s">
        <v>2</v>
      </c>
      <c r="F1741" s="155" t="s">
        <v>1734</v>
      </c>
      <c r="H1741" s="154" t="s">
        <v>2</v>
      </c>
      <c r="I1741" s="156"/>
      <c r="L1741" s="152"/>
      <c r="M1741" s="157"/>
      <c r="T1741" s="158"/>
      <c r="AT1741" s="154" t="s">
        <v>313</v>
      </c>
      <c r="AU1741" s="154" t="s">
        <v>80</v>
      </c>
      <c r="AV1741" s="12" t="s">
        <v>78</v>
      </c>
      <c r="AW1741" s="12" t="s">
        <v>32</v>
      </c>
      <c r="AX1741" s="12" t="s">
        <v>71</v>
      </c>
      <c r="AY1741" s="154" t="s">
        <v>304</v>
      </c>
    </row>
    <row r="1742" spans="2:51" s="13" customFormat="1" x14ac:dyDescent="0.2">
      <c r="B1742" s="159"/>
      <c r="D1742" s="153" t="s">
        <v>313</v>
      </c>
      <c r="E1742" s="160" t="s">
        <v>2</v>
      </c>
      <c r="F1742" s="161" t="s">
        <v>1735</v>
      </c>
      <c r="H1742" s="162">
        <v>4.8140000000000001</v>
      </c>
      <c r="I1742" s="163"/>
      <c r="L1742" s="159"/>
      <c r="M1742" s="164"/>
      <c r="T1742" s="165"/>
      <c r="AT1742" s="160" t="s">
        <v>313</v>
      </c>
      <c r="AU1742" s="160" t="s">
        <v>80</v>
      </c>
      <c r="AV1742" s="13" t="s">
        <v>80</v>
      </c>
      <c r="AW1742" s="13" t="s">
        <v>32</v>
      </c>
      <c r="AX1742" s="13" t="s">
        <v>71</v>
      </c>
      <c r="AY1742" s="160" t="s">
        <v>304</v>
      </c>
    </row>
    <row r="1743" spans="2:51" s="13" customFormat="1" x14ac:dyDescent="0.2">
      <c r="B1743" s="159"/>
      <c r="D1743" s="153" t="s">
        <v>313</v>
      </c>
      <c r="E1743" s="160" t="s">
        <v>2</v>
      </c>
      <c r="F1743" s="161" t="s">
        <v>1736</v>
      </c>
      <c r="H1743" s="162">
        <v>1.925</v>
      </c>
      <c r="I1743" s="163"/>
      <c r="L1743" s="159"/>
      <c r="M1743" s="164"/>
      <c r="T1743" s="165"/>
      <c r="AT1743" s="160" t="s">
        <v>313</v>
      </c>
      <c r="AU1743" s="160" t="s">
        <v>80</v>
      </c>
      <c r="AV1743" s="13" t="s">
        <v>80</v>
      </c>
      <c r="AW1743" s="13" t="s">
        <v>32</v>
      </c>
      <c r="AX1743" s="13" t="s">
        <v>71</v>
      </c>
      <c r="AY1743" s="160" t="s">
        <v>304</v>
      </c>
    </row>
    <row r="1744" spans="2:51" s="13" customFormat="1" ht="22.5" x14ac:dyDescent="0.2">
      <c r="B1744" s="159"/>
      <c r="D1744" s="153" t="s">
        <v>313</v>
      </c>
      <c r="E1744" s="160" t="s">
        <v>2</v>
      </c>
      <c r="F1744" s="161" t="s">
        <v>1737</v>
      </c>
      <c r="H1744" s="162">
        <v>42.445</v>
      </c>
      <c r="I1744" s="163"/>
      <c r="L1744" s="159"/>
      <c r="M1744" s="164"/>
      <c r="T1744" s="165"/>
      <c r="AT1744" s="160" t="s">
        <v>313</v>
      </c>
      <c r="AU1744" s="160" t="s">
        <v>80</v>
      </c>
      <c r="AV1744" s="13" t="s">
        <v>80</v>
      </c>
      <c r="AW1744" s="13" t="s">
        <v>32</v>
      </c>
      <c r="AX1744" s="13" t="s">
        <v>71</v>
      </c>
      <c r="AY1744" s="160" t="s">
        <v>304</v>
      </c>
    </row>
    <row r="1745" spans="2:51" s="13" customFormat="1" x14ac:dyDescent="0.2">
      <c r="B1745" s="159"/>
      <c r="D1745" s="153" t="s">
        <v>313</v>
      </c>
      <c r="E1745" s="160" t="s">
        <v>2</v>
      </c>
      <c r="F1745" s="161" t="s">
        <v>1738</v>
      </c>
      <c r="H1745" s="162">
        <v>22.873000000000001</v>
      </c>
      <c r="I1745" s="163"/>
      <c r="L1745" s="159"/>
      <c r="M1745" s="164"/>
      <c r="T1745" s="165"/>
      <c r="AT1745" s="160" t="s">
        <v>313</v>
      </c>
      <c r="AU1745" s="160" t="s">
        <v>80</v>
      </c>
      <c r="AV1745" s="13" t="s">
        <v>80</v>
      </c>
      <c r="AW1745" s="13" t="s">
        <v>32</v>
      </c>
      <c r="AX1745" s="13" t="s">
        <v>71</v>
      </c>
      <c r="AY1745" s="160" t="s">
        <v>304</v>
      </c>
    </row>
    <row r="1746" spans="2:51" s="13" customFormat="1" ht="22.5" x14ac:dyDescent="0.2">
      <c r="B1746" s="159"/>
      <c r="D1746" s="153" t="s">
        <v>313</v>
      </c>
      <c r="E1746" s="160" t="s">
        <v>2</v>
      </c>
      <c r="F1746" s="161" t="s">
        <v>1739</v>
      </c>
      <c r="H1746" s="162">
        <v>2.77</v>
      </c>
      <c r="I1746" s="163"/>
      <c r="L1746" s="159"/>
      <c r="M1746" s="164"/>
      <c r="T1746" s="165"/>
      <c r="AT1746" s="160" t="s">
        <v>313</v>
      </c>
      <c r="AU1746" s="160" t="s">
        <v>80</v>
      </c>
      <c r="AV1746" s="13" t="s">
        <v>80</v>
      </c>
      <c r="AW1746" s="13" t="s">
        <v>32</v>
      </c>
      <c r="AX1746" s="13" t="s">
        <v>71</v>
      </c>
      <c r="AY1746" s="160" t="s">
        <v>304</v>
      </c>
    </row>
    <row r="1747" spans="2:51" s="13" customFormat="1" ht="22.5" x14ac:dyDescent="0.2">
      <c r="B1747" s="159"/>
      <c r="D1747" s="153" t="s">
        <v>313</v>
      </c>
      <c r="E1747" s="160" t="s">
        <v>2</v>
      </c>
      <c r="F1747" s="161" t="s">
        <v>1740</v>
      </c>
      <c r="H1747" s="162">
        <v>242.26400000000001</v>
      </c>
      <c r="I1747" s="163"/>
      <c r="L1747" s="159"/>
      <c r="M1747" s="164"/>
      <c r="T1747" s="165"/>
      <c r="AT1747" s="160" t="s">
        <v>313</v>
      </c>
      <c r="AU1747" s="160" t="s">
        <v>80</v>
      </c>
      <c r="AV1747" s="13" t="s">
        <v>80</v>
      </c>
      <c r="AW1747" s="13" t="s">
        <v>32</v>
      </c>
      <c r="AX1747" s="13" t="s">
        <v>71</v>
      </c>
      <c r="AY1747" s="160" t="s">
        <v>304</v>
      </c>
    </row>
    <row r="1748" spans="2:51" s="13" customFormat="1" ht="33.75" x14ac:dyDescent="0.2">
      <c r="B1748" s="159"/>
      <c r="D1748" s="153" t="s">
        <v>313</v>
      </c>
      <c r="E1748" s="160" t="s">
        <v>2</v>
      </c>
      <c r="F1748" s="161" t="s">
        <v>1741</v>
      </c>
      <c r="H1748" s="162">
        <v>-4.4550000000000001</v>
      </c>
      <c r="I1748" s="163"/>
      <c r="L1748" s="159"/>
      <c r="M1748" s="164"/>
      <c r="T1748" s="165"/>
      <c r="AT1748" s="160" t="s">
        <v>313</v>
      </c>
      <c r="AU1748" s="160" t="s">
        <v>80</v>
      </c>
      <c r="AV1748" s="13" t="s">
        <v>80</v>
      </c>
      <c r="AW1748" s="13" t="s">
        <v>32</v>
      </c>
      <c r="AX1748" s="13" t="s">
        <v>71</v>
      </c>
      <c r="AY1748" s="160" t="s">
        <v>304</v>
      </c>
    </row>
    <row r="1749" spans="2:51" s="13" customFormat="1" ht="33.75" x14ac:dyDescent="0.2">
      <c r="B1749" s="159"/>
      <c r="D1749" s="153" t="s">
        <v>313</v>
      </c>
      <c r="E1749" s="160" t="s">
        <v>2</v>
      </c>
      <c r="F1749" s="161" t="s">
        <v>1742</v>
      </c>
      <c r="H1749" s="162">
        <v>-7.3739999999999997</v>
      </c>
      <c r="I1749" s="163"/>
      <c r="L1749" s="159"/>
      <c r="M1749" s="164"/>
      <c r="T1749" s="165"/>
      <c r="AT1749" s="160" t="s">
        <v>313</v>
      </c>
      <c r="AU1749" s="160" t="s">
        <v>80</v>
      </c>
      <c r="AV1749" s="13" t="s">
        <v>80</v>
      </c>
      <c r="AW1749" s="13" t="s">
        <v>32</v>
      </c>
      <c r="AX1749" s="13" t="s">
        <v>71</v>
      </c>
      <c r="AY1749" s="160" t="s">
        <v>304</v>
      </c>
    </row>
    <row r="1750" spans="2:51" s="13" customFormat="1" ht="22.5" x14ac:dyDescent="0.2">
      <c r="B1750" s="159"/>
      <c r="D1750" s="153" t="s">
        <v>313</v>
      </c>
      <c r="E1750" s="160" t="s">
        <v>2</v>
      </c>
      <c r="F1750" s="161" t="s">
        <v>1743</v>
      </c>
      <c r="H1750" s="162">
        <v>-60.152999999999999</v>
      </c>
      <c r="I1750" s="163"/>
      <c r="L1750" s="159"/>
      <c r="M1750" s="164"/>
      <c r="T1750" s="165"/>
      <c r="AT1750" s="160" t="s">
        <v>313</v>
      </c>
      <c r="AU1750" s="160" t="s">
        <v>80</v>
      </c>
      <c r="AV1750" s="13" t="s">
        <v>80</v>
      </c>
      <c r="AW1750" s="13" t="s">
        <v>32</v>
      </c>
      <c r="AX1750" s="13" t="s">
        <v>71</v>
      </c>
      <c r="AY1750" s="160" t="s">
        <v>304</v>
      </c>
    </row>
    <row r="1751" spans="2:51" s="13" customFormat="1" x14ac:dyDescent="0.2">
      <c r="B1751" s="159"/>
      <c r="D1751" s="153" t="s">
        <v>313</v>
      </c>
      <c r="E1751" s="160" t="s">
        <v>2</v>
      </c>
      <c r="F1751" s="161" t="s">
        <v>1744</v>
      </c>
      <c r="H1751" s="162">
        <v>0.75600000000000001</v>
      </c>
      <c r="I1751" s="163"/>
      <c r="L1751" s="159"/>
      <c r="M1751" s="164"/>
      <c r="T1751" s="165"/>
      <c r="AT1751" s="160" t="s">
        <v>313</v>
      </c>
      <c r="AU1751" s="160" t="s">
        <v>80</v>
      </c>
      <c r="AV1751" s="13" t="s">
        <v>80</v>
      </c>
      <c r="AW1751" s="13" t="s">
        <v>32</v>
      </c>
      <c r="AX1751" s="13" t="s">
        <v>71</v>
      </c>
      <c r="AY1751" s="160" t="s">
        <v>304</v>
      </c>
    </row>
    <row r="1752" spans="2:51" s="14" customFormat="1" x14ac:dyDescent="0.2">
      <c r="B1752" s="166"/>
      <c r="D1752" s="153" t="s">
        <v>313</v>
      </c>
      <c r="E1752" s="167" t="s">
        <v>2</v>
      </c>
      <c r="F1752" s="168" t="s">
        <v>321</v>
      </c>
      <c r="H1752" s="169">
        <v>245.86500000000001</v>
      </c>
      <c r="I1752" s="170"/>
      <c r="L1752" s="166"/>
      <c r="M1752" s="171"/>
      <c r="T1752" s="172"/>
      <c r="AT1752" s="167" t="s">
        <v>313</v>
      </c>
      <c r="AU1752" s="167" t="s">
        <v>80</v>
      </c>
      <c r="AV1752" s="14" t="s">
        <v>322</v>
      </c>
      <c r="AW1752" s="14" t="s">
        <v>32</v>
      </c>
      <c r="AX1752" s="14" t="s">
        <v>71</v>
      </c>
      <c r="AY1752" s="167" t="s">
        <v>304</v>
      </c>
    </row>
    <row r="1753" spans="2:51" s="13" customFormat="1" ht="22.5" x14ac:dyDescent="0.2">
      <c r="B1753" s="159"/>
      <c r="D1753" s="153" t="s">
        <v>313</v>
      </c>
      <c r="E1753" s="160" t="s">
        <v>2</v>
      </c>
      <c r="F1753" s="161" t="s">
        <v>1745</v>
      </c>
      <c r="H1753" s="162">
        <v>48.509</v>
      </c>
      <c r="I1753" s="163"/>
      <c r="L1753" s="159"/>
      <c r="M1753" s="164"/>
      <c r="T1753" s="165"/>
      <c r="AT1753" s="160" t="s">
        <v>313</v>
      </c>
      <c r="AU1753" s="160" t="s">
        <v>80</v>
      </c>
      <c r="AV1753" s="13" t="s">
        <v>80</v>
      </c>
      <c r="AW1753" s="13" t="s">
        <v>32</v>
      </c>
      <c r="AX1753" s="13" t="s">
        <v>71</v>
      </c>
      <c r="AY1753" s="160" t="s">
        <v>304</v>
      </c>
    </row>
    <row r="1754" spans="2:51" s="13" customFormat="1" x14ac:dyDescent="0.2">
      <c r="B1754" s="159"/>
      <c r="D1754" s="153" t="s">
        <v>313</v>
      </c>
      <c r="E1754" s="160" t="s">
        <v>2</v>
      </c>
      <c r="F1754" s="161" t="s">
        <v>1746</v>
      </c>
      <c r="H1754" s="162">
        <v>-0.34</v>
      </c>
      <c r="I1754" s="163"/>
      <c r="L1754" s="159"/>
      <c r="M1754" s="164"/>
      <c r="T1754" s="165"/>
      <c r="AT1754" s="160" t="s">
        <v>313</v>
      </c>
      <c r="AU1754" s="160" t="s">
        <v>80</v>
      </c>
      <c r="AV1754" s="13" t="s">
        <v>80</v>
      </c>
      <c r="AW1754" s="13" t="s">
        <v>32</v>
      </c>
      <c r="AX1754" s="13" t="s">
        <v>71</v>
      </c>
      <c r="AY1754" s="160" t="s">
        <v>304</v>
      </c>
    </row>
    <row r="1755" spans="2:51" s="14" customFormat="1" x14ac:dyDescent="0.2">
      <c r="B1755" s="166"/>
      <c r="D1755" s="153" t="s">
        <v>313</v>
      </c>
      <c r="E1755" s="167" t="s">
        <v>2</v>
      </c>
      <c r="F1755" s="168" t="s">
        <v>321</v>
      </c>
      <c r="H1755" s="169">
        <v>48.168999999999997</v>
      </c>
      <c r="I1755" s="170"/>
      <c r="L1755" s="166"/>
      <c r="M1755" s="171"/>
      <c r="T1755" s="172"/>
      <c r="AT1755" s="167" t="s">
        <v>313</v>
      </c>
      <c r="AU1755" s="167" t="s">
        <v>80</v>
      </c>
      <c r="AV1755" s="14" t="s">
        <v>322</v>
      </c>
      <c r="AW1755" s="14" t="s">
        <v>32</v>
      </c>
      <c r="AX1755" s="14" t="s">
        <v>71</v>
      </c>
      <c r="AY1755" s="167" t="s">
        <v>304</v>
      </c>
    </row>
    <row r="1756" spans="2:51" s="12" customFormat="1" ht="22.5" x14ac:dyDescent="0.2">
      <c r="B1756" s="152"/>
      <c r="D1756" s="153" t="s">
        <v>313</v>
      </c>
      <c r="E1756" s="154" t="s">
        <v>2</v>
      </c>
      <c r="F1756" s="155" t="s">
        <v>1747</v>
      </c>
      <c r="H1756" s="154" t="s">
        <v>2</v>
      </c>
      <c r="I1756" s="156"/>
      <c r="L1756" s="152"/>
      <c r="M1756" s="157"/>
      <c r="T1756" s="158"/>
      <c r="AT1756" s="154" t="s">
        <v>313</v>
      </c>
      <c r="AU1756" s="154" t="s">
        <v>80</v>
      </c>
      <c r="AV1756" s="12" t="s">
        <v>78</v>
      </c>
      <c r="AW1756" s="12" t="s">
        <v>32</v>
      </c>
      <c r="AX1756" s="12" t="s">
        <v>71</v>
      </c>
      <c r="AY1756" s="154" t="s">
        <v>304</v>
      </c>
    </row>
    <row r="1757" spans="2:51" s="13" customFormat="1" x14ac:dyDescent="0.2">
      <c r="B1757" s="159"/>
      <c r="D1757" s="153" t="s">
        <v>313</v>
      </c>
      <c r="E1757" s="160" t="s">
        <v>2</v>
      </c>
      <c r="F1757" s="161" t="s">
        <v>1748</v>
      </c>
      <c r="H1757" s="162">
        <v>65.299000000000007</v>
      </c>
      <c r="I1757" s="163"/>
      <c r="L1757" s="159"/>
      <c r="M1757" s="164"/>
      <c r="T1757" s="165"/>
      <c r="AT1757" s="160" t="s">
        <v>313</v>
      </c>
      <c r="AU1757" s="160" t="s">
        <v>80</v>
      </c>
      <c r="AV1757" s="13" t="s">
        <v>80</v>
      </c>
      <c r="AW1757" s="13" t="s">
        <v>32</v>
      </c>
      <c r="AX1757" s="13" t="s">
        <v>71</v>
      </c>
      <c r="AY1757" s="160" t="s">
        <v>304</v>
      </c>
    </row>
    <row r="1758" spans="2:51" s="13" customFormat="1" ht="22.5" x14ac:dyDescent="0.2">
      <c r="B1758" s="159"/>
      <c r="D1758" s="153" t="s">
        <v>313</v>
      </c>
      <c r="E1758" s="160" t="s">
        <v>2</v>
      </c>
      <c r="F1758" s="161" t="s">
        <v>1749</v>
      </c>
      <c r="H1758" s="162">
        <v>2.8690000000000002</v>
      </c>
      <c r="I1758" s="163"/>
      <c r="L1758" s="159"/>
      <c r="M1758" s="164"/>
      <c r="T1758" s="165"/>
      <c r="AT1758" s="160" t="s">
        <v>313</v>
      </c>
      <c r="AU1758" s="160" t="s">
        <v>80</v>
      </c>
      <c r="AV1758" s="13" t="s">
        <v>80</v>
      </c>
      <c r="AW1758" s="13" t="s">
        <v>32</v>
      </c>
      <c r="AX1758" s="13" t="s">
        <v>71</v>
      </c>
      <c r="AY1758" s="160" t="s">
        <v>304</v>
      </c>
    </row>
    <row r="1759" spans="2:51" s="14" customFormat="1" x14ac:dyDescent="0.2">
      <c r="B1759" s="166"/>
      <c r="D1759" s="153" t="s">
        <v>313</v>
      </c>
      <c r="E1759" s="167" t="s">
        <v>2</v>
      </c>
      <c r="F1759" s="168" t="s">
        <v>321</v>
      </c>
      <c r="H1759" s="169">
        <v>68.168000000000006</v>
      </c>
      <c r="I1759" s="170"/>
      <c r="L1759" s="166"/>
      <c r="M1759" s="171"/>
      <c r="T1759" s="172"/>
      <c r="AT1759" s="167" t="s">
        <v>313</v>
      </c>
      <c r="AU1759" s="167" t="s">
        <v>80</v>
      </c>
      <c r="AV1759" s="14" t="s">
        <v>322</v>
      </c>
      <c r="AW1759" s="14" t="s">
        <v>32</v>
      </c>
      <c r="AX1759" s="14" t="s">
        <v>71</v>
      </c>
      <c r="AY1759" s="167" t="s">
        <v>304</v>
      </c>
    </row>
    <row r="1760" spans="2:51" s="12" customFormat="1" ht="22.5" x14ac:dyDescent="0.2">
      <c r="B1760" s="152"/>
      <c r="D1760" s="153" t="s">
        <v>313</v>
      </c>
      <c r="E1760" s="154" t="s">
        <v>2</v>
      </c>
      <c r="F1760" s="155" t="s">
        <v>1750</v>
      </c>
      <c r="H1760" s="154" t="s">
        <v>2</v>
      </c>
      <c r="I1760" s="156"/>
      <c r="L1760" s="152"/>
      <c r="M1760" s="157"/>
      <c r="T1760" s="158"/>
      <c r="AT1760" s="154" t="s">
        <v>313</v>
      </c>
      <c r="AU1760" s="154" t="s">
        <v>80</v>
      </c>
      <c r="AV1760" s="12" t="s">
        <v>78</v>
      </c>
      <c r="AW1760" s="12" t="s">
        <v>32</v>
      </c>
      <c r="AX1760" s="12" t="s">
        <v>71</v>
      </c>
      <c r="AY1760" s="154" t="s">
        <v>304</v>
      </c>
    </row>
    <row r="1761" spans="2:65" s="13" customFormat="1" x14ac:dyDescent="0.2">
      <c r="B1761" s="159"/>
      <c r="D1761" s="153" t="s">
        <v>313</v>
      </c>
      <c r="E1761" s="160" t="s">
        <v>2</v>
      </c>
      <c r="F1761" s="161" t="s">
        <v>1751</v>
      </c>
      <c r="H1761" s="162">
        <v>404.762</v>
      </c>
      <c r="I1761" s="163"/>
      <c r="L1761" s="159"/>
      <c r="M1761" s="164"/>
      <c r="T1761" s="165"/>
      <c r="AT1761" s="160" t="s">
        <v>313</v>
      </c>
      <c r="AU1761" s="160" t="s">
        <v>80</v>
      </c>
      <c r="AV1761" s="13" t="s">
        <v>80</v>
      </c>
      <c r="AW1761" s="13" t="s">
        <v>32</v>
      </c>
      <c r="AX1761" s="13" t="s">
        <v>71</v>
      </c>
      <c r="AY1761" s="160" t="s">
        <v>304</v>
      </c>
    </row>
    <row r="1762" spans="2:65" s="13" customFormat="1" ht="33.75" x14ac:dyDescent="0.2">
      <c r="B1762" s="159"/>
      <c r="D1762" s="153" t="s">
        <v>313</v>
      </c>
      <c r="E1762" s="160" t="s">
        <v>2</v>
      </c>
      <c r="F1762" s="161" t="s">
        <v>1752</v>
      </c>
      <c r="H1762" s="162">
        <v>-3.0270000000000001</v>
      </c>
      <c r="I1762" s="163"/>
      <c r="L1762" s="159"/>
      <c r="M1762" s="164"/>
      <c r="T1762" s="165"/>
      <c r="AT1762" s="160" t="s">
        <v>313</v>
      </c>
      <c r="AU1762" s="160" t="s">
        <v>80</v>
      </c>
      <c r="AV1762" s="13" t="s">
        <v>80</v>
      </c>
      <c r="AW1762" s="13" t="s">
        <v>32</v>
      </c>
      <c r="AX1762" s="13" t="s">
        <v>71</v>
      </c>
      <c r="AY1762" s="160" t="s">
        <v>304</v>
      </c>
    </row>
    <row r="1763" spans="2:65" s="13" customFormat="1" ht="33.75" x14ac:dyDescent="0.2">
      <c r="B1763" s="159"/>
      <c r="D1763" s="153" t="s">
        <v>313</v>
      </c>
      <c r="E1763" s="160" t="s">
        <v>2</v>
      </c>
      <c r="F1763" s="161" t="s">
        <v>1753</v>
      </c>
      <c r="H1763" s="162">
        <v>-51.085000000000001</v>
      </c>
      <c r="I1763" s="163"/>
      <c r="L1763" s="159"/>
      <c r="M1763" s="164"/>
      <c r="T1763" s="165"/>
      <c r="AT1763" s="160" t="s">
        <v>313</v>
      </c>
      <c r="AU1763" s="160" t="s">
        <v>80</v>
      </c>
      <c r="AV1763" s="13" t="s">
        <v>80</v>
      </c>
      <c r="AW1763" s="13" t="s">
        <v>32</v>
      </c>
      <c r="AX1763" s="13" t="s">
        <v>71</v>
      </c>
      <c r="AY1763" s="160" t="s">
        <v>304</v>
      </c>
    </row>
    <row r="1764" spans="2:65" s="13" customFormat="1" ht="22.5" x14ac:dyDescent="0.2">
      <c r="B1764" s="159"/>
      <c r="D1764" s="153" t="s">
        <v>313</v>
      </c>
      <c r="E1764" s="160" t="s">
        <v>2</v>
      </c>
      <c r="F1764" s="161" t="s">
        <v>1754</v>
      </c>
      <c r="H1764" s="162">
        <v>-44.332999999999998</v>
      </c>
      <c r="I1764" s="163"/>
      <c r="L1764" s="159"/>
      <c r="M1764" s="164"/>
      <c r="T1764" s="165"/>
      <c r="AT1764" s="160" t="s">
        <v>313</v>
      </c>
      <c r="AU1764" s="160" t="s">
        <v>80</v>
      </c>
      <c r="AV1764" s="13" t="s">
        <v>80</v>
      </c>
      <c r="AW1764" s="13" t="s">
        <v>32</v>
      </c>
      <c r="AX1764" s="13" t="s">
        <v>71</v>
      </c>
      <c r="AY1764" s="160" t="s">
        <v>304</v>
      </c>
    </row>
    <row r="1765" spans="2:65" s="13" customFormat="1" x14ac:dyDescent="0.2">
      <c r="B1765" s="159"/>
      <c r="D1765" s="153" t="s">
        <v>313</v>
      </c>
      <c r="E1765" s="160" t="s">
        <v>2</v>
      </c>
      <c r="F1765" s="161" t="s">
        <v>1755</v>
      </c>
      <c r="H1765" s="162">
        <v>-1.35</v>
      </c>
      <c r="I1765" s="163"/>
      <c r="L1765" s="159"/>
      <c r="M1765" s="164"/>
      <c r="T1765" s="165"/>
      <c r="AT1765" s="160" t="s">
        <v>313</v>
      </c>
      <c r="AU1765" s="160" t="s">
        <v>80</v>
      </c>
      <c r="AV1765" s="13" t="s">
        <v>80</v>
      </c>
      <c r="AW1765" s="13" t="s">
        <v>32</v>
      </c>
      <c r="AX1765" s="13" t="s">
        <v>71</v>
      </c>
      <c r="AY1765" s="160" t="s">
        <v>304</v>
      </c>
    </row>
    <row r="1766" spans="2:65" s="14" customFormat="1" x14ac:dyDescent="0.2">
      <c r="B1766" s="166"/>
      <c r="D1766" s="153" t="s">
        <v>313</v>
      </c>
      <c r="E1766" s="167" t="s">
        <v>2</v>
      </c>
      <c r="F1766" s="168" t="s">
        <v>321</v>
      </c>
      <c r="H1766" s="169">
        <v>304.96699999999998</v>
      </c>
      <c r="I1766" s="170"/>
      <c r="L1766" s="166"/>
      <c r="M1766" s="171"/>
      <c r="T1766" s="172"/>
      <c r="AT1766" s="167" t="s">
        <v>313</v>
      </c>
      <c r="AU1766" s="167" t="s">
        <v>80</v>
      </c>
      <c r="AV1766" s="14" t="s">
        <v>322</v>
      </c>
      <c r="AW1766" s="14" t="s">
        <v>32</v>
      </c>
      <c r="AX1766" s="14" t="s">
        <v>71</v>
      </c>
      <c r="AY1766" s="167" t="s">
        <v>304</v>
      </c>
    </row>
    <row r="1767" spans="2:65" s="13" customFormat="1" x14ac:dyDescent="0.2">
      <c r="B1767" s="159"/>
      <c r="D1767" s="153" t="s">
        <v>313</v>
      </c>
      <c r="E1767" s="160" t="s">
        <v>2</v>
      </c>
      <c r="F1767" s="161" t="s">
        <v>1756</v>
      </c>
      <c r="H1767" s="162">
        <v>52.874000000000002</v>
      </c>
      <c r="I1767" s="163"/>
      <c r="L1767" s="159"/>
      <c r="M1767" s="164"/>
      <c r="T1767" s="165"/>
      <c r="AT1767" s="160" t="s">
        <v>313</v>
      </c>
      <c r="AU1767" s="160" t="s">
        <v>80</v>
      </c>
      <c r="AV1767" s="13" t="s">
        <v>80</v>
      </c>
      <c r="AW1767" s="13" t="s">
        <v>32</v>
      </c>
      <c r="AX1767" s="13" t="s">
        <v>71</v>
      </c>
      <c r="AY1767" s="160" t="s">
        <v>304</v>
      </c>
    </row>
    <row r="1768" spans="2:65" s="14" customFormat="1" x14ac:dyDescent="0.2">
      <c r="B1768" s="166"/>
      <c r="D1768" s="153" t="s">
        <v>313</v>
      </c>
      <c r="E1768" s="167" t="s">
        <v>2</v>
      </c>
      <c r="F1768" s="168" t="s">
        <v>321</v>
      </c>
      <c r="H1768" s="169">
        <v>52.874000000000002</v>
      </c>
      <c r="I1768" s="170"/>
      <c r="L1768" s="166"/>
      <c r="M1768" s="171"/>
      <c r="T1768" s="172"/>
      <c r="AT1768" s="167" t="s">
        <v>313</v>
      </c>
      <c r="AU1768" s="167" t="s">
        <v>80</v>
      </c>
      <c r="AV1768" s="14" t="s">
        <v>322</v>
      </c>
      <c r="AW1768" s="14" t="s">
        <v>32</v>
      </c>
      <c r="AX1768" s="14" t="s">
        <v>71</v>
      </c>
      <c r="AY1768" s="167" t="s">
        <v>304</v>
      </c>
    </row>
    <row r="1769" spans="2:65" s="15" customFormat="1" x14ac:dyDescent="0.2">
      <c r="B1769" s="173"/>
      <c r="D1769" s="153" t="s">
        <v>313</v>
      </c>
      <c r="E1769" s="174" t="s">
        <v>2</v>
      </c>
      <c r="F1769" s="175" t="s">
        <v>323</v>
      </c>
      <c r="H1769" s="176">
        <v>1182.633</v>
      </c>
      <c r="I1769" s="177"/>
      <c r="L1769" s="173"/>
      <c r="M1769" s="178"/>
      <c r="T1769" s="179"/>
      <c r="AT1769" s="174" t="s">
        <v>313</v>
      </c>
      <c r="AU1769" s="174" t="s">
        <v>80</v>
      </c>
      <c r="AV1769" s="15" t="s">
        <v>86</v>
      </c>
      <c r="AW1769" s="15" t="s">
        <v>32</v>
      </c>
      <c r="AX1769" s="15" t="s">
        <v>78</v>
      </c>
      <c r="AY1769" s="174" t="s">
        <v>304</v>
      </c>
    </row>
    <row r="1770" spans="2:65" s="1" customFormat="1" ht="24.2" customHeight="1" x14ac:dyDescent="0.2">
      <c r="B1770" s="134"/>
      <c r="C1770" s="135" t="s">
        <v>1757</v>
      </c>
      <c r="D1770" s="135" t="s">
        <v>306</v>
      </c>
      <c r="E1770" s="136" t="s">
        <v>1699</v>
      </c>
      <c r="F1770" s="137" t="s">
        <v>1700</v>
      </c>
      <c r="G1770" s="138" t="s">
        <v>130</v>
      </c>
      <c r="H1770" s="139">
        <v>845.94</v>
      </c>
      <c r="I1770" s="140"/>
      <c r="J1770" s="141">
        <f>ROUND(I1770*H1770,2)</f>
        <v>0</v>
      </c>
      <c r="K1770" s="137" t="s">
        <v>309</v>
      </c>
      <c r="L1770" s="33"/>
      <c r="M1770" s="142" t="s">
        <v>2</v>
      </c>
      <c r="N1770" s="143" t="s">
        <v>42</v>
      </c>
      <c r="P1770" s="144">
        <f>O1770*H1770</f>
        <v>0</v>
      </c>
      <c r="Q1770" s="144">
        <v>2.5999999999999998E-4</v>
      </c>
      <c r="R1770" s="144">
        <f>Q1770*H1770</f>
        <v>0.21994439999999998</v>
      </c>
      <c r="S1770" s="144">
        <v>0</v>
      </c>
      <c r="T1770" s="145">
        <f>S1770*H1770</f>
        <v>0</v>
      </c>
      <c r="AR1770" s="146" t="s">
        <v>86</v>
      </c>
      <c r="AT1770" s="146" t="s">
        <v>306</v>
      </c>
      <c r="AU1770" s="146" t="s">
        <v>80</v>
      </c>
      <c r="AY1770" s="18" t="s">
        <v>304</v>
      </c>
      <c r="BE1770" s="147">
        <f>IF(N1770="základní",J1770,0)</f>
        <v>0</v>
      </c>
      <c r="BF1770" s="147">
        <f>IF(N1770="snížená",J1770,0)</f>
        <v>0</v>
      </c>
      <c r="BG1770" s="147">
        <f>IF(N1770="zákl. přenesená",J1770,0)</f>
        <v>0</v>
      </c>
      <c r="BH1770" s="147">
        <f>IF(N1770="sníž. přenesená",J1770,0)</f>
        <v>0</v>
      </c>
      <c r="BI1770" s="147">
        <f>IF(N1770="nulová",J1770,0)</f>
        <v>0</v>
      </c>
      <c r="BJ1770" s="18" t="s">
        <v>78</v>
      </c>
      <c r="BK1770" s="147">
        <f>ROUND(I1770*H1770,2)</f>
        <v>0</v>
      </c>
      <c r="BL1770" s="18" t="s">
        <v>86</v>
      </c>
      <c r="BM1770" s="146" t="s">
        <v>1758</v>
      </c>
    </row>
    <row r="1771" spans="2:65" s="1" customFormat="1" x14ac:dyDescent="0.2">
      <c r="B1771" s="33"/>
      <c r="D1771" s="148" t="s">
        <v>311</v>
      </c>
      <c r="F1771" s="149" t="s">
        <v>1702</v>
      </c>
      <c r="I1771" s="150"/>
      <c r="L1771" s="33"/>
      <c r="M1771" s="151"/>
      <c r="T1771" s="54"/>
      <c r="AT1771" s="18" t="s">
        <v>311</v>
      </c>
      <c r="AU1771" s="18" t="s">
        <v>80</v>
      </c>
    </row>
    <row r="1772" spans="2:65" s="1" customFormat="1" ht="37.9" customHeight="1" x14ac:dyDescent="0.2">
      <c r="B1772" s="134"/>
      <c r="C1772" s="135" t="s">
        <v>1759</v>
      </c>
      <c r="D1772" s="135" t="s">
        <v>306</v>
      </c>
      <c r="E1772" s="136" t="s">
        <v>1704</v>
      </c>
      <c r="F1772" s="137" t="s">
        <v>1705</v>
      </c>
      <c r="G1772" s="138" t="s">
        <v>130</v>
      </c>
      <c r="H1772" s="139">
        <v>845.94</v>
      </c>
      <c r="I1772" s="140"/>
      <c r="J1772" s="141">
        <f>ROUND(I1772*H1772,2)</f>
        <v>0</v>
      </c>
      <c r="K1772" s="137" t="s">
        <v>309</v>
      </c>
      <c r="L1772" s="33"/>
      <c r="M1772" s="142" t="s">
        <v>2</v>
      </c>
      <c r="N1772" s="143" t="s">
        <v>42</v>
      </c>
      <c r="P1772" s="144">
        <f>O1772*H1772</f>
        <v>0</v>
      </c>
      <c r="Q1772" s="144">
        <v>4.3800000000000002E-3</v>
      </c>
      <c r="R1772" s="144">
        <f>Q1772*H1772</f>
        <v>3.7052172000000003</v>
      </c>
      <c r="S1772" s="144">
        <v>0</v>
      </c>
      <c r="T1772" s="145">
        <f>S1772*H1772</f>
        <v>0</v>
      </c>
      <c r="AR1772" s="146" t="s">
        <v>86</v>
      </c>
      <c r="AT1772" s="146" t="s">
        <v>306</v>
      </c>
      <c r="AU1772" s="146" t="s">
        <v>80</v>
      </c>
      <c r="AY1772" s="18" t="s">
        <v>304</v>
      </c>
      <c r="BE1772" s="147">
        <f>IF(N1772="základní",J1772,0)</f>
        <v>0</v>
      </c>
      <c r="BF1772" s="147">
        <f>IF(N1772="snížená",J1772,0)</f>
        <v>0</v>
      </c>
      <c r="BG1772" s="147">
        <f>IF(N1772="zákl. přenesená",J1772,0)</f>
        <v>0</v>
      </c>
      <c r="BH1772" s="147">
        <f>IF(N1772="sníž. přenesená",J1772,0)</f>
        <v>0</v>
      </c>
      <c r="BI1772" s="147">
        <f>IF(N1772="nulová",J1772,0)</f>
        <v>0</v>
      </c>
      <c r="BJ1772" s="18" t="s">
        <v>78</v>
      </c>
      <c r="BK1772" s="147">
        <f>ROUND(I1772*H1772,2)</f>
        <v>0</v>
      </c>
      <c r="BL1772" s="18" t="s">
        <v>86</v>
      </c>
      <c r="BM1772" s="146" t="s">
        <v>1760</v>
      </c>
    </row>
    <row r="1773" spans="2:65" s="1" customFormat="1" x14ac:dyDescent="0.2">
      <c r="B1773" s="33"/>
      <c r="D1773" s="148" t="s">
        <v>311</v>
      </c>
      <c r="F1773" s="149" t="s">
        <v>1707</v>
      </c>
      <c r="I1773" s="150"/>
      <c r="L1773" s="33"/>
      <c r="M1773" s="151"/>
      <c r="T1773" s="54"/>
      <c r="AT1773" s="18" t="s">
        <v>311</v>
      </c>
      <c r="AU1773" s="18" t="s">
        <v>80</v>
      </c>
    </row>
    <row r="1774" spans="2:65" s="1" customFormat="1" ht="24.2" customHeight="1" x14ac:dyDescent="0.2">
      <c r="B1774" s="134"/>
      <c r="C1774" s="135" t="s">
        <v>1761</v>
      </c>
      <c r="D1774" s="135" t="s">
        <v>306</v>
      </c>
      <c r="E1774" s="136" t="s">
        <v>1762</v>
      </c>
      <c r="F1774" s="137" t="s">
        <v>1763</v>
      </c>
      <c r="G1774" s="138" t="s">
        <v>130</v>
      </c>
      <c r="H1774" s="139">
        <v>845.94</v>
      </c>
      <c r="I1774" s="140"/>
      <c r="J1774" s="141">
        <f>ROUND(I1774*H1774,2)</f>
        <v>0</v>
      </c>
      <c r="K1774" s="137" t="s">
        <v>309</v>
      </c>
      <c r="L1774" s="33"/>
      <c r="M1774" s="142" t="s">
        <v>2</v>
      </c>
      <c r="N1774" s="143" t="s">
        <v>42</v>
      </c>
      <c r="P1774" s="144">
        <f>O1774*H1774</f>
        <v>0</v>
      </c>
      <c r="Q1774" s="144">
        <v>1.3999999999999999E-4</v>
      </c>
      <c r="R1774" s="144">
        <f>Q1774*H1774</f>
        <v>0.1184316</v>
      </c>
      <c r="S1774" s="144">
        <v>0</v>
      </c>
      <c r="T1774" s="145">
        <f>S1774*H1774</f>
        <v>0</v>
      </c>
      <c r="AR1774" s="146" t="s">
        <v>86</v>
      </c>
      <c r="AT1774" s="146" t="s">
        <v>306</v>
      </c>
      <c r="AU1774" s="146" t="s">
        <v>80</v>
      </c>
      <c r="AY1774" s="18" t="s">
        <v>304</v>
      </c>
      <c r="BE1774" s="147">
        <f>IF(N1774="základní",J1774,0)</f>
        <v>0</v>
      </c>
      <c r="BF1774" s="147">
        <f>IF(N1774="snížená",J1774,0)</f>
        <v>0</v>
      </c>
      <c r="BG1774" s="147">
        <f>IF(N1774="zákl. přenesená",J1774,0)</f>
        <v>0</v>
      </c>
      <c r="BH1774" s="147">
        <f>IF(N1774="sníž. přenesená",J1774,0)</f>
        <v>0</v>
      </c>
      <c r="BI1774" s="147">
        <f>IF(N1774="nulová",J1774,0)</f>
        <v>0</v>
      </c>
      <c r="BJ1774" s="18" t="s">
        <v>78</v>
      </c>
      <c r="BK1774" s="147">
        <f>ROUND(I1774*H1774,2)</f>
        <v>0</v>
      </c>
      <c r="BL1774" s="18" t="s">
        <v>86</v>
      </c>
      <c r="BM1774" s="146" t="s">
        <v>1764</v>
      </c>
    </row>
    <row r="1775" spans="2:65" s="1" customFormat="1" x14ac:dyDescent="0.2">
      <c r="B1775" s="33"/>
      <c r="D1775" s="148" t="s">
        <v>311</v>
      </c>
      <c r="F1775" s="149" t="s">
        <v>1765</v>
      </c>
      <c r="I1775" s="150"/>
      <c r="L1775" s="33"/>
      <c r="M1775" s="151"/>
      <c r="T1775" s="54"/>
      <c r="AT1775" s="18" t="s">
        <v>311</v>
      </c>
      <c r="AU1775" s="18" t="s">
        <v>80</v>
      </c>
    </row>
    <row r="1776" spans="2:65" s="1" customFormat="1" ht="37.9" customHeight="1" x14ac:dyDescent="0.2">
      <c r="B1776" s="134"/>
      <c r="C1776" s="135" t="s">
        <v>1766</v>
      </c>
      <c r="D1776" s="135" t="s">
        <v>306</v>
      </c>
      <c r="E1776" s="136" t="s">
        <v>1767</v>
      </c>
      <c r="F1776" s="137" t="s">
        <v>1768</v>
      </c>
      <c r="G1776" s="138" t="s">
        <v>130</v>
      </c>
      <c r="H1776" s="139">
        <v>845.94</v>
      </c>
      <c r="I1776" s="140"/>
      <c r="J1776" s="141">
        <f>ROUND(I1776*H1776,2)</f>
        <v>0</v>
      </c>
      <c r="K1776" s="137" t="s">
        <v>309</v>
      </c>
      <c r="L1776" s="33"/>
      <c r="M1776" s="142" t="s">
        <v>2</v>
      </c>
      <c r="N1776" s="143" t="s">
        <v>42</v>
      </c>
      <c r="P1776" s="144">
        <f>O1776*H1776</f>
        <v>0</v>
      </c>
      <c r="Q1776" s="144">
        <v>2.8500000000000001E-3</v>
      </c>
      <c r="R1776" s="144">
        <f>Q1776*H1776</f>
        <v>2.4109290000000003</v>
      </c>
      <c r="S1776" s="144">
        <v>0</v>
      </c>
      <c r="T1776" s="145">
        <f>S1776*H1776</f>
        <v>0</v>
      </c>
      <c r="AR1776" s="146" t="s">
        <v>86</v>
      </c>
      <c r="AT1776" s="146" t="s">
        <v>306</v>
      </c>
      <c r="AU1776" s="146" t="s">
        <v>80</v>
      </c>
      <c r="AY1776" s="18" t="s">
        <v>304</v>
      </c>
      <c r="BE1776" s="147">
        <f>IF(N1776="základní",J1776,0)</f>
        <v>0</v>
      </c>
      <c r="BF1776" s="147">
        <f>IF(N1776="snížená",J1776,0)</f>
        <v>0</v>
      </c>
      <c r="BG1776" s="147">
        <f>IF(N1776="zákl. přenesená",J1776,0)</f>
        <v>0</v>
      </c>
      <c r="BH1776" s="147">
        <f>IF(N1776="sníž. přenesená",J1776,0)</f>
        <v>0</v>
      </c>
      <c r="BI1776" s="147">
        <f>IF(N1776="nulová",J1776,0)</f>
        <v>0</v>
      </c>
      <c r="BJ1776" s="18" t="s">
        <v>78</v>
      </c>
      <c r="BK1776" s="147">
        <f>ROUND(I1776*H1776,2)</f>
        <v>0</v>
      </c>
      <c r="BL1776" s="18" t="s">
        <v>86</v>
      </c>
      <c r="BM1776" s="146" t="s">
        <v>1769</v>
      </c>
    </row>
    <row r="1777" spans="2:51" s="1" customFormat="1" x14ac:dyDescent="0.2">
      <c r="B1777" s="33"/>
      <c r="D1777" s="148" t="s">
        <v>311</v>
      </c>
      <c r="F1777" s="149" t="s">
        <v>1770</v>
      </c>
      <c r="I1777" s="150"/>
      <c r="L1777" s="33"/>
      <c r="M1777" s="151"/>
      <c r="T1777" s="54"/>
      <c r="AT1777" s="18" t="s">
        <v>311</v>
      </c>
      <c r="AU1777" s="18" t="s">
        <v>80</v>
      </c>
    </row>
    <row r="1778" spans="2:51" s="12" customFormat="1" ht="22.5" x14ac:dyDescent="0.2">
      <c r="B1778" s="152"/>
      <c r="D1778" s="153" t="s">
        <v>313</v>
      </c>
      <c r="E1778" s="154" t="s">
        <v>2</v>
      </c>
      <c r="F1778" s="155" t="s">
        <v>1771</v>
      </c>
      <c r="H1778" s="154" t="s">
        <v>2</v>
      </c>
      <c r="I1778" s="156"/>
      <c r="L1778" s="152"/>
      <c r="M1778" s="157"/>
      <c r="T1778" s="158"/>
      <c r="AT1778" s="154" t="s">
        <v>313</v>
      </c>
      <c r="AU1778" s="154" t="s">
        <v>80</v>
      </c>
      <c r="AV1778" s="12" t="s">
        <v>78</v>
      </c>
      <c r="AW1778" s="12" t="s">
        <v>32</v>
      </c>
      <c r="AX1778" s="12" t="s">
        <v>71</v>
      </c>
      <c r="AY1778" s="154" t="s">
        <v>304</v>
      </c>
    </row>
    <row r="1779" spans="2:51" s="12" customFormat="1" x14ac:dyDescent="0.2">
      <c r="B1779" s="152"/>
      <c r="D1779" s="153" t="s">
        <v>313</v>
      </c>
      <c r="E1779" s="154" t="s">
        <v>2</v>
      </c>
      <c r="F1779" s="155" t="s">
        <v>1772</v>
      </c>
      <c r="H1779" s="154" t="s">
        <v>2</v>
      </c>
      <c r="I1779" s="156"/>
      <c r="L1779" s="152"/>
      <c r="M1779" s="157"/>
      <c r="T1779" s="158"/>
      <c r="AT1779" s="154" t="s">
        <v>313</v>
      </c>
      <c r="AU1779" s="154" t="s">
        <v>80</v>
      </c>
      <c r="AV1779" s="12" t="s">
        <v>78</v>
      </c>
      <c r="AW1779" s="12" t="s">
        <v>32</v>
      </c>
      <c r="AX1779" s="12" t="s">
        <v>71</v>
      </c>
      <c r="AY1779" s="154" t="s">
        <v>304</v>
      </c>
    </row>
    <row r="1780" spans="2:51" s="12" customFormat="1" x14ac:dyDescent="0.2">
      <c r="B1780" s="152"/>
      <c r="D1780" s="153" t="s">
        <v>313</v>
      </c>
      <c r="E1780" s="154" t="s">
        <v>2</v>
      </c>
      <c r="F1780" s="155" t="s">
        <v>1722</v>
      </c>
      <c r="H1780" s="154" t="s">
        <v>2</v>
      </c>
      <c r="I1780" s="156"/>
      <c r="L1780" s="152"/>
      <c r="M1780" s="157"/>
      <c r="T1780" s="158"/>
      <c r="AT1780" s="154" t="s">
        <v>313</v>
      </c>
      <c r="AU1780" s="154" t="s">
        <v>80</v>
      </c>
      <c r="AV1780" s="12" t="s">
        <v>78</v>
      </c>
      <c r="AW1780" s="12" t="s">
        <v>32</v>
      </c>
      <c r="AX1780" s="12" t="s">
        <v>71</v>
      </c>
      <c r="AY1780" s="154" t="s">
        <v>304</v>
      </c>
    </row>
    <row r="1781" spans="2:51" s="12" customFormat="1" x14ac:dyDescent="0.2">
      <c r="B1781" s="152"/>
      <c r="D1781" s="153" t="s">
        <v>313</v>
      </c>
      <c r="E1781" s="154" t="s">
        <v>2</v>
      </c>
      <c r="F1781" s="155" t="s">
        <v>1723</v>
      </c>
      <c r="H1781" s="154" t="s">
        <v>2</v>
      </c>
      <c r="I1781" s="156"/>
      <c r="L1781" s="152"/>
      <c r="M1781" s="157"/>
      <c r="T1781" s="158"/>
      <c r="AT1781" s="154" t="s">
        <v>313</v>
      </c>
      <c r="AU1781" s="154" t="s">
        <v>80</v>
      </c>
      <c r="AV1781" s="12" t="s">
        <v>78</v>
      </c>
      <c r="AW1781" s="12" t="s">
        <v>32</v>
      </c>
      <c r="AX1781" s="12" t="s">
        <v>71</v>
      </c>
      <c r="AY1781" s="154" t="s">
        <v>304</v>
      </c>
    </row>
    <row r="1782" spans="2:51" s="13" customFormat="1" ht="22.5" x14ac:dyDescent="0.2">
      <c r="B1782" s="159"/>
      <c r="D1782" s="153" t="s">
        <v>313</v>
      </c>
      <c r="E1782" s="160" t="s">
        <v>2</v>
      </c>
      <c r="F1782" s="161" t="s">
        <v>1724</v>
      </c>
      <c r="H1782" s="162">
        <v>42.527000000000001</v>
      </c>
      <c r="I1782" s="163"/>
      <c r="L1782" s="159"/>
      <c r="M1782" s="164"/>
      <c r="T1782" s="165"/>
      <c r="AT1782" s="160" t="s">
        <v>313</v>
      </c>
      <c r="AU1782" s="160" t="s">
        <v>80</v>
      </c>
      <c r="AV1782" s="13" t="s">
        <v>80</v>
      </c>
      <c r="AW1782" s="13" t="s">
        <v>32</v>
      </c>
      <c r="AX1782" s="13" t="s">
        <v>71</v>
      </c>
      <c r="AY1782" s="160" t="s">
        <v>304</v>
      </c>
    </row>
    <row r="1783" spans="2:51" s="13" customFormat="1" ht="22.5" x14ac:dyDescent="0.2">
      <c r="B1783" s="159"/>
      <c r="D1783" s="153" t="s">
        <v>313</v>
      </c>
      <c r="E1783" s="160" t="s">
        <v>2</v>
      </c>
      <c r="F1783" s="161" t="s">
        <v>1725</v>
      </c>
      <c r="H1783" s="162">
        <v>16.795999999999999</v>
      </c>
      <c r="I1783" s="163"/>
      <c r="L1783" s="159"/>
      <c r="M1783" s="164"/>
      <c r="T1783" s="165"/>
      <c r="AT1783" s="160" t="s">
        <v>313</v>
      </c>
      <c r="AU1783" s="160" t="s">
        <v>80</v>
      </c>
      <c r="AV1783" s="13" t="s">
        <v>80</v>
      </c>
      <c r="AW1783" s="13" t="s">
        <v>32</v>
      </c>
      <c r="AX1783" s="13" t="s">
        <v>71</v>
      </c>
      <c r="AY1783" s="160" t="s">
        <v>304</v>
      </c>
    </row>
    <row r="1784" spans="2:51" s="13" customFormat="1" ht="22.5" x14ac:dyDescent="0.2">
      <c r="B1784" s="159"/>
      <c r="D1784" s="153" t="s">
        <v>313</v>
      </c>
      <c r="E1784" s="160" t="s">
        <v>2</v>
      </c>
      <c r="F1784" s="161" t="s">
        <v>1773</v>
      </c>
      <c r="H1784" s="162">
        <v>1.577</v>
      </c>
      <c r="I1784" s="163"/>
      <c r="L1784" s="159"/>
      <c r="M1784" s="164"/>
      <c r="T1784" s="165"/>
      <c r="AT1784" s="160" t="s">
        <v>313</v>
      </c>
      <c r="AU1784" s="160" t="s">
        <v>80</v>
      </c>
      <c r="AV1784" s="13" t="s">
        <v>80</v>
      </c>
      <c r="AW1784" s="13" t="s">
        <v>32</v>
      </c>
      <c r="AX1784" s="13" t="s">
        <v>71</v>
      </c>
      <c r="AY1784" s="160" t="s">
        <v>304</v>
      </c>
    </row>
    <row r="1785" spans="2:51" s="13" customFormat="1" ht="22.5" x14ac:dyDescent="0.2">
      <c r="B1785" s="159"/>
      <c r="D1785" s="153" t="s">
        <v>313</v>
      </c>
      <c r="E1785" s="160" t="s">
        <v>2</v>
      </c>
      <c r="F1785" s="161" t="s">
        <v>1727</v>
      </c>
      <c r="H1785" s="162">
        <v>78.328999999999994</v>
      </c>
      <c r="I1785" s="163"/>
      <c r="L1785" s="159"/>
      <c r="M1785" s="164"/>
      <c r="T1785" s="165"/>
      <c r="AT1785" s="160" t="s">
        <v>313</v>
      </c>
      <c r="AU1785" s="160" t="s">
        <v>80</v>
      </c>
      <c r="AV1785" s="13" t="s">
        <v>80</v>
      </c>
      <c r="AW1785" s="13" t="s">
        <v>32</v>
      </c>
      <c r="AX1785" s="13" t="s">
        <v>71</v>
      </c>
      <c r="AY1785" s="160" t="s">
        <v>304</v>
      </c>
    </row>
    <row r="1786" spans="2:51" s="13" customFormat="1" ht="22.5" x14ac:dyDescent="0.2">
      <c r="B1786" s="159"/>
      <c r="D1786" s="153" t="s">
        <v>313</v>
      </c>
      <c r="E1786" s="160" t="s">
        <v>2</v>
      </c>
      <c r="F1786" s="161" t="s">
        <v>1774</v>
      </c>
      <c r="H1786" s="162">
        <v>10.175000000000001</v>
      </c>
      <c r="I1786" s="163"/>
      <c r="L1786" s="159"/>
      <c r="M1786" s="164"/>
      <c r="T1786" s="165"/>
      <c r="AT1786" s="160" t="s">
        <v>313</v>
      </c>
      <c r="AU1786" s="160" t="s">
        <v>80</v>
      </c>
      <c r="AV1786" s="13" t="s">
        <v>80</v>
      </c>
      <c r="AW1786" s="13" t="s">
        <v>32</v>
      </c>
      <c r="AX1786" s="13" t="s">
        <v>71</v>
      </c>
      <c r="AY1786" s="160" t="s">
        <v>304</v>
      </c>
    </row>
    <row r="1787" spans="2:51" s="14" customFormat="1" x14ac:dyDescent="0.2">
      <c r="B1787" s="166"/>
      <c r="D1787" s="153" t="s">
        <v>313</v>
      </c>
      <c r="E1787" s="167" t="s">
        <v>2</v>
      </c>
      <c r="F1787" s="168" t="s">
        <v>321</v>
      </c>
      <c r="H1787" s="169">
        <v>149.404</v>
      </c>
      <c r="I1787" s="170"/>
      <c r="L1787" s="166"/>
      <c r="M1787" s="171"/>
      <c r="T1787" s="172"/>
      <c r="AT1787" s="167" t="s">
        <v>313</v>
      </c>
      <c r="AU1787" s="167" t="s">
        <v>80</v>
      </c>
      <c r="AV1787" s="14" t="s">
        <v>322</v>
      </c>
      <c r="AW1787" s="14" t="s">
        <v>32</v>
      </c>
      <c r="AX1787" s="14" t="s">
        <v>71</v>
      </c>
      <c r="AY1787" s="167" t="s">
        <v>304</v>
      </c>
    </row>
    <row r="1788" spans="2:51" s="12" customFormat="1" x14ac:dyDescent="0.2">
      <c r="B1788" s="152"/>
      <c r="D1788" s="153" t="s">
        <v>313</v>
      </c>
      <c r="E1788" s="154" t="s">
        <v>2</v>
      </c>
      <c r="F1788" s="155" t="s">
        <v>1729</v>
      </c>
      <c r="H1788" s="154" t="s">
        <v>2</v>
      </c>
      <c r="I1788" s="156"/>
      <c r="L1788" s="152"/>
      <c r="M1788" s="157"/>
      <c r="T1788" s="158"/>
      <c r="AT1788" s="154" t="s">
        <v>313</v>
      </c>
      <c r="AU1788" s="154" t="s">
        <v>80</v>
      </c>
      <c r="AV1788" s="12" t="s">
        <v>78</v>
      </c>
      <c r="AW1788" s="12" t="s">
        <v>32</v>
      </c>
      <c r="AX1788" s="12" t="s">
        <v>71</v>
      </c>
      <c r="AY1788" s="154" t="s">
        <v>304</v>
      </c>
    </row>
    <row r="1789" spans="2:51" s="13" customFormat="1" ht="22.5" x14ac:dyDescent="0.2">
      <c r="B1789" s="159"/>
      <c r="D1789" s="153" t="s">
        <v>313</v>
      </c>
      <c r="E1789" s="160" t="s">
        <v>2</v>
      </c>
      <c r="F1789" s="161" t="s">
        <v>1730</v>
      </c>
      <c r="H1789" s="162">
        <v>91.927999999999997</v>
      </c>
      <c r="I1789" s="163"/>
      <c r="L1789" s="159"/>
      <c r="M1789" s="164"/>
      <c r="T1789" s="165"/>
      <c r="AT1789" s="160" t="s">
        <v>313</v>
      </c>
      <c r="AU1789" s="160" t="s">
        <v>80</v>
      </c>
      <c r="AV1789" s="13" t="s">
        <v>80</v>
      </c>
      <c r="AW1789" s="13" t="s">
        <v>32</v>
      </c>
      <c r="AX1789" s="13" t="s">
        <v>71</v>
      </c>
      <c r="AY1789" s="160" t="s">
        <v>304</v>
      </c>
    </row>
    <row r="1790" spans="2:51" s="13" customFormat="1" ht="33.75" x14ac:dyDescent="0.2">
      <c r="B1790" s="159"/>
      <c r="D1790" s="153" t="s">
        <v>313</v>
      </c>
      <c r="E1790" s="160" t="s">
        <v>2</v>
      </c>
      <c r="F1790" s="161" t="s">
        <v>1775</v>
      </c>
      <c r="H1790" s="162">
        <v>97.643000000000001</v>
      </c>
      <c r="I1790" s="163"/>
      <c r="L1790" s="159"/>
      <c r="M1790" s="164"/>
      <c r="T1790" s="165"/>
      <c r="AT1790" s="160" t="s">
        <v>313</v>
      </c>
      <c r="AU1790" s="160" t="s">
        <v>80</v>
      </c>
      <c r="AV1790" s="13" t="s">
        <v>80</v>
      </c>
      <c r="AW1790" s="13" t="s">
        <v>32</v>
      </c>
      <c r="AX1790" s="13" t="s">
        <v>71</v>
      </c>
      <c r="AY1790" s="160" t="s">
        <v>304</v>
      </c>
    </row>
    <row r="1791" spans="2:51" s="13" customFormat="1" x14ac:dyDescent="0.2">
      <c r="B1791" s="159"/>
      <c r="D1791" s="153" t="s">
        <v>313</v>
      </c>
      <c r="E1791" s="160" t="s">
        <v>2</v>
      </c>
      <c r="F1791" s="161" t="s">
        <v>1776</v>
      </c>
      <c r="H1791" s="162">
        <v>12.788</v>
      </c>
      <c r="I1791" s="163"/>
      <c r="L1791" s="159"/>
      <c r="M1791" s="164"/>
      <c r="T1791" s="165"/>
      <c r="AT1791" s="160" t="s">
        <v>313</v>
      </c>
      <c r="AU1791" s="160" t="s">
        <v>80</v>
      </c>
      <c r="AV1791" s="13" t="s">
        <v>80</v>
      </c>
      <c r="AW1791" s="13" t="s">
        <v>32</v>
      </c>
      <c r="AX1791" s="13" t="s">
        <v>71</v>
      </c>
      <c r="AY1791" s="160" t="s">
        <v>304</v>
      </c>
    </row>
    <row r="1792" spans="2:51" s="14" customFormat="1" x14ac:dyDescent="0.2">
      <c r="B1792" s="166"/>
      <c r="D1792" s="153" t="s">
        <v>313</v>
      </c>
      <c r="E1792" s="167" t="s">
        <v>2</v>
      </c>
      <c r="F1792" s="168" t="s">
        <v>321</v>
      </c>
      <c r="H1792" s="169">
        <v>202.35900000000001</v>
      </c>
      <c r="I1792" s="170"/>
      <c r="L1792" s="166"/>
      <c r="M1792" s="171"/>
      <c r="T1792" s="172"/>
      <c r="AT1792" s="167" t="s">
        <v>313</v>
      </c>
      <c r="AU1792" s="167" t="s">
        <v>80</v>
      </c>
      <c r="AV1792" s="14" t="s">
        <v>322</v>
      </c>
      <c r="AW1792" s="14" t="s">
        <v>32</v>
      </c>
      <c r="AX1792" s="14" t="s">
        <v>71</v>
      </c>
      <c r="AY1792" s="167" t="s">
        <v>304</v>
      </c>
    </row>
    <row r="1793" spans="2:51" s="12" customFormat="1" x14ac:dyDescent="0.2">
      <c r="B1793" s="152"/>
      <c r="D1793" s="153" t="s">
        <v>313</v>
      </c>
      <c r="E1793" s="154" t="s">
        <v>2</v>
      </c>
      <c r="F1793" s="155" t="s">
        <v>1734</v>
      </c>
      <c r="H1793" s="154" t="s">
        <v>2</v>
      </c>
      <c r="I1793" s="156"/>
      <c r="L1793" s="152"/>
      <c r="M1793" s="157"/>
      <c r="T1793" s="158"/>
      <c r="AT1793" s="154" t="s">
        <v>313</v>
      </c>
      <c r="AU1793" s="154" t="s">
        <v>80</v>
      </c>
      <c r="AV1793" s="12" t="s">
        <v>78</v>
      </c>
      <c r="AW1793" s="12" t="s">
        <v>32</v>
      </c>
      <c r="AX1793" s="12" t="s">
        <v>71</v>
      </c>
      <c r="AY1793" s="154" t="s">
        <v>304</v>
      </c>
    </row>
    <row r="1794" spans="2:51" s="13" customFormat="1" ht="22.5" x14ac:dyDescent="0.2">
      <c r="B1794" s="159"/>
      <c r="D1794" s="153" t="s">
        <v>313</v>
      </c>
      <c r="E1794" s="160" t="s">
        <v>2</v>
      </c>
      <c r="F1794" s="161" t="s">
        <v>1777</v>
      </c>
      <c r="H1794" s="162">
        <v>65.299000000000007</v>
      </c>
      <c r="I1794" s="163"/>
      <c r="L1794" s="159"/>
      <c r="M1794" s="164"/>
      <c r="T1794" s="165"/>
      <c r="AT1794" s="160" t="s">
        <v>313</v>
      </c>
      <c r="AU1794" s="160" t="s">
        <v>80</v>
      </c>
      <c r="AV1794" s="13" t="s">
        <v>80</v>
      </c>
      <c r="AW1794" s="13" t="s">
        <v>32</v>
      </c>
      <c r="AX1794" s="13" t="s">
        <v>71</v>
      </c>
      <c r="AY1794" s="160" t="s">
        <v>304</v>
      </c>
    </row>
    <row r="1795" spans="2:51" s="13" customFormat="1" ht="22.5" x14ac:dyDescent="0.2">
      <c r="B1795" s="159"/>
      <c r="D1795" s="153" t="s">
        <v>313</v>
      </c>
      <c r="E1795" s="160" t="s">
        <v>2</v>
      </c>
      <c r="F1795" s="161" t="s">
        <v>1778</v>
      </c>
      <c r="H1795" s="162">
        <v>2.8690000000000002</v>
      </c>
      <c r="I1795" s="163"/>
      <c r="L1795" s="159"/>
      <c r="M1795" s="164"/>
      <c r="T1795" s="165"/>
      <c r="AT1795" s="160" t="s">
        <v>313</v>
      </c>
      <c r="AU1795" s="160" t="s">
        <v>80</v>
      </c>
      <c r="AV1795" s="13" t="s">
        <v>80</v>
      </c>
      <c r="AW1795" s="13" t="s">
        <v>32</v>
      </c>
      <c r="AX1795" s="13" t="s">
        <v>71</v>
      </c>
      <c r="AY1795" s="160" t="s">
        <v>304</v>
      </c>
    </row>
    <row r="1796" spans="2:51" s="14" customFormat="1" x14ac:dyDescent="0.2">
      <c r="B1796" s="166"/>
      <c r="D1796" s="153" t="s">
        <v>313</v>
      </c>
      <c r="E1796" s="167" t="s">
        <v>2</v>
      </c>
      <c r="F1796" s="168" t="s">
        <v>321</v>
      </c>
      <c r="H1796" s="169">
        <v>68.168000000000006</v>
      </c>
      <c r="I1796" s="170"/>
      <c r="L1796" s="166"/>
      <c r="M1796" s="171"/>
      <c r="T1796" s="172"/>
      <c r="AT1796" s="167" t="s">
        <v>313</v>
      </c>
      <c r="AU1796" s="167" t="s">
        <v>80</v>
      </c>
      <c r="AV1796" s="14" t="s">
        <v>322</v>
      </c>
      <c r="AW1796" s="14" t="s">
        <v>32</v>
      </c>
      <c r="AX1796" s="14" t="s">
        <v>71</v>
      </c>
      <c r="AY1796" s="167" t="s">
        <v>304</v>
      </c>
    </row>
    <row r="1797" spans="2:51" s="13" customFormat="1" x14ac:dyDescent="0.2">
      <c r="B1797" s="159"/>
      <c r="D1797" s="153" t="s">
        <v>313</v>
      </c>
      <c r="E1797" s="160" t="s">
        <v>2</v>
      </c>
      <c r="F1797" s="161" t="s">
        <v>1779</v>
      </c>
      <c r="H1797" s="162">
        <v>0</v>
      </c>
      <c r="I1797" s="163"/>
      <c r="L1797" s="159"/>
      <c r="M1797" s="164"/>
      <c r="T1797" s="165"/>
      <c r="AT1797" s="160" t="s">
        <v>313</v>
      </c>
      <c r="AU1797" s="160" t="s">
        <v>80</v>
      </c>
      <c r="AV1797" s="13" t="s">
        <v>80</v>
      </c>
      <c r="AW1797" s="13" t="s">
        <v>32</v>
      </c>
      <c r="AX1797" s="13" t="s">
        <v>71</v>
      </c>
      <c r="AY1797" s="160" t="s">
        <v>304</v>
      </c>
    </row>
    <row r="1798" spans="2:51" s="14" customFormat="1" x14ac:dyDescent="0.2">
      <c r="B1798" s="166"/>
      <c r="D1798" s="153" t="s">
        <v>313</v>
      </c>
      <c r="E1798" s="167" t="s">
        <v>2</v>
      </c>
      <c r="F1798" s="168" t="s">
        <v>321</v>
      </c>
      <c r="H1798" s="169">
        <v>0</v>
      </c>
      <c r="I1798" s="170"/>
      <c r="L1798" s="166"/>
      <c r="M1798" s="171"/>
      <c r="T1798" s="172"/>
      <c r="AT1798" s="167" t="s">
        <v>313</v>
      </c>
      <c r="AU1798" s="167" t="s">
        <v>80</v>
      </c>
      <c r="AV1798" s="14" t="s">
        <v>322</v>
      </c>
      <c r="AW1798" s="14" t="s">
        <v>32</v>
      </c>
      <c r="AX1798" s="14" t="s">
        <v>71</v>
      </c>
      <c r="AY1798" s="167" t="s">
        <v>304</v>
      </c>
    </row>
    <row r="1799" spans="2:51" s="12" customFormat="1" ht="22.5" x14ac:dyDescent="0.2">
      <c r="B1799" s="152"/>
      <c r="D1799" s="153" t="s">
        <v>313</v>
      </c>
      <c r="E1799" s="154" t="s">
        <v>2</v>
      </c>
      <c r="F1799" s="155" t="s">
        <v>1747</v>
      </c>
      <c r="H1799" s="154" t="s">
        <v>2</v>
      </c>
      <c r="I1799" s="156"/>
      <c r="L1799" s="152"/>
      <c r="M1799" s="157"/>
      <c r="T1799" s="158"/>
      <c r="AT1799" s="154" t="s">
        <v>313</v>
      </c>
      <c r="AU1799" s="154" t="s">
        <v>80</v>
      </c>
      <c r="AV1799" s="12" t="s">
        <v>78</v>
      </c>
      <c r="AW1799" s="12" t="s">
        <v>32</v>
      </c>
      <c r="AX1799" s="12" t="s">
        <v>71</v>
      </c>
      <c r="AY1799" s="154" t="s">
        <v>304</v>
      </c>
    </row>
    <row r="1800" spans="2:51" s="13" customFormat="1" x14ac:dyDescent="0.2">
      <c r="B1800" s="159"/>
      <c r="D1800" s="153" t="s">
        <v>313</v>
      </c>
      <c r="E1800" s="160" t="s">
        <v>2</v>
      </c>
      <c r="F1800" s="161" t="s">
        <v>1748</v>
      </c>
      <c r="H1800" s="162">
        <v>65.299000000000007</v>
      </c>
      <c r="I1800" s="163"/>
      <c r="L1800" s="159"/>
      <c r="M1800" s="164"/>
      <c r="T1800" s="165"/>
      <c r="AT1800" s="160" t="s">
        <v>313</v>
      </c>
      <c r="AU1800" s="160" t="s">
        <v>80</v>
      </c>
      <c r="AV1800" s="13" t="s">
        <v>80</v>
      </c>
      <c r="AW1800" s="13" t="s">
        <v>32</v>
      </c>
      <c r="AX1800" s="13" t="s">
        <v>71</v>
      </c>
      <c r="AY1800" s="160" t="s">
        <v>304</v>
      </c>
    </row>
    <row r="1801" spans="2:51" s="13" customFormat="1" ht="22.5" x14ac:dyDescent="0.2">
      <c r="B1801" s="159"/>
      <c r="D1801" s="153" t="s">
        <v>313</v>
      </c>
      <c r="E1801" s="160" t="s">
        <v>2</v>
      </c>
      <c r="F1801" s="161" t="s">
        <v>1749</v>
      </c>
      <c r="H1801" s="162">
        <v>2.8690000000000002</v>
      </c>
      <c r="I1801" s="163"/>
      <c r="L1801" s="159"/>
      <c r="M1801" s="164"/>
      <c r="T1801" s="165"/>
      <c r="AT1801" s="160" t="s">
        <v>313</v>
      </c>
      <c r="AU1801" s="160" t="s">
        <v>80</v>
      </c>
      <c r="AV1801" s="13" t="s">
        <v>80</v>
      </c>
      <c r="AW1801" s="13" t="s">
        <v>32</v>
      </c>
      <c r="AX1801" s="13" t="s">
        <v>71</v>
      </c>
      <c r="AY1801" s="160" t="s">
        <v>304</v>
      </c>
    </row>
    <row r="1802" spans="2:51" s="14" customFormat="1" x14ac:dyDescent="0.2">
      <c r="B1802" s="166"/>
      <c r="D1802" s="153" t="s">
        <v>313</v>
      </c>
      <c r="E1802" s="167" t="s">
        <v>2</v>
      </c>
      <c r="F1802" s="168" t="s">
        <v>321</v>
      </c>
      <c r="H1802" s="169">
        <v>68.168000000000006</v>
      </c>
      <c r="I1802" s="170"/>
      <c r="L1802" s="166"/>
      <c r="M1802" s="171"/>
      <c r="T1802" s="172"/>
      <c r="AT1802" s="167" t="s">
        <v>313</v>
      </c>
      <c r="AU1802" s="167" t="s">
        <v>80</v>
      </c>
      <c r="AV1802" s="14" t="s">
        <v>322</v>
      </c>
      <c r="AW1802" s="14" t="s">
        <v>32</v>
      </c>
      <c r="AX1802" s="14" t="s">
        <v>71</v>
      </c>
      <c r="AY1802" s="167" t="s">
        <v>304</v>
      </c>
    </row>
    <row r="1803" spans="2:51" s="12" customFormat="1" ht="22.5" x14ac:dyDescent="0.2">
      <c r="B1803" s="152"/>
      <c r="D1803" s="153" t="s">
        <v>313</v>
      </c>
      <c r="E1803" s="154" t="s">
        <v>2</v>
      </c>
      <c r="F1803" s="155" t="s">
        <v>1750</v>
      </c>
      <c r="H1803" s="154" t="s">
        <v>2</v>
      </c>
      <c r="I1803" s="156"/>
      <c r="L1803" s="152"/>
      <c r="M1803" s="157"/>
      <c r="T1803" s="158"/>
      <c r="AT1803" s="154" t="s">
        <v>313</v>
      </c>
      <c r="AU1803" s="154" t="s">
        <v>80</v>
      </c>
      <c r="AV1803" s="12" t="s">
        <v>78</v>
      </c>
      <c r="AW1803" s="12" t="s">
        <v>32</v>
      </c>
      <c r="AX1803" s="12" t="s">
        <v>71</v>
      </c>
      <c r="AY1803" s="154" t="s">
        <v>304</v>
      </c>
    </row>
    <row r="1804" spans="2:51" s="13" customFormat="1" x14ac:dyDescent="0.2">
      <c r="B1804" s="159"/>
      <c r="D1804" s="153" t="s">
        <v>313</v>
      </c>
      <c r="E1804" s="160" t="s">
        <v>2</v>
      </c>
      <c r="F1804" s="161" t="s">
        <v>1751</v>
      </c>
      <c r="H1804" s="162">
        <v>404.762</v>
      </c>
      <c r="I1804" s="163"/>
      <c r="L1804" s="159"/>
      <c r="M1804" s="164"/>
      <c r="T1804" s="165"/>
      <c r="AT1804" s="160" t="s">
        <v>313</v>
      </c>
      <c r="AU1804" s="160" t="s">
        <v>80</v>
      </c>
      <c r="AV1804" s="13" t="s">
        <v>80</v>
      </c>
      <c r="AW1804" s="13" t="s">
        <v>32</v>
      </c>
      <c r="AX1804" s="13" t="s">
        <v>71</v>
      </c>
      <c r="AY1804" s="160" t="s">
        <v>304</v>
      </c>
    </row>
    <row r="1805" spans="2:51" s="13" customFormat="1" ht="33.75" x14ac:dyDescent="0.2">
      <c r="B1805" s="159"/>
      <c r="D1805" s="153" t="s">
        <v>313</v>
      </c>
      <c r="E1805" s="160" t="s">
        <v>2</v>
      </c>
      <c r="F1805" s="161" t="s">
        <v>1752</v>
      </c>
      <c r="H1805" s="162">
        <v>-3.0270000000000001</v>
      </c>
      <c r="I1805" s="163"/>
      <c r="L1805" s="159"/>
      <c r="M1805" s="164"/>
      <c r="T1805" s="165"/>
      <c r="AT1805" s="160" t="s">
        <v>313</v>
      </c>
      <c r="AU1805" s="160" t="s">
        <v>80</v>
      </c>
      <c r="AV1805" s="13" t="s">
        <v>80</v>
      </c>
      <c r="AW1805" s="13" t="s">
        <v>32</v>
      </c>
      <c r="AX1805" s="13" t="s">
        <v>71</v>
      </c>
      <c r="AY1805" s="160" t="s">
        <v>304</v>
      </c>
    </row>
    <row r="1806" spans="2:51" s="13" customFormat="1" ht="33.75" x14ac:dyDescent="0.2">
      <c r="B1806" s="159"/>
      <c r="D1806" s="153" t="s">
        <v>313</v>
      </c>
      <c r="E1806" s="160" t="s">
        <v>2</v>
      </c>
      <c r="F1806" s="161" t="s">
        <v>1753</v>
      </c>
      <c r="H1806" s="162">
        <v>-51.085000000000001</v>
      </c>
      <c r="I1806" s="163"/>
      <c r="L1806" s="159"/>
      <c r="M1806" s="164"/>
      <c r="T1806" s="165"/>
      <c r="AT1806" s="160" t="s">
        <v>313</v>
      </c>
      <c r="AU1806" s="160" t="s">
        <v>80</v>
      </c>
      <c r="AV1806" s="13" t="s">
        <v>80</v>
      </c>
      <c r="AW1806" s="13" t="s">
        <v>32</v>
      </c>
      <c r="AX1806" s="13" t="s">
        <v>71</v>
      </c>
      <c r="AY1806" s="160" t="s">
        <v>304</v>
      </c>
    </row>
    <row r="1807" spans="2:51" s="13" customFormat="1" ht="22.5" x14ac:dyDescent="0.2">
      <c r="B1807" s="159"/>
      <c r="D1807" s="153" t="s">
        <v>313</v>
      </c>
      <c r="E1807" s="160" t="s">
        <v>2</v>
      </c>
      <c r="F1807" s="161" t="s">
        <v>1754</v>
      </c>
      <c r="H1807" s="162">
        <v>-44.332999999999998</v>
      </c>
      <c r="I1807" s="163"/>
      <c r="L1807" s="159"/>
      <c r="M1807" s="164"/>
      <c r="T1807" s="165"/>
      <c r="AT1807" s="160" t="s">
        <v>313</v>
      </c>
      <c r="AU1807" s="160" t="s">
        <v>80</v>
      </c>
      <c r="AV1807" s="13" t="s">
        <v>80</v>
      </c>
      <c r="AW1807" s="13" t="s">
        <v>32</v>
      </c>
      <c r="AX1807" s="13" t="s">
        <v>71</v>
      </c>
      <c r="AY1807" s="160" t="s">
        <v>304</v>
      </c>
    </row>
    <row r="1808" spans="2:51" s="13" customFormat="1" x14ac:dyDescent="0.2">
      <c r="B1808" s="159"/>
      <c r="D1808" s="153" t="s">
        <v>313</v>
      </c>
      <c r="E1808" s="160" t="s">
        <v>2</v>
      </c>
      <c r="F1808" s="161" t="s">
        <v>1755</v>
      </c>
      <c r="H1808" s="162">
        <v>-1.35</v>
      </c>
      <c r="I1808" s="163"/>
      <c r="L1808" s="159"/>
      <c r="M1808" s="164"/>
      <c r="T1808" s="165"/>
      <c r="AT1808" s="160" t="s">
        <v>313</v>
      </c>
      <c r="AU1808" s="160" t="s">
        <v>80</v>
      </c>
      <c r="AV1808" s="13" t="s">
        <v>80</v>
      </c>
      <c r="AW1808" s="13" t="s">
        <v>32</v>
      </c>
      <c r="AX1808" s="13" t="s">
        <v>71</v>
      </c>
      <c r="AY1808" s="160" t="s">
        <v>304</v>
      </c>
    </row>
    <row r="1809" spans="2:65" s="14" customFormat="1" x14ac:dyDescent="0.2">
      <c r="B1809" s="166"/>
      <c r="D1809" s="153" t="s">
        <v>313</v>
      </c>
      <c r="E1809" s="167" t="s">
        <v>2</v>
      </c>
      <c r="F1809" s="168" t="s">
        <v>321</v>
      </c>
      <c r="H1809" s="169">
        <v>304.96699999999998</v>
      </c>
      <c r="I1809" s="170"/>
      <c r="L1809" s="166"/>
      <c r="M1809" s="171"/>
      <c r="T1809" s="172"/>
      <c r="AT1809" s="167" t="s">
        <v>313</v>
      </c>
      <c r="AU1809" s="167" t="s">
        <v>80</v>
      </c>
      <c r="AV1809" s="14" t="s">
        <v>322</v>
      </c>
      <c r="AW1809" s="14" t="s">
        <v>32</v>
      </c>
      <c r="AX1809" s="14" t="s">
        <v>71</v>
      </c>
      <c r="AY1809" s="167" t="s">
        <v>304</v>
      </c>
    </row>
    <row r="1810" spans="2:65" s="13" customFormat="1" x14ac:dyDescent="0.2">
      <c r="B1810" s="159"/>
      <c r="D1810" s="153" t="s">
        <v>313</v>
      </c>
      <c r="E1810" s="160" t="s">
        <v>2</v>
      </c>
      <c r="F1810" s="161" t="s">
        <v>1756</v>
      </c>
      <c r="H1810" s="162">
        <v>52.874000000000002</v>
      </c>
      <c r="I1810" s="163"/>
      <c r="L1810" s="159"/>
      <c r="M1810" s="164"/>
      <c r="T1810" s="165"/>
      <c r="AT1810" s="160" t="s">
        <v>313</v>
      </c>
      <c r="AU1810" s="160" t="s">
        <v>80</v>
      </c>
      <c r="AV1810" s="13" t="s">
        <v>80</v>
      </c>
      <c r="AW1810" s="13" t="s">
        <v>32</v>
      </c>
      <c r="AX1810" s="13" t="s">
        <v>71</v>
      </c>
      <c r="AY1810" s="160" t="s">
        <v>304</v>
      </c>
    </row>
    <row r="1811" spans="2:65" s="14" customFormat="1" x14ac:dyDescent="0.2">
      <c r="B1811" s="166"/>
      <c r="D1811" s="153" t="s">
        <v>313</v>
      </c>
      <c r="E1811" s="167" t="s">
        <v>2</v>
      </c>
      <c r="F1811" s="168" t="s">
        <v>321</v>
      </c>
      <c r="H1811" s="169">
        <v>52.874000000000002</v>
      </c>
      <c r="I1811" s="170"/>
      <c r="L1811" s="166"/>
      <c r="M1811" s="171"/>
      <c r="T1811" s="172"/>
      <c r="AT1811" s="167" t="s">
        <v>313</v>
      </c>
      <c r="AU1811" s="167" t="s">
        <v>80</v>
      </c>
      <c r="AV1811" s="14" t="s">
        <v>322</v>
      </c>
      <c r="AW1811" s="14" t="s">
        <v>32</v>
      </c>
      <c r="AX1811" s="14" t="s">
        <v>71</v>
      </c>
      <c r="AY1811" s="167" t="s">
        <v>304</v>
      </c>
    </row>
    <row r="1812" spans="2:65" s="15" customFormat="1" x14ac:dyDescent="0.2">
      <c r="B1812" s="173"/>
      <c r="D1812" s="153" t="s">
        <v>313</v>
      </c>
      <c r="E1812" s="174" t="s">
        <v>2</v>
      </c>
      <c r="F1812" s="175" t="s">
        <v>323</v>
      </c>
      <c r="H1812" s="176">
        <v>845.94</v>
      </c>
      <c r="I1812" s="177"/>
      <c r="L1812" s="173"/>
      <c r="M1812" s="178"/>
      <c r="T1812" s="179"/>
      <c r="AT1812" s="174" t="s">
        <v>313</v>
      </c>
      <c r="AU1812" s="174" t="s">
        <v>80</v>
      </c>
      <c r="AV1812" s="15" t="s">
        <v>86</v>
      </c>
      <c r="AW1812" s="15" t="s">
        <v>32</v>
      </c>
      <c r="AX1812" s="15" t="s">
        <v>78</v>
      </c>
      <c r="AY1812" s="174" t="s">
        <v>304</v>
      </c>
    </row>
    <row r="1813" spans="2:65" s="1" customFormat="1" ht="55.5" customHeight="1" x14ac:dyDescent="0.2">
      <c r="B1813" s="134"/>
      <c r="C1813" s="135" t="s">
        <v>1780</v>
      </c>
      <c r="D1813" s="135" t="s">
        <v>306</v>
      </c>
      <c r="E1813" s="136" t="s">
        <v>1622</v>
      </c>
      <c r="F1813" s="137" t="s">
        <v>1623</v>
      </c>
      <c r="G1813" s="138" t="s">
        <v>179</v>
      </c>
      <c r="H1813" s="139">
        <v>133.37</v>
      </c>
      <c r="I1813" s="140"/>
      <c r="J1813" s="141">
        <f>ROUND(I1813*H1813,2)</f>
        <v>0</v>
      </c>
      <c r="K1813" s="137" t="s">
        <v>309</v>
      </c>
      <c r="L1813" s="33"/>
      <c r="M1813" s="142" t="s">
        <v>2</v>
      </c>
      <c r="N1813" s="143" t="s">
        <v>42</v>
      </c>
      <c r="P1813" s="144">
        <f>O1813*H1813</f>
        <v>0</v>
      </c>
      <c r="Q1813" s="144">
        <v>0</v>
      </c>
      <c r="R1813" s="144">
        <f>Q1813*H1813</f>
        <v>0</v>
      </c>
      <c r="S1813" s="144">
        <v>0</v>
      </c>
      <c r="T1813" s="145">
        <f>S1813*H1813</f>
        <v>0</v>
      </c>
      <c r="AR1813" s="146" t="s">
        <v>86</v>
      </c>
      <c r="AT1813" s="146" t="s">
        <v>306</v>
      </c>
      <c r="AU1813" s="146" t="s">
        <v>80</v>
      </c>
      <c r="AY1813" s="18" t="s">
        <v>304</v>
      </c>
      <c r="BE1813" s="147">
        <f>IF(N1813="základní",J1813,0)</f>
        <v>0</v>
      </c>
      <c r="BF1813" s="147">
        <f>IF(N1813="snížená",J1813,0)</f>
        <v>0</v>
      </c>
      <c r="BG1813" s="147">
        <f>IF(N1813="zákl. přenesená",J1813,0)</f>
        <v>0</v>
      </c>
      <c r="BH1813" s="147">
        <f>IF(N1813="sníž. přenesená",J1813,0)</f>
        <v>0</v>
      </c>
      <c r="BI1813" s="147">
        <f>IF(N1813="nulová",J1813,0)</f>
        <v>0</v>
      </c>
      <c r="BJ1813" s="18" t="s">
        <v>78</v>
      </c>
      <c r="BK1813" s="147">
        <f>ROUND(I1813*H1813,2)</f>
        <v>0</v>
      </c>
      <c r="BL1813" s="18" t="s">
        <v>86</v>
      </c>
      <c r="BM1813" s="146" t="s">
        <v>1781</v>
      </c>
    </row>
    <row r="1814" spans="2:65" s="1" customFormat="1" x14ac:dyDescent="0.2">
      <c r="B1814" s="33"/>
      <c r="D1814" s="148" t="s">
        <v>311</v>
      </c>
      <c r="F1814" s="149" t="s">
        <v>1625</v>
      </c>
      <c r="I1814" s="150"/>
      <c r="L1814" s="33"/>
      <c r="M1814" s="151"/>
      <c r="T1814" s="54"/>
      <c r="AT1814" s="18" t="s">
        <v>311</v>
      </c>
      <c r="AU1814" s="18" t="s">
        <v>80</v>
      </c>
    </row>
    <row r="1815" spans="2:65" s="12" customFormat="1" x14ac:dyDescent="0.2">
      <c r="B1815" s="152"/>
      <c r="D1815" s="153" t="s">
        <v>313</v>
      </c>
      <c r="E1815" s="154" t="s">
        <v>2</v>
      </c>
      <c r="F1815" s="155" t="s">
        <v>1782</v>
      </c>
      <c r="H1815" s="154" t="s">
        <v>2</v>
      </c>
      <c r="I1815" s="156"/>
      <c r="L1815" s="152"/>
      <c r="M1815" s="157"/>
      <c r="T1815" s="158"/>
      <c r="AT1815" s="154" t="s">
        <v>313</v>
      </c>
      <c r="AU1815" s="154" t="s">
        <v>80</v>
      </c>
      <c r="AV1815" s="12" t="s">
        <v>78</v>
      </c>
      <c r="AW1815" s="12" t="s">
        <v>32</v>
      </c>
      <c r="AX1815" s="12" t="s">
        <v>71</v>
      </c>
      <c r="AY1815" s="154" t="s">
        <v>304</v>
      </c>
    </row>
    <row r="1816" spans="2:65" s="12" customFormat="1" x14ac:dyDescent="0.2">
      <c r="B1816" s="152"/>
      <c r="D1816" s="153" t="s">
        <v>313</v>
      </c>
      <c r="E1816" s="154" t="s">
        <v>2</v>
      </c>
      <c r="F1816" s="155" t="s">
        <v>1722</v>
      </c>
      <c r="H1816" s="154" t="s">
        <v>2</v>
      </c>
      <c r="I1816" s="156"/>
      <c r="L1816" s="152"/>
      <c r="M1816" s="157"/>
      <c r="T1816" s="158"/>
      <c r="AT1816" s="154" t="s">
        <v>313</v>
      </c>
      <c r="AU1816" s="154" t="s">
        <v>80</v>
      </c>
      <c r="AV1816" s="12" t="s">
        <v>78</v>
      </c>
      <c r="AW1816" s="12" t="s">
        <v>32</v>
      </c>
      <c r="AX1816" s="12" t="s">
        <v>71</v>
      </c>
      <c r="AY1816" s="154" t="s">
        <v>304</v>
      </c>
    </row>
    <row r="1817" spans="2:65" s="12" customFormat="1" x14ac:dyDescent="0.2">
      <c r="B1817" s="152"/>
      <c r="D1817" s="153" t="s">
        <v>313</v>
      </c>
      <c r="E1817" s="154" t="s">
        <v>2</v>
      </c>
      <c r="F1817" s="155" t="s">
        <v>1723</v>
      </c>
      <c r="H1817" s="154" t="s">
        <v>2</v>
      </c>
      <c r="I1817" s="156"/>
      <c r="L1817" s="152"/>
      <c r="M1817" s="157"/>
      <c r="T1817" s="158"/>
      <c r="AT1817" s="154" t="s">
        <v>313</v>
      </c>
      <c r="AU1817" s="154" t="s">
        <v>80</v>
      </c>
      <c r="AV1817" s="12" t="s">
        <v>78</v>
      </c>
      <c r="AW1817" s="12" t="s">
        <v>32</v>
      </c>
      <c r="AX1817" s="12" t="s">
        <v>71</v>
      </c>
      <c r="AY1817" s="154" t="s">
        <v>304</v>
      </c>
    </row>
    <row r="1818" spans="2:65" s="13" customFormat="1" x14ac:dyDescent="0.2">
      <c r="B1818" s="159"/>
      <c r="D1818" s="153" t="s">
        <v>313</v>
      </c>
      <c r="E1818" s="160" t="s">
        <v>2</v>
      </c>
      <c r="F1818" s="161" t="s">
        <v>1783</v>
      </c>
      <c r="H1818" s="162">
        <v>11.32</v>
      </c>
      <c r="I1818" s="163"/>
      <c r="L1818" s="159"/>
      <c r="M1818" s="164"/>
      <c r="T1818" s="165"/>
      <c r="AT1818" s="160" t="s">
        <v>313</v>
      </c>
      <c r="AU1818" s="160" t="s">
        <v>80</v>
      </c>
      <c r="AV1818" s="13" t="s">
        <v>80</v>
      </c>
      <c r="AW1818" s="13" t="s">
        <v>32</v>
      </c>
      <c r="AX1818" s="13" t="s">
        <v>71</v>
      </c>
      <c r="AY1818" s="160" t="s">
        <v>304</v>
      </c>
    </row>
    <row r="1819" spans="2:65" s="14" customFormat="1" x14ac:dyDescent="0.2">
      <c r="B1819" s="166"/>
      <c r="D1819" s="153" t="s">
        <v>313</v>
      </c>
      <c r="E1819" s="167" t="s">
        <v>2</v>
      </c>
      <c r="F1819" s="168" t="s">
        <v>321</v>
      </c>
      <c r="H1819" s="169">
        <v>11.32</v>
      </c>
      <c r="I1819" s="170"/>
      <c r="L1819" s="166"/>
      <c r="M1819" s="171"/>
      <c r="T1819" s="172"/>
      <c r="AT1819" s="167" t="s">
        <v>313</v>
      </c>
      <c r="AU1819" s="167" t="s">
        <v>80</v>
      </c>
      <c r="AV1819" s="14" t="s">
        <v>322</v>
      </c>
      <c r="AW1819" s="14" t="s">
        <v>32</v>
      </c>
      <c r="AX1819" s="14" t="s">
        <v>71</v>
      </c>
      <c r="AY1819" s="167" t="s">
        <v>304</v>
      </c>
    </row>
    <row r="1820" spans="2:65" s="12" customFormat="1" x14ac:dyDescent="0.2">
      <c r="B1820" s="152"/>
      <c r="D1820" s="153" t="s">
        <v>313</v>
      </c>
      <c r="E1820" s="154" t="s">
        <v>2</v>
      </c>
      <c r="F1820" s="155" t="s">
        <v>1729</v>
      </c>
      <c r="H1820" s="154" t="s">
        <v>2</v>
      </c>
      <c r="I1820" s="156"/>
      <c r="L1820" s="152"/>
      <c r="M1820" s="157"/>
      <c r="T1820" s="158"/>
      <c r="AT1820" s="154" t="s">
        <v>313</v>
      </c>
      <c r="AU1820" s="154" t="s">
        <v>80</v>
      </c>
      <c r="AV1820" s="12" t="s">
        <v>78</v>
      </c>
      <c r="AW1820" s="12" t="s">
        <v>32</v>
      </c>
      <c r="AX1820" s="12" t="s">
        <v>71</v>
      </c>
      <c r="AY1820" s="154" t="s">
        <v>304</v>
      </c>
    </row>
    <row r="1821" spans="2:65" s="13" customFormat="1" ht="22.5" x14ac:dyDescent="0.2">
      <c r="B1821" s="159"/>
      <c r="D1821" s="153" t="s">
        <v>313</v>
      </c>
      <c r="E1821" s="160" t="s">
        <v>2</v>
      </c>
      <c r="F1821" s="161" t="s">
        <v>1784</v>
      </c>
      <c r="H1821" s="162">
        <v>34.4</v>
      </c>
      <c r="I1821" s="163"/>
      <c r="L1821" s="159"/>
      <c r="M1821" s="164"/>
      <c r="T1821" s="165"/>
      <c r="AT1821" s="160" t="s">
        <v>313</v>
      </c>
      <c r="AU1821" s="160" t="s">
        <v>80</v>
      </c>
      <c r="AV1821" s="13" t="s">
        <v>80</v>
      </c>
      <c r="AW1821" s="13" t="s">
        <v>32</v>
      </c>
      <c r="AX1821" s="13" t="s">
        <v>71</v>
      </c>
      <c r="AY1821" s="160" t="s">
        <v>304</v>
      </c>
    </row>
    <row r="1822" spans="2:65" s="14" customFormat="1" x14ac:dyDescent="0.2">
      <c r="B1822" s="166"/>
      <c r="D1822" s="153" t="s">
        <v>313</v>
      </c>
      <c r="E1822" s="167" t="s">
        <v>2</v>
      </c>
      <c r="F1822" s="168" t="s">
        <v>321</v>
      </c>
      <c r="H1822" s="169">
        <v>34.4</v>
      </c>
      <c r="I1822" s="170"/>
      <c r="L1822" s="166"/>
      <c r="M1822" s="171"/>
      <c r="T1822" s="172"/>
      <c r="AT1822" s="167" t="s">
        <v>313</v>
      </c>
      <c r="AU1822" s="167" t="s">
        <v>80</v>
      </c>
      <c r="AV1822" s="14" t="s">
        <v>322</v>
      </c>
      <c r="AW1822" s="14" t="s">
        <v>32</v>
      </c>
      <c r="AX1822" s="14" t="s">
        <v>71</v>
      </c>
      <c r="AY1822" s="167" t="s">
        <v>304</v>
      </c>
    </row>
    <row r="1823" spans="2:65" s="12" customFormat="1" x14ac:dyDescent="0.2">
      <c r="B1823" s="152"/>
      <c r="D1823" s="153" t="s">
        <v>313</v>
      </c>
      <c r="E1823" s="154" t="s">
        <v>2</v>
      </c>
      <c r="F1823" s="155" t="s">
        <v>1734</v>
      </c>
      <c r="H1823" s="154" t="s">
        <v>2</v>
      </c>
      <c r="I1823" s="156"/>
      <c r="L1823" s="152"/>
      <c r="M1823" s="157"/>
      <c r="T1823" s="158"/>
      <c r="AT1823" s="154" t="s">
        <v>313</v>
      </c>
      <c r="AU1823" s="154" t="s">
        <v>80</v>
      </c>
      <c r="AV1823" s="12" t="s">
        <v>78</v>
      </c>
      <c r="AW1823" s="12" t="s">
        <v>32</v>
      </c>
      <c r="AX1823" s="12" t="s">
        <v>71</v>
      </c>
      <c r="AY1823" s="154" t="s">
        <v>304</v>
      </c>
    </row>
    <row r="1824" spans="2:65" s="12" customFormat="1" ht="22.5" x14ac:dyDescent="0.2">
      <c r="B1824" s="152"/>
      <c r="D1824" s="153" t="s">
        <v>313</v>
      </c>
      <c r="E1824" s="154" t="s">
        <v>2</v>
      </c>
      <c r="F1824" s="155" t="s">
        <v>1750</v>
      </c>
      <c r="H1824" s="154" t="s">
        <v>2</v>
      </c>
      <c r="I1824" s="156"/>
      <c r="L1824" s="152"/>
      <c r="M1824" s="157"/>
      <c r="T1824" s="158"/>
      <c r="AT1824" s="154" t="s">
        <v>313</v>
      </c>
      <c r="AU1824" s="154" t="s">
        <v>80</v>
      </c>
      <c r="AV1824" s="12" t="s">
        <v>78</v>
      </c>
      <c r="AW1824" s="12" t="s">
        <v>32</v>
      </c>
      <c r="AX1824" s="12" t="s">
        <v>71</v>
      </c>
      <c r="AY1824" s="154" t="s">
        <v>304</v>
      </c>
    </row>
    <row r="1825" spans="2:65" s="13" customFormat="1" x14ac:dyDescent="0.2">
      <c r="B1825" s="159"/>
      <c r="D1825" s="153" t="s">
        <v>313</v>
      </c>
      <c r="E1825" s="160" t="s">
        <v>2</v>
      </c>
      <c r="F1825" s="161" t="s">
        <v>1785</v>
      </c>
      <c r="H1825" s="162">
        <v>36.4</v>
      </c>
      <c r="I1825" s="163"/>
      <c r="L1825" s="159"/>
      <c r="M1825" s="164"/>
      <c r="T1825" s="165"/>
      <c r="AT1825" s="160" t="s">
        <v>313</v>
      </c>
      <c r="AU1825" s="160" t="s">
        <v>80</v>
      </c>
      <c r="AV1825" s="13" t="s">
        <v>80</v>
      </c>
      <c r="AW1825" s="13" t="s">
        <v>32</v>
      </c>
      <c r="AX1825" s="13" t="s">
        <v>71</v>
      </c>
      <c r="AY1825" s="160" t="s">
        <v>304</v>
      </c>
    </row>
    <row r="1826" spans="2:65" s="13" customFormat="1" x14ac:dyDescent="0.2">
      <c r="B1826" s="159"/>
      <c r="D1826" s="153" t="s">
        <v>313</v>
      </c>
      <c r="E1826" s="160" t="s">
        <v>2</v>
      </c>
      <c r="F1826" s="161" t="s">
        <v>1786</v>
      </c>
      <c r="H1826" s="162">
        <v>51.25</v>
      </c>
      <c r="I1826" s="163"/>
      <c r="L1826" s="159"/>
      <c r="M1826" s="164"/>
      <c r="T1826" s="165"/>
      <c r="AT1826" s="160" t="s">
        <v>313</v>
      </c>
      <c r="AU1826" s="160" t="s">
        <v>80</v>
      </c>
      <c r="AV1826" s="13" t="s">
        <v>80</v>
      </c>
      <c r="AW1826" s="13" t="s">
        <v>32</v>
      </c>
      <c r="AX1826" s="13" t="s">
        <v>71</v>
      </c>
      <c r="AY1826" s="160" t="s">
        <v>304</v>
      </c>
    </row>
    <row r="1827" spans="2:65" s="14" customFormat="1" x14ac:dyDescent="0.2">
      <c r="B1827" s="166"/>
      <c r="D1827" s="153" t="s">
        <v>313</v>
      </c>
      <c r="E1827" s="167" t="s">
        <v>2</v>
      </c>
      <c r="F1827" s="168" t="s">
        <v>321</v>
      </c>
      <c r="H1827" s="169">
        <v>87.65</v>
      </c>
      <c r="I1827" s="170"/>
      <c r="L1827" s="166"/>
      <c r="M1827" s="171"/>
      <c r="T1827" s="172"/>
      <c r="AT1827" s="167" t="s">
        <v>313</v>
      </c>
      <c r="AU1827" s="167" t="s">
        <v>80</v>
      </c>
      <c r="AV1827" s="14" t="s">
        <v>322</v>
      </c>
      <c r="AW1827" s="14" t="s">
        <v>32</v>
      </c>
      <c r="AX1827" s="14" t="s">
        <v>71</v>
      </c>
      <c r="AY1827" s="167" t="s">
        <v>304</v>
      </c>
    </row>
    <row r="1828" spans="2:65" s="15" customFormat="1" x14ac:dyDescent="0.2">
      <c r="B1828" s="173"/>
      <c r="D1828" s="153" t="s">
        <v>313</v>
      </c>
      <c r="E1828" s="174" t="s">
        <v>2</v>
      </c>
      <c r="F1828" s="175" t="s">
        <v>323</v>
      </c>
      <c r="H1828" s="176">
        <v>133.37</v>
      </c>
      <c r="I1828" s="177"/>
      <c r="L1828" s="173"/>
      <c r="M1828" s="178"/>
      <c r="T1828" s="179"/>
      <c r="AT1828" s="174" t="s">
        <v>313</v>
      </c>
      <c r="AU1828" s="174" t="s">
        <v>80</v>
      </c>
      <c r="AV1828" s="15" t="s">
        <v>86</v>
      </c>
      <c r="AW1828" s="15" t="s">
        <v>32</v>
      </c>
      <c r="AX1828" s="15" t="s">
        <v>78</v>
      </c>
      <c r="AY1828" s="174" t="s">
        <v>304</v>
      </c>
    </row>
    <row r="1829" spans="2:65" s="1" customFormat="1" ht="24.2" customHeight="1" x14ac:dyDescent="0.2">
      <c r="B1829" s="134"/>
      <c r="C1829" s="181" t="s">
        <v>1787</v>
      </c>
      <c r="D1829" s="181" t="s">
        <v>535</v>
      </c>
      <c r="E1829" s="182" t="s">
        <v>1647</v>
      </c>
      <c r="F1829" s="183" t="s">
        <v>1648</v>
      </c>
      <c r="G1829" s="184" t="s">
        <v>179</v>
      </c>
      <c r="H1829" s="185">
        <v>140.03899999999999</v>
      </c>
      <c r="I1829" s="186"/>
      <c r="J1829" s="187">
        <f>ROUND(I1829*H1829,2)</f>
        <v>0</v>
      </c>
      <c r="K1829" s="183" t="s">
        <v>309</v>
      </c>
      <c r="L1829" s="188"/>
      <c r="M1829" s="189" t="s">
        <v>2</v>
      </c>
      <c r="N1829" s="190" t="s">
        <v>42</v>
      </c>
      <c r="P1829" s="144">
        <f>O1829*H1829</f>
        <v>0</v>
      </c>
      <c r="Q1829" s="144">
        <v>4.0000000000000003E-5</v>
      </c>
      <c r="R1829" s="144">
        <f>Q1829*H1829</f>
        <v>5.6015600000000002E-3</v>
      </c>
      <c r="S1829" s="144">
        <v>0</v>
      </c>
      <c r="T1829" s="145">
        <f>S1829*H1829</f>
        <v>0</v>
      </c>
      <c r="AR1829" s="146" t="s">
        <v>98</v>
      </c>
      <c r="AT1829" s="146" t="s">
        <v>535</v>
      </c>
      <c r="AU1829" s="146" t="s">
        <v>80</v>
      </c>
      <c r="AY1829" s="18" t="s">
        <v>304</v>
      </c>
      <c r="BE1829" s="147">
        <f>IF(N1829="základní",J1829,0)</f>
        <v>0</v>
      </c>
      <c r="BF1829" s="147">
        <f>IF(N1829="snížená",J1829,0)</f>
        <v>0</v>
      </c>
      <c r="BG1829" s="147">
        <f>IF(N1829="zákl. přenesená",J1829,0)</f>
        <v>0</v>
      </c>
      <c r="BH1829" s="147">
        <f>IF(N1829="sníž. přenesená",J1829,0)</f>
        <v>0</v>
      </c>
      <c r="BI1829" s="147">
        <f>IF(N1829="nulová",J1829,0)</f>
        <v>0</v>
      </c>
      <c r="BJ1829" s="18" t="s">
        <v>78</v>
      </c>
      <c r="BK1829" s="147">
        <f>ROUND(I1829*H1829,2)</f>
        <v>0</v>
      </c>
      <c r="BL1829" s="18" t="s">
        <v>86</v>
      </c>
      <c r="BM1829" s="146" t="s">
        <v>1788</v>
      </c>
    </row>
    <row r="1830" spans="2:65" s="13" customFormat="1" x14ac:dyDescent="0.2">
      <c r="B1830" s="159"/>
      <c r="D1830" s="153" t="s">
        <v>313</v>
      </c>
      <c r="F1830" s="161" t="s">
        <v>1789</v>
      </c>
      <c r="H1830" s="162">
        <v>140.03899999999999</v>
      </c>
      <c r="I1830" s="163"/>
      <c r="L1830" s="159"/>
      <c r="M1830" s="164"/>
      <c r="T1830" s="165"/>
      <c r="AT1830" s="160" t="s">
        <v>313</v>
      </c>
      <c r="AU1830" s="160" t="s">
        <v>80</v>
      </c>
      <c r="AV1830" s="13" t="s">
        <v>80</v>
      </c>
      <c r="AW1830" s="13" t="s">
        <v>3</v>
      </c>
      <c r="AX1830" s="13" t="s">
        <v>78</v>
      </c>
      <c r="AY1830" s="160" t="s">
        <v>304</v>
      </c>
    </row>
    <row r="1831" spans="2:65" s="1" customFormat="1" ht="24.2" customHeight="1" x14ac:dyDescent="0.2">
      <c r="B1831" s="134"/>
      <c r="C1831" s="135" t="s">
        <v>1790</v>
      </c>
      <c r="D1831" s="135" t="s">
        <v>306</v>
      </c>
      <c r="E1831" s="136" t="s">
        <v>1791</v>
      </c>
      <c r="F1831" s="137" t="s">
        <v>1792</v>
      </c>
      <c r="G1831" s="138" t="s">
        <v>179</v>
      </c>
      <c r="H1831" s="139">
        <v>423.14499999999998</v>
      </c>
      <c r="I1831" s="140"/>
      <c r="J1831" s="141">
        <f>ROUND(I1831*H1831,2)</f>
        <v>0</v>
      </c>
      <c r="K1831" s="137" t="s">
        <v>309</v>
      </c>
      <c r="L1831" s="33"/>
      <c r="M1831" s="142" t="s">
        <v>2</v>
      </c>
      <c r="N1831" s="143" t="s">
        <v>42</v>
      </c>
      <c r="P1831" s="144">
        <f>O1831*H1831</f>
        <v>0</v>
      </c>
      <c r="Q1831" s="144">
        <v>0</v>
      </c>
      <c r="R1831" s="144">
        <f>Q1831*H1831</f>
        <v>0</v>
      </c>
      <c r="S1831" s="144">
        <v>0</v>
      </c>
      <c r="T1831" s="145">
        <f>S1831*H1831</f>
        <v>0</v>
      </c>
      <c r="AR1831" s="146" t="s">
        <v>86</v>
      </c>
      <c r="AT1831" s="146" t="s">
        <v>306</v>
      </c>
      <c r="AU1831" s="146" t="s">
        <v>80</v>
      </c>
      <c r="AY1831" s="18" t="s">
        <v>304</v>
      </c>
      <c r="BE1831" s="147">
        <f>IF(N1831="základní",J1831,0)</f>
        <v>0</v>
      </c>
      <c r="BF1831" s="147">
        <f>IF(N1831="snížená",J1831,0)</f>
        <v>0</v>
      </c>
      <c r="BG1831" s="147">
        <f>IF(N1831="zákl. přenesená",J1831,0)</f>
        <v>0</v>
      </c>
      <c r="BH1831" s="147">
        <f>IF(N1831="sníž. přenesená",J1831,0)</f>
        <v>0</v>
      </c>
      <c r="BI1831" s="147">
        <f>IF(N1831="nulová",J1831,0)</f>
        <v>0</v>
      </c>
      <c r="BJ1831" s="18" t="s">
        <v>78</v>
      </c>
      <c r="BK1831" s="147">
        <f>ROUND(I1831*H1831,2)</f>
        <v>0</v>
      </c>
      <c r="BL1831" s="18" t="s">
        <v>86</v>
      </c>
      <c r="BM1831" s="146" t="s">
        <v>1793</v>
      </c>
    </row>
    <row r="1832" spans="2:65" s="1" customFormat="1" x14ac:dyDescent="0.2">
      <c r="B1832" s="33"/>
      <c r="D1832" s="148" t="s">
        <v>311</v>
      </c>
      <c r="F1832" s="149" t="s">
        <v>1794</v>
      </c>
      <c r="I1832" s="150"/>
      <c r="L1832" s="33"/>
      <c r="M1832" s="151"/>
      <c r="T1832" s="54"/>
      <c r="AT1832" s="18" t="s">
        <v>311</v>
      </c>
      <c r="AU1832" s="18" t="s">
        <v>80</v>
      </c>
    </row>
    <row r="1833" spans="2:65" s="1" customFormat="1" ht="24.2" customHeight="1" x14ac:dyDescent="0.2">
      <c r="B1833" s="134"/>
      <c r="C1833" s="181" t="s">
        <v>1795</v>
      </c>
      <c r="D1833" s="181" t="s">
        <v>535</v>
      </c>
      <c r="E1833" s="182" t="s">
        <v>1796</v>
      </c>
      <c r="F1833" s="183" t="s">
        <v>1797</v>
      </c>
      <c r="G1833" s="184" t="s">
        <v>179</v>
      </c>
      <c r="H1833" s="185">
        <v>187.65100000000001</v>
      </c>
      <c r="I1833" s="186"/>
      <c r="J1833" s="187">
        <f>ROUND(I1833*H1833,2)</f>
        <v>0</v>
      </c>
      <c r="K1833" s="183" t="s">
        <v>309</v>
      </c>
      <c r="L1833" s="188"/>
      <c r="M1833" s="189" t="s">
        <v>2</v>
      </c>
      <c r="N1833" s="190" t="s">
        <v>42</v>
      </c>
      <c r="P1833" s="144">
        <f>O1833*H1833</f>
        <v>0</v>
      </c>
      <c r="Q1833" s="144">
        <v>3.0000000000000001E-5</v>
      </c>
      <c r="R1833" s="144">
        <f>Q1833*H1833</f>
        <v>5.6295300000000006E-3</v>
      </c>
      <c r="S1833" s="144">
        <v>0</v>
      </c>
      <c r="T1833" s="145">
        <f>S1833*H1833</f>
        <v>0</v>
      </c>
      <c r="AR1833" s="146" t="s">
        <v>98</v>
      </c>
      <c r="AT1833" s="146" t="s">
        <v>535</v>
      </c>
      <c r="AU1833" s="146" t="s">
        <v>80</v>
      </c>
      <c r="AY1833" s="18" t="s">
        <v>304</v>
      </c>
      <c r="BE1833" s="147">
        <f>IF(N1833="základní",J1833,0)</f>
        <v>0</v>
      </c>
      <c r="BF1833" s="147">
        <f>IF(N1833="snížená",J1833,0)</f>
        <v>0</v>
      </c>
      <c r="BG1833" s="147">
        <f>IF(N1833="zákl. přenesená",J1833,0)</f>
        <v>0</v>
      </c>
      <c r="BH1833" s="147">
        <f>IF(N1833="sníž. přenesená",J1833,0)</f>
        <v>0</v>
      </c>
      <c r="BI1833" s="147">
        <f>IF(N1833="nulová",J1833,0)</f>
        <v>0</v>
      </c>
      <c r="BJ1833" s="18" t="s">
        <v>78</v>
      </c>
      <c r="BK1833" s="147">
        <f>ROUND(I1833*H1833,2)</f>
        <v>0</v>
      </c>
      <c r="BL1833" s="18" t="s">
        <v>86</v>
      </c>
      <c r="BM1833" s="146" t="s">
        <v>1798</v>
      </c>
    </row>
    <row r="1834" spans="2:65" s="12" customFormat="1" x14ac:dyDescent="0.2">
      <c r="B1834" s="152"/>
      <c r="D1834" s="153" t="s">
        <v>313</v>
      </c>
      <c r="E1834" s="154" t="s">
        <v>2</v>
      </c>
      <c r="F1834" s="155" t="s">
        <v>1722</v>
      </c>
      <c r="H1834" s="154" t="s">
        <v>2</v>
      </c>
      <c r="I1834" s="156"/>
      <c r="L1834" s="152"/>
      <c r="M1834" s="157"/>
      <c r="T1834" s="158"/>
      <c r="AT1834" s="154" t="s">
        <v>313</v>
      </c>
      <c r="AU1834" s="154" t="s">
        <v>80</v>
      </c>
      <c r="AV1834" s="12" t="s">
        <v>78</v>
      </c>
      <c r="AW1834" s="12" t="s">
        <v>32</v>
      </c>
      <c r="AX1834" s="12" t="s">
        <v>71</v>
      </c>
      <c r="AY1834" s="154" t="s">
        <v>304</v>
      </c>
    </row>
    <row r="1835" spans="2:65" s="12" customFormat="1" x14ac:dyDescent="0.2">
      <c r="B1835" s="152"/>
      <c r="D1835" s="153" t="s">
        <v>313</v>
      </c>
      <c r="E1835" s="154" t="s">
        <v>2</v>
      </c>
      <c r="F1835" s="155" t="s">
        <v>1723</v>
      </c>
      <c r="H1835" s="154" t="s">
        <v>2</v>
      </c>
      <c r="I1835" s="156"/>
      <c r="L1835" s="152"/>
      <c r="M1835" s="157"/>
      <c r="T1835" s="158"/>
      <c r="AT1835" s="154" t="s">
        <v>313</v>
      </c>
      <c r="AU1835" s="154" t="s">
        <v>80</v>
      </c>
      <c r="AV1835" s="12" t="s">
        <v>78</v>
      </c>
      <c r="AW1835" s="12" t="s">
        <v>32</v>
      </c>
      <c r="AX1835" s="12" t="s">
        <v>71</v>
      </c>
      <c r="AY1835" s="154" t="s">
        <v>304</v>
      </c>
    </row>
    <row r="1836" spans="2:65" s="13" customFormat="1" x14ac:dyDescent="0.2">
      <c r="B1836" s="159"/>
      <c r="D1836" s="153" t="s">
        <v>313</v>
      </c>
      <c r="E1836" s="160" t="s">
        <v>2</v>
      </c>
      <c r="F1836" s="161" t="s">
        <v>1799</v>
      </c>
      <c r="H1836" s="162">
        <v>4.0650000000000004</v>
      </c>
      <c r="I1836" s="163"/>
      <c r="L1836" s="159"/>
      <c r="M1836" s="164"/>
      <c r="T1836" s="165"/>
      <c r="AT1836" s="160" t="s">
        <v>313</v>
      </c>
      <c r="AU1836" s="160" t="s">
        <v>80</v>
      </c>
      <c r="AV1836" s="13" t="s">
        <v>80</v>
      </c>
      <c r="AW1836" s="13" t="s">
        <v>32</v>
      </c>
      <c r="AX1836" s="13" t="s">
        <v>71</v>
      </c>
      <c r="AY1836" s="160" t="s">
        <v>304</v>
      </c>
    </row>
    <row r="1837" spans="2:65" s="13" customFormat="1" x14ac:dyDescent="0.2">
      <c r="B1837" s="159"/>
      <c r="D1837" s="153" t="s">
        <v>313</v>
      </c>
      <c r="E1837" s="160" t="s">
        <v>2</v>
      </c>
      <c r="F1837" s="161" t="s">
        <v>1800</v>
      </c>
      <c r="H1837" s="162">
        <v>16.899999999999999</v>
      </c>
      <c r="I1837" s="163"/>
      <c r="L1837" s="159"/>
      <c r="M1837" s="164"/>
      <c r="T1837" s="165"/>
      <c r="AT1837" s="160" t="s">
        <v>313</v>
      </c>
      <c r="AU1837" s="160" t="s">
        <v>80</v>
      </c>
      <c r="AV1837" s="13" t="s">
        <v>80</v>
      </c>
      <c r="AW1837" s="13" t="s">
        <v>32</v>
      </c>
      <c r="AX1837" s="13" t="s">
        <v>71</v>
      </c>
      <c r="AY1837" s="160" t="s">
        <v>304</v>
      </c>
    </row>
    <row r="1838" spans="2:65" s="14" customFormat="1" x14ac:dyDescent="0.2">
      <c r="B1838" s="166"/>
      <c r="D1838" s="153" t="s">
        <v>313</v>
      </c>
      <c r="E1838" s="167" t="s">
        <v>2</v>
      </c>
      <c r="F1838" s="168" t="s">
        <v>321</v>
      </c>
      <c r="H1838" s="169">
        <v>20.965</v>
      </c>
      <c r="I1838" s="170"/>
      <c r="L1838" s="166"/>
      <c r="M1838" s="171"/>
      <c r="T1838" s="172"/>
      <c r="AT1838" s="167" t="s">
        <v>313</v>
      </c>
      <c r="AU1838" s="167" t="s">
        <v>80</v>
      </c>
      <c r="AV1838" s="14" t="s">
        <v>322</v>
      </c>
      <c r="AW1838" s="14" t="s">
        <v>32</v>
      </c>
      <c r="AX1838" s="14" t="s">
        <v>71</v>
      </c>
      <c r="AY1838" s="167" t="s">
        <v>304</v>
      </c>
    </row>
    <row r="1839" spans="2:65" s="12" customFormat="1" x14ac:dyDescent="0.2">
      <c r="B1839" s="152"/>
      <c r="D1839" s="153" t="s">
        <v>313</v>
      </c>
      <c r="E1839" s="154" t="s">
        <v>2</v>
      </c>
      <c r="F1839" s="155" t="s">
        <v>1729</v>
      </c>
      <c r="H1839" s="154" t="s">
        <v>2</v>
      </c>
      <c r="I1839" s="156"/>
      <c r="L1839" s="152"/>
      <c r="M1839" s="157"/>
      <c r="T1839" s="158"/>
      <c r="AT1839" s="154" t="s">
        <v>313</v>
      </c>
      <c r="AU1839" s="154" t="s">
        <v>80</v>
      </c>
      <c r="AV1839" s="12" t="s">
        <v>78</v>
      </c>
      <c r="AW1839" s="12" t="s">
        <v>32</v>
      </c>
      <c r="AX1839" s="12" t="s">
        <v>71</v>
      </c>
      <c r="AY1839" s="154" t="s">
        <v>304</v>
      </c>
    </row>
    <row r="1840" spans="2:65" s="13" customFormat="1" x14ac:dyDescent="0.2">
      <c r="B1840" s="159"/>
      <c r="D1840" s="153" t="s">
        <v>313</v>
      </c>
      <c r="E1840" s="160" t="s">
        <v>2</v>
      </c>
      <c r="F1840" s="161" t="s">
        <v>1801</v>
      </c>
      <c r="H1840" s="162">
        <v>20.55</v>
      </c>
      <c r="I1840" s="163"/>
      <c r="L1840" s="159"/>
      <c r="M1840" s="164"/>
      <c r="T1840" s="165"/>
      <c r="AT1840" s="160" t="s">
        <v>313</v>
      </c>
      <c r="AU1840" s="160" t="s">
        <v>80</v>
      </c>
      <c r="AV1840" s="13" t="s">
        <v>80</v>
      </c>
      <c r="AW1840" s="13" t="s">
        <v>32</v>
      </c>
      <c r="AX1840" s="13" t="s">
        <v>71</v>
      </c>
      <c r="AY1840" s="160" t="s">
        <v>304</v>
      </c>
    </row>
    <row r="1841" spans="2:51" s="14" customFormat="1" x14ac:dyDescent="0.2">
      <c r="B1841" s="166"/>
      <c r="D1841" s="153" t="s">
        <v>313</v>
      </c>
      <c r="E1841" s="167" t="s">
        <v>2</v>
      </c>
      <c r="F1841" s="168" t="s">
        <v>321</v>
      </c>
      <c r="H1841" s="169">
        <v>20.55</v>
      </c>
      <c r="I1841" s="170"/>
      <c r="L1841" s="166"/>
      <c r="M1841" s="171"/>
      <c r="T1841" s="172"/>
      <c r="AT1841" s="167" t="s">
        <v>313</v>
      </c>
      <c r="AU1841" s="167" t="s">
        <v>80</v>
      </c>
      <c r="AV1841" s="14" t="s">
        <v>322</v>
      </c>
      <c r="AW1841" s="14" t="s">
        <v>32</v>
      </c>
      <c r="AX1841" s="14" t="s">
        <v>71</v>
      </c>
      <c r="AY1841" s="167" t="s">
        <v>304</v>
      </c>
    </row>
    <row r="1842" spans="2:51" s="12" customFormat="1" x14ac:dyDescent="0.2">
      <c r="B1842" s="152"/>
      <c r="D1842" s="153" t="s">
        <v>313</v>
      </c>
      <c r="E1842" s="154" t="s">
        <v>2</v>
      </c>
      <c r="F1842" s="155" t="s">
        <v>1734</v>
      </c>
      <c r="H1842" s="154" t="s">
        <v>2</v>
      </c>
      <c r="I1842" s="156"/>
      <c r="L1842" s="152"/>
      <c r="M1842" s="157"/>
      <c r="T1842" s="158"/>
      <c r="AT1842" s="154" t="s">
        <v>313</v>
      </c>
      <c r="AU1842" s="154" t="s">
        <v>80</v>
      </c>
      <c r="AV1842" s="12" t="s">
        <v>78</v>
      </c>
      <c r="AW1842" s="12" t="s">
        <v>32</v>
      </c>
      <c r="AX1842" s="12" t="s">
        <v>71</v>
      </c>
      <c r="AY1842" s="154" t="s">
        <v>304</v>
      </c>
    </row>
    <row r="1843" spans="2:51" s="13" customFormat="1" x14ac:dyDescent="0.2">
      <c r="B1843" s="159"/>
      <c r="D1843" s="153" t="s">
        <v>313</v>
      </c>
      <c r="E1843" s="160" t="s">
        <v>2</v>
      </c>
      <c r="F1843" s="161" t="s">
        <v>1802</v>
      </c>
      <c r="H1843" s="162">
        <v>6.52</v>
      </c>
      <c r="I1843" s="163"/>
      <c r="L1843" s="159"/>
      <c r="M1843" s="164"/>
      <c r="T1843" s="165"/>
      <c r="AT1843" s="160" t="s">
        <v>313</v>
      </c>
      <c r="AU1843" s="160" t="s">
        <v>80</v>
      </c>
      <c r="AV1843" s="13" t="s">
        <v>80</v>
      </c>
      <c r="AW1843" s="13" t="s">
        <v>32</v>
      </c>
      <c r="AX1843" s="13" t="s">
        <v>71</v>
      </c>
      <c r="AY1843" s="160" t="s">
        <v>304</v>
      </c>
    </row>
    <row r="1844" spans="2:51" s="14" customFormat="1" x14ac:dyDescent="0.2">
      <c r="B1844" s="166"/>
      <c r="D1844" s="153" t="s">
        <v>313</v>
      </c>
      <c r="E1844" s="167" t="s">
        <v>2</v>
      </c>
      <c r="F1844" s="168" t="s">
        <v>321</v>
      </c>
      <c r="H1844" s="169">
        <v>6.52</v>
      </c>
      <c r="I1844" s="170"/>
      <c r="L1844" s="166"/>
      <c r="M1844" s="171"/>
      <c r="T1844" s="172"/>
      <c r="AT1844" s="167" t="s">
        <v>313</v>
      </c>
      <c r="AU1844" s="167" t="s">
        <v>80</v>
      </c>
      <c r="AV1844" s="14" t="s">
        <v>322</v>
      </c>
      <c r="AW1844" s="14" t="s">
        <v>32</v>
      </c>
      <c r="AX1844" s="14" t="s">
        <v>71</v>
      </c>
      <c r="AY1844" s="167" t="s">
        <v>304</v>
      </c>
    </row>
    <row r="1845" spans="2:51" s="12" customFormat="1" ht="22.5" x14ac:dyDescent="0.2">
      <c r="B1845" s="152"/>
      <c r="D1845" s="153" t="s">
        <v>313</v>
      </c>
      <c r="E1845" s="154" t="s">
        <v>2</v>
      </c>
      <c r="F1845" s="155" t="s">
        <v>1747</v>
      </c>
      <c r="H1845" s="154" t="s">
        <v>2</v>
      </c>
      <c r="I1845" s="156"/>
      <c r="L1845" s="152"/>
      <c r="M1845" s="157"/>
      <c r="T1845" s="158"/>
      <c r="AT1845" s="154" t="s">
        <v>313</v>
      </c>
      <c r="AU1845" s="154" t="s">
        <v>80</v>
      </c>
      <c r="AV1845" s="12" t="s">
        <v>78</v>
      </c>
      <c r="AW1845" s="12" t="s">
        <v>32</v>
      </c>
      <c r="AX1845" s="12" t="s">
        <v>71</v>
      </c>
      <c r="AY1845" s="154" t="s">
        <v>304</v>
      </c>
    </row>
    <row r="1846" spans="2:51" s="13" customFormat="1" x14ac:dyDescent="0.2">
      <c r="B1846" s="159"/>
      <c r="D1846" s="153" t="s">
        <v>313</v>
      </c>
      <c r="E1846" s="160" t="s">
        <v>2</v>
      </c>
      <c r="F1846" s="161" t="s">
        <v>1803</v>
      </c>
      <c r="H1846" s="162">
        <v>6.52</v>
      </c>
      <c r="I1846" s="163"/>
      <c r="L1846" s="159"/>
      <c r="M1846" s="164"/>
      <c r="T1846" s="165"/>
      <c r="AT1846" s="160" t="s">
        <v>313</v>
      </c>
      <c r="AU1846" s="160" t="s">
        <v>80</v>
      </c>
      <c r="AV1846" s="13" t="s">
        <v>80</v>
      </c>
      <c r="AW1846" s="13" t="s">
        <v>32</v>
      </c>
      <c r="AX1846" s="13" t="s">
        <v>71</v>
      </c>
      <c r="AY1846" s="160" t="s">
        <v>304</v>
      </c>
    </row>
    <row r="1847" spans="2:51" s="14" customFormat="1" x14ac:dyDescent="0.2">
      <c r="B1847" s="166"/>
      <c r="D1847" s="153" t="s">
        <v>313</v>
      </c>
      <c r="E1847" s="167" t="s">
        <v>2</v>
      </c>
      <c r="F1847" s="168" t="s">
        <v>321</v>
      </c>
      <c r="H1847" s="169">
        <v>6.52</v>
      </c>
      <c r="I1847" s="170"/>
      <c r="L1847" s="166"/>
      <c r="M1847" s="171"/>
      <c r="T1847" s="172"/>
      <c r="AT1847" s="167" t="s">
        <v>313</v>
      </c>
      <c r="AU1847" s="167" t="s">
        <v>80</v>
      </c>
      <c r="AV1847" s="14" t="s">
        <v>322</v>
      </c>
      <c r="AW1847" s="14" t="s">
        <v>32</v>
      </c>
      <c r="AX1847" s="14" t="s">
        <v>71</v>
      </c>
      <c r="AY1847" s="167" t="s">
        <v>304</v>
      </c>
    </row>
    <row r="1848" spans="2:51" s="12" customFormat="1" ht="22.5" x14ac:dyDescent="0.2">
      <c r="B1848" s="152"/>
      <c r="D1848" s="153" t="s">
        <v>313</v>
      </c>
      <c r="E1848" s="154" t="s">
        <v>2</v>
      </c>
      <c r="F1848" s="155" t="s">
        <v>1750</v>
      </c>
      <c r="H1848" s="154" t="s">
        <v>2</v>
      </c>
      <c r="I1848" s="156"/>
      <c r="L1848" s="152"/>
      <c r="M1848" s="157"/>
      <c r="T1848" s="158"/>
      <c r="AT1848" s="154" t="s">
        <v>313</v>
      </c>
      <c r="AU1848" s="154" t="s">
        <v>80</v>
      </c>
      <c r="AV1848" s="12" t="s">
        <v>78</v>
      </c>
      <c r="AW1848" s="12" t="s">
        <v>32</v>
      </c>
      <c r="AX1848" s="12" t="s">
        <v>71</v>
      </c>
      <c r="AY1848" s="154" t="s">
        <v>304</v>
      </c>
    </row>
    <row r="1849" spans="2:51" s="13" customFormat="1" x14ac:dyDescent="0.2">
      <c r="B1849" s="159"/>
      <c r="D1849" s="153" t="s">
        <v>313</v>
      </c>
      <c r="E1849" s="160" t="s">
        <v>2</v>
      </c>
      <c r="F1849" s="161" t="s">
        <v>1804</v>
      </c>
      <c r="H1849" s="162">
        <v>6.52</v>
      </c>
      <c r="I1849" s="163"/>
      <c r="L1849" s="159"/>
      <c r="M1849" s="164"/>
      <c r="T1849" s="165"/>
      <c r="AT1849" s="160" t="s">
        <v>313</v>
      </c>
      <c r="AU1849" s="160" t="s">
        <v>80</v>
      </c>
      <c r="AV1849" s="13" t="s">
        <v>80</v>
      </c>
      <c r="AW1849" s="13" t="s">
        <v>32</v>
      </c>
      <c r="AX1849" s="13" t="s">
        <v>71</v>
      </c>
      <c r="AY1849" s="160" t="s">
        <v>304</v>
      </c>
    </row>
    <row r="1850" spans="2:51" s="13" customFormat="1" x14ac:dyDescent="0.2">
      <c r="B1850" s="159"/>
      <c r="D1850" s="153" t="s">
        <v>313</v>
      </c>
      <c r="E1850" s="160" t="s">
        <v>2</v>
      </c>
      <c r="F1850" s="161" t="s">
        <v>1805</v>
      </c>
      <c r="H1850" s="162">
        <v>16.5</v>
      </c>
      <c r="I1850" s="163"/>
      <c r="L1850" s="159"/>
      <c r="M1850" s="164"/>
      <c r="T1850" s="165"/>
      <c r="AT1850" s="160" t="s">
        <v>313</v>
      </c>
      <c r="AU1850" s="160" t="s">
        <v>80</v>
      </c>
      <c r="AV1850" s="13" t="s">
        <v>80</v>
      </c>
      <c r="AW1850" s="13" t="s">
        <v>32</v>
      </c>
      <c r="AX1850" s="13" t="s">
        <v>71</v>
      </c>
      <c r="AY1850" s="160" t="s">
        <v>304</v>
      </c>
    </row>
    <row r="1851" spans="2:51" s="13" customFormat="1" x14ac:dyDescent="0.2">
      <c r="B1851" s="159"/>
      <c r="D1851" s="153" t="s">
        <v>313</v>
      </c>
      <c r="E1851" s="160" t="s">
        <v>2</v>
      </c>
      <c r="F1851" s="161" t="s">
        <v>1806</v>
      </c>
      <c r="H1851" s="162">
        <v>9.4</v>
      </c>
      <c r="I1851" s="163"/>
      <c r="L1851" s="159"/>
      <c r="M1851" s="164"/>
      <c r="T1851" s="165"/>
      <c r="AT1851" s="160" t="s">
        <v>313</v>
      </c>
      <c r="AU1851" s="160" t="s">
        <v>80</v>
      </c>
      <c r="AV1851" s="13" t="s">
        <v>80</v>
      </c>
      <c r="AW1851" s="13" t="s">
        <v>32</v>
      </c>
      <c r="AX1851" s="13" t="s">
        <v>71</v>
      </c>
      <c r="AY1851" s="160" t="s">
        <v>304</v>
      </c>
    </row>
    <row r="1852" spans="2:51" s="13" customFormat="1" x14ac:dyDescent="0.2">
      <c r="B1852" s="159"/>
      <c r="D1852" s="153" t="s">
        <v>313</v>
      </c>
      <c r="E1852" s="160" t="s">
        <v>2</v>
      </c>
      <c r="F1852" s="161" t="s">
        <v>1807</v>
      </c>
      <c r="H1852" s="162">
        <v>22.5</v>
      </c>
      <c r="I1852" s="163"/>
      <c r="L1852" s="159"/>
      <c r="M1852" s="164"/>
      <c r="T1852" s="165"/>
      <c r="AT1852" s="160" t="s">
        <v>313</v>
      </c>
      <c r="AU1852" s="160" t="s">
        <v>80</v>
      </c>
      <c r="AV1852" s="13" t="s">
        <v>80</v>
      </c>
      <c r="AW1852" s="13" t="s">
        <v>32</v>
      </c>
      <c r="AX1852" s="13" t="s">
        <v>71</v>
      </c>
      <c r="AY1852" s="160" t="s">
        <v>304</v>
      </c>
    </row>
    <row r="1853" spans="2:51" s="14" customFormat="1" x14ac:dyDescent="0.2">
      <c r="B1853" s="166"/>
      <c r="D1853" s="153" t="s">
        <v>313</v>
      </c>
      <c r="E1853" s="167" t="s">
        <v>2</v>
      </c>
      <c r="F1853" s="168" t="s">
        <v>321</v>
      </c>
      <c r="H1853" s="169">
        <v>54.92</v>
      </c>
      <c r="I1853" s="170"/>
      <c r="L1853" s="166"/>
      <c r="M1853" s="171"/>
      <c r="T1853" s="172"/>
      <c r="AT1853" s="167" t="s">
        <v>313</v>
      </c>
      <c r="AU1853" s="167" t="s">
        <v>80</v>
      </c>
      <c r="AV1853" s="14" t="s">
        <v>322</v>
      </c>
      <c r="AW1853" s="14" t="s">
        <v>32</v>
      </c>
      <c r="AX1853" s="14" t="s">
        <v>71</v>
      </c>
      <c r="AY1853" s="167" t="s">
        <v>304</v>
      </c>
    </row>
    <row r="1854" spans="2:51" s="13" customFormat="1" x14ac:dyDescent="0.2">
      <c r="B1854" s="159"/>
      <c r="D1854" s="153" t="s">
        <v>313</v>
      </c>
      <c r="E1854" s="160" t="s">
        <v>2</v>
      </c>
      <c r="F1854" s="161" t="s">
        <v>1808</v>
      </c>
      <c r="H1854" s="162">
        <v>38.14</v>
      </c>
      <c r="I1854" s="163"/>
      <c r="L1854" s="159"/>
      <c r="M1854" s="164"/>
      <c r="T1854" s="165"/>
      <c r="AT1854" s="160" t="s">
        <v>313</v>
      </c>
      <c r="AU1854" s="160" t="s">
        <v>80</v>
      </c>
      <c r="AV1854" s="13" t="s">
        <v>80</v>
      </c>
      <c r="AW1854" s="13" t="s">
        <v>32</v>
      </c>
      <c r="AX1854" s="13" t="s">
        <v>71</v>
      </c>
      <c r="AY1854" s="160" t="s">
        <v>304</v>
      </c>
    </row>
    <row r="1855" spans="2:51" s="14" customFormat="1" x14ac:dyDescent="0.2">
      <c r="B1855" s="166"/>
      <c r="D1855" s="153" t="s">
        <v>313</v>
      </c>
      <c r="E1855" s="167" t="s">
        <v>2</v>
      </c>
      <c r="F1855" s="168" t="s">
        <v>321</v>
      </c>
      <c r="H1855" s="169">
        <v>38.14</v>
      </c>
      <c r="I1855" s="170"/>
      <c r="L1855" s="166"/>
      <c r="M1855" s="171"/>
      <c r="T1855" s="172"/>
      <c r="AT1855" s="167" t="s">
        <v>313</v>
      </c>
      <c r="AU1855" s="167" t="s">
        <v>80</v>
      </c>
      <c r="AV1855" s="14" t="s">
        <v>322</v>
      </c>
      <c r="AW1855" s="14" t="s">
        <v>32</v>
      </c>
      <c r="AX1855" s="14" t="s">
        <v>71</v>
      </c>
      <c r="AY1855" s="167" t="s">
        <v>304</v>
      </c>
    </row>
    <row r="1856" spans="2:51" s="12" customFormat="1" x14ac:dyDescent="0.2">
      <c r="B1856" s="152"/>
      <c r="D1856" s="153" t="s">
        <v>313</v>
      </c>
      <c r="E1856" s="154" t="s">
        <v>2</v>
      </c>
      <c r="F1856" s="155" t="s">
        <v>1809</v>
      </c>
      <c r="H1856" s="154" t="s">
        <v>2</v>
      </c>
      <c r="I1856" s="156"/>
      <c r="L1856" s="152"/>
      <c r="M1856" s="157"/>
      <c r="T1856" s="158"/>
      <c r="AT1856" s="154" t="s">
        <v>313</v>
      </c>
      <c r="AU1856" s="154" t="s">
        <v>80</v>
      </c>
      <c r="AV1856" s="12" t="s">
        <v>78</v>
      </c>
      <c r="AW1856" s="12" t="s">
        <v>32</v>
      </c>
      <c r="AX1856" s="12" t="s">
        <v>71</v>
      </c>
      <c r="AY1856" s="154" t="s">
        <v>304</v>
      </c>
    </row>
    <row r="1857" spans="2:65" s="13" customFormat="1" x14ac:dyDescent="0.2">
      <c r="B1857" s="159"/>
      <c r="D1857" s="153" t="s">
        <v>313</v>
      </c>
      <c r="E1857" s="160" t="s">
        <v>2</v>
      </c>
      <c r="F1857" s="161" t="s">
        <v>1810</v>
      </c>
      <c r="H1857" s="162">
        <v>16.899999999999999</v>
      </c>
      <c r="I1857" s="163"/>
      <c r="L1857" s="159"/>
      <c r="M1857" s="164"/>
      <c r="T1857" s="165"/>
      <c r="AT1857" s="160" t="s">
        <v>313</v>
      </c>
      <c r="AU1857" s="160" t="s">
        <v>80</v>
      </c>
      <c r="AV1857" s="13" t="s">
        <v>80</v>
      </c>
      <c r="AW1857" s="13" t="s">
        <v>32</v>
      </c>
      <c r="AX1857" s="13" t="s">
        <v>71</v>
      </c>
      <c r="AY1857" s="160" t="s">
        <v>304</v>
      </c>
    </row>
    <row r="1858" spans="2:65" s="13" customFormat="1" x14ac:dyDescent="0.2">
      <c r="B1858" s="159"/>
      <c r="D1858" s="153" t="s">
        <v>313</v>
      </c>
      <c r="E1858" s="160" t="s">
        <v>2</v>
      </c>
      <c r="F1858" s="161" t="s">
        <v>1811</v>
      </c>
      <c r="H1858" s="162">
        <v>7.1</v>
      </c>
      <c r="I1858" s="163"/>
      <c r="L1858" s="159"/>
      <c r="M1858" s="164"/>
      <c r="T1858" s="165"/>
      <c r="AT1858" s="160" t="s">
        <v>313</v>
      </c>
      <c r="AU1858" s="160" t="s">
        <v>80</v>
      </c>
      <c r="AV1858" s="13" t="s">
        <v>80</v>
      </c>
      <c r="AW1858" s="13" t="s">
        <v>32</v>
      </c>
      <c r="AX1858" s="13" t="s">
        <v>71</v>
      </c>
      <c r="AY1858" s="160" t="s">
        <v>304</v>
      </c>
    </row>
    <row r="1859" spans="2:65" s="13" customFormat="1" x14ac:dyDescent="0.2">
      <c r="B1859" s="159"/>
      <c r="D1859" s="153" t="s">
        <v>313</v>
      </c>
      <c r="E1859" s="160" t="s">
        <v>2</v>
      </c>
      <c r="F1859" s="161" t="s">
        <v>1812</v>
      </c>
      <c r="H1859" s="162">
        <v>7.1</v>
      </c>
      <c r="I1859" s="163"/>
      <c r="L1859" s="159"/>
      <c r="M1859" s="164"/>
      <c r="T1859" s="165"/>
      <c r="AT1859" s="160" t="s">
        <v>313</v>
      </c>
      <c r="AU1859" s="160" t="s">
        <v>80</v>
      </c>
      <c r="AV1859" s="13" t="s">
        <v>80</v>
      </c>
      <c r="AW1859" s="13" t="s">
        <v>32</v>
      </c>
      <c r="AX1859" s="13" t="s">
        <v>71</v>
      </c>
      <c r="AY1859" s="160" t="s">
        <v>304</v>
      </c>
    </row>
    <row r="1860" spans="2:65" s="14" customFormat="1" x14ac:dyDescent="0.2">
      <c r="B1860" s="166"/>
      <c r="D1860" s="153" t="s">
        <v>313</v>
      </c>
      <c r="E1860" s="167" t="s">
        <v>2</v>
      </c>
      <c r="F1860" s="168" t="s">
        <v>321</v>
      </c>
      <c r="H1860" s="169">
        <v>31.1</v>
      </c>
      <c r="I1860" s="170"/>
      <c r="L1860" s="166"/>
      <c r="M1860" s="171"/>
      <c r="T1860" s="172"/>
      <c r="AT1860" s="167" t="s">
        <v>313</v>
      </c>
      <c r="AU1860" s="167" t="s">
        <v>80</v>
      </c>
      <c r="AV1860" s="14" t="s">
        <v>322</v>
      </c>
      <c r="AW1860" s="14" t="s">
        <v>32</v>
      </c>
      <c r="AX1860" s="14" t="s">
        <v>71</v>
      </c>
      <c r="AY1860" s="167" t="s">
        <v>304</v>
      </c>
    </row>
    <row r="1861" spans="2:65" s="15" customFormat="1" x14ac:dyDescent="0.2">
      <c r="B1861" s="173"/>
      <c r="D1861" s="153" t="s">
        <v>313</v>
      </c>
      <c r="E1861" s="174" t="s">
        <v>2</v>
      </c>
      <c r="F1861" s="175" t="s">
        <v>323</v>
      </c>
      <c r="H1861" s="176">
        <v>178.715</v>
      </c>
      <c r="I1861" s="177"/>
      <c r="L1861" s="173"/>
      <c r="M1861" s="178"/>
      <c r="T1861" s="179"/>
      <c r="AT1861" s="174" t="s">
        <v>313</v>
      </c>
      <c r="AU1861" s="174" t="s">
        <v>80</v>
      </c>
      <c r="AV1861" s="15" t="s">
        <v>86</v>
      </c>
      <c r="AW1861" s="15" t="s">
        <v>32</v>
      </c>
      <c r="AX1861" s="15" t="s">
        <v>78</v>
      </c>
      <c r="AY1861" s="174" t="s">
        <v>304</v>
      </c>
    </row>
    <row r="1862" spans="2:65" s="13" customFormat="1" x14ac:dyDescent="0.2">
      <c r="B1862" s="159"/>
      <c r="D1862" s="153" t="s">
        <v>313</v>
      </c>
      <c r="F1862" s="161" t="s">
        <v>1813</v>
      </c>
      <c r="H1862" s="162">
        <v>187.65100000000001</v>
      </c>
      <c r="I1862" s="163"/>
      <c r="L1862" s="159"/>
      <c r="M1862" s="164"/>
      <c r="T1862" s="165"/>
      <c r="AT1862" s="160" t="s">
        <v>313</v>
      </c>
      <c r="AU1862" s="160" t="s">
        <v>80</v>
      </c>
      <c r="AV1862" s="13" t="s">
        <v>80</v>
      </c>
      <c r="AW1862" s="13" t="s">
        <v>3</v>
      </c>
      <c r="AX1862" s="13" t="s">
        <v>78</v>
      </c>
      <c r="AY1862" s="160" t="s">
        <v>304</v>
      </c>
    </row>
    <row r="1863" spans="2:65" s="1" customFormat="1" ht="24.2" customHeight="1" x14ac:dyDescent="0.2">
      <c r="B1863" s="134"/>
      <c r="C1863" s="181" t="s">
        <v>1814</v>
      </c>
      <c r="D1863" s="181" t="s">
        <v>535</v>
      </c>
      <c r="E1863" s="182" t="s">
        <v>1815</v>
      </c>
      <c r="F1863" s="183" t="s">
        <v>1816</v>
      </c>
      <c r="G1863" s="184" t="s">
        <v>179</v>
      </c>
      <c r="H1863" s="185">
        <v>256.65199999999999</v>
      </c>
      <c r="I1863" s="186"/>
      <c r="J1863" s="187">
        <f>ROUND(I1863*H1863,2)</f>
        <v>0</v>
      </c>
      <c r="K1863" s="183" t="s">
        <v>309</v>
      </c>
      <c r="L1863" s="188"/>
      <c r="M1863" s="189" t="s">
        <v>2</v>
      </c>
      <c r="N1863" s="190" t="s">
        <v>42</v>
      </c>
      <c r="P1863" s="144">
        <f>O1863*H1863</f>
        <v>0</v>
      </c>
      <c r="Q1863" s="144">
        <v>2.9999999999999997E-4</v>
      </c>
      <c r="R1863" s="144">
        <f>Q1863*H1863</f>
        <v>7.6995599999999983E-2</v>
      </c>
      <c r="S1863" s="144">
        <v>0</v>
      </c>
      <c r="T1863" s="145">
        <f>S1863*H1863</f>
        <v>0</v>
      </c>
      <c r="AR1863" s="146" t="s">
        <v>98</v>
      </c>
      <c r="AT1863" s="146" t="s">
        <v>535</v>
      </c>
      <c r="AU1863" s="146" t="s">
        <v>80</v>
      </c>
      <c r="AY1863" s="18" t="s">
        <v>304</v>
      </c>
      <c r="BE1863" s="147">
        <f>IF(N1863="základní",J1863,0)</f>
        <v>0</v>
      </c>
      <c r="BF1863" s="147">
        <f>IF(N1863="snížená",J1863,0)</f>
        <v>0</v>
      </c>
      <c r="BG1863" s="147">
        <f>IF(N1863="zákl. přenesená",J1863,0)</f>
        <v>0</v>
      </c>
      <c r="BH1863" s="147">
        <f>IF(N1863="sníž. přenesená",J1863,0)</f>
        <v>0</v>
      </c>
      <c r="BI1863" s="147">
        <f>IF(N1863="nulová",J1863,0)</f>
        <v>0</v>
      </c>
      <c r="BJ1863" s="18" t="s">
        <v>78</v>
      </c>
      <c r="BK1863" s="147">
        <f>ROUND(I1863*H1863,2)</f>
        <v>0</v>
      </c>
      <c r="BL1863" s="18" t="s">
        <v>86</v>
      </c>
      <c r="BM1863" s="146" t="s">
        <v>1817</v>
      </c>
    </row>
    <row r="1864" spans="2:65" s="12" customFormat="1" ht="22.5" x14ac:dyDescent="0.2">
      <c r="B1864" s="152"/>
      <c r="D1864" s="153" t="s">
        <v>313</v>
      </c>
      <c r="E1864" s="154" t="s">
        <v>2</v>
      </c>
      <c r="F1864" s="155" t="s">
        <v>1771</v>
      </c>
      <c r="H1864" s="154" t="s">
        <v>2</v>
      </c>
      <c r="I1864" s="156"/>
      <c r="L1864" s="152"/>
      <c r="M1864" s="157"/>
      <c r="T1864" s="158"/>
      <c r="AT1864" s="154" t="s">
        <v>313</v>
      </c>
      <c r="AU1864" s="154" t="s">
        <v>80</v>
      </c>
      <c r="AV1864" s="12" t="s">
        <v>78</v>
      </c>
      <c r="AW1864" s="12" t="s">
        <v>32</v>
      </c>
      <c r="AX1864" s="12" t="s">
        <v>71</v>
      </c>
      <c r="AY1864" s="154" t="s">
        <v>304</v>
      </c>
    </row>
    <row r="1865" spans="2:65" s="12" customFormat="1" x14ac:dyDescent="0.2">
      <c r="B1865" s="152"/>
      <c r="D1865" s="153" t="s">
        <v>313</v>
      </c>
      <c r="E1865" s="154" t="s">
        <v>2</v>
      </c>
      <c r="F1865" s="155" t="s">
        <v>1772</v>
      </c>
      <c r="H1865" s="154" t="s">
        <v>2</v>
      </c>
      <c r="I1865" s="156"/>
      <c r="L1865" s="152"/>
      <c r="M1865" s="157"/>
      <c r="T1865" s="158"/>
      <c r="AT1865" s="154" t="s">
        <v>313</v>
      </c>
      <c r="AU1865" s="154" t="s">
        <v>80</v>
      </c>
      <c r="AV1865" s="12" t="s">
        <v>78</v>
      </c>
      <c r="AW1865" s="12" t="s">
        <v>32</v>
      </c>
      <c r="AX1865" s="12" t="s">
        <v>71</v>
      </c>
      <c r="AY1865" s="154" t="s">
        <v>304</v>
      </c>
    </row>
    <row r="1866" spans="2:65" s="12" customFormat="1" x14ac:dyDescent="0.2">
      <c r="B1866" s="152"/>
      <c r="D1866" s="153" t="s">
        <v>313</v>
      </c>
      <c r="E1866" s="154" t="s">
        <v>2</v>
      </c>
      <c r="F1866" s="155" t="s">
        <v>1722</v>
      </c>
      <c r="H1866" s="154" t="s">
        <v>2</v>
      </c>
      <c r="I1866" s="156"/>
      <c r="L1866" s="152"/>
      <c r="M1866" s="157"/>
      <c r="T1866" s="158"/>
      <c r="AT1866" s="154" t="s">
        <v>313</v>
      </c>
      <c r="AU1866" s="154" t="s">
        <v>80</v>
      </c>
      <c r="AV1866" s="12" t="s">
        <v>78</v>
      </c>
      <c r="AW1866" s="12" t="s">
        <v>32</v>
      </c>
      <c r="AX1866" s="12" t="s">
        <v>71</v>
      </c>
      <c r="AY1866" s="154" t="s">
        <v>304</v>
      </c>
    </row>
    <row r="1867" spans="2:65" s="12" customFormat="1" x14ac:dyDescent="0.2">
      <c r="B1867" s="152"/>
      <c r="D1867" s="153" t="s">
        <v>313</v>
      </c>
      <c r="E1867" s="154" t="s">
        <v>2</v>
      </c>
      <c r="F1867" s="155" t="s">
        <v>1723</v>
      </c>
      <c r="H1867" s="154" t="s">
        <v>2</v>
      </c>
      <c r="I1867" s="156"/>
      <c r="L1867" s="152"/>
      <c r="M1867" s="157"/>
      <c r="T1867" s="158"/>
      <c r="AT1867" s="154" t="s">
        <v>313</v>
      </c>
      <c r="AU1867" s="154" t="s">
        <v>80</v>
      </c>
      <c r="AV1867" s="12" t="s">
        <v>78</v>
      </c>
      <c r="AW1867" s="12" t="s">
        <v>32</v>
      </c>
      <c r="AX1867" s="12" t="s">
        <v>71</v>
      </c>
      <c r="AY1867" s="154" t="s">
        <v>304</v>
      </c>
    </row>
    <row r="1868" spans="2:65" s="13" customFormat="1" x14ac:dyDescent="0.2">
      <c r="B1868" s="159"/>
      <c r="D1868" s="153" t="s">
        <v>313</v>
      </c>
      <c r="E1868" s="160" t="s">
        <v>2</v>
      </c>
      <c r="F1868" s="161" t="s">
        <v>1818</v>
      </c>
      <c r="H1868" s="162">
        <v>35.71</v>
      </c>
      <c r="I1868" s="163"/>
      <c r="L1868" s="159"/>
      <c r="M1868" s="164"/>
      <c r="T1868" s="165"/>
      <c r="AT1868" s="160" t="s">
        <v>313</v>
      </c>
      <c r="AU1868" s="160" t="s">
        <v>80</v>
      </c>
      <c r="AV1868" s="13" t="s">
        <v>80</v>
      </c>
      <c r="AW1868" s="13" t="s">
        <v>32</v>
      </c>
      <c r="AX1868" s="13" t="s">
        <v>71</v>
      </c>
      <c r="AY1868" s="160" t="s">
        <v>304</v>
      </c>
    </row>
    <row r="1869" spans="2:65" s="13" customFormat="1" x14ac:dyDescent="0.2">
      <c r="B1869" s="159"/>
      <c r="D1869" s="153" t="s">
        <v>313</v>
      </c>
      <c r="E1869" s="160" t="s">
        <v>2</v>
      </c>
      <c r="F1869" s="161" t="s">
        <v>1819</v>
      </c>
      <c r="H1869" s="162">
        <v>14.93</v>
      </c>
      <c r="I1869" s="163"/>
      <c r="L1869" s="159"/>
      <c r="M1869" s="164"/>
      <c r="T1869" s="165"/>
      <c r="AT1869" s="160" t="s">
        <v>313</v>
      </c>
      <c r="AU1869" s="160" t="s">
        <v>80</v>
      </c>
      <c r="AV1869" s="13" t="s">
        <v>80</v>
      </c>
      <c r="AW1869" s="13" t="s">
        <v>32</v>
      </c>
      <c r="AX1869" s="13" t="s">
        <v>71</v>
      </c>
      <c r="AY1869" s="160" t="s">
        <v>304</v>
      </c>
    </row>
    <row r="1870" spans="2:65" s="14" customFormat="1" x14ac:dyDescent="0.2">
      <c r="B1870" s="166"/>
      <c r="D1870" s="153" t="s">
        <v>313</v>
      </c>
      <c r="E1870" s="167" t="s">
        <v>2</v>
      </c>
      <c r="F1870" s="168" t="s">
        <v>321</v>
      </c>
      <c r="H1870" s="169">
        <v>50.64</v>
      </c>
      <c r="I1870" s="170"/>
      <c r="L1870" s="166"/>
      <c r="M1870" s="171"/>
      <c r="T1870" s="172"/>
      <c r="AT1870" s="167" t="s">
        <v>313</v>
      </c>
      <c r="AU1870" s="167" t="s">
        <v>80</v>
      </c>
      <c r="AV1870" s="14" t="s">
        <v>322</v>
      </c>
      <c r="AW1870" s="14" t="s">
        <v>32</v>
      </c>
      <c r="AX1870" s="14" t="s">
        <v>71</v>
      </c>
      <c r="AY1870" s="167" t="s">
        <v>304</v>
      </c>
    </row>
    <row r="1871" spans="2:65" s="12" customFormat="1" x14ac:dyDescent="0.2">
      <c r="B1871" s="152"/>
      <c r="D1871" s="153" t="s">
        <v>313</v>
      </c>
      <c r="E1871" s="154" t="s">
        <v>2</v>
      </c>
      <c r="F1871" s="155" t="s">
        <v>1729</v>
      </c>
      <c r="H1871" s="154" t="s">
        <v>2</v>
      </c>
      <c r="I1871" s="156"/>
      <c r="L1871" s="152"/>
      <c r="M1871" s="157"/>
      <c r="T1871" s="158"/>
      <c r="AT1871" s="154" t="s">
        <v>313</v>
      </c>
      <c r="AU1871" s="154" t="s">
        <v>80</v>
      </c>
      <c r="AV1871" s="12" t="s">
        <v>78</v>
      </c>
      <c r="AW1871" s="12" t="s">
        <v>32</v>
      </c>
      <c r="AX1871" s="12" t="s">
        <v>71</v>
      </c>
      <c r="AY1871" s="154" t="s">
        <v>304</v>
      </c>
    </row>
    <row r="1872" spans="2:65" s="13" customFormat="1" x14ac:dyDescent="0.2">
      <c r="B1872" s="159"/>
      <c r="D1872" s="153" t="s">
        <v>313</v>
      </c>
      <c r="E1872" s="160" t="s">
        <v>2</v>
      </c>
      <c r="F1872" s="161" t="s">
        <v>1820</v>
      </c>
      <c r="H1872" s="162">
        <v>34.26</v>
      </c>
      <c r="I1872" s="163"/>
      <c r="L1872" s="159"/>
      <c r="M1872" s="164"/>
      <c r="T1872" s="165"/>
      <c r="AT1872" s="160" t="s">
        <v>313</v>
      </c>
      <c r="AU1872" s="160" t="s">
        <v>80</v>
      </c>
      <c r="AV1872" s="13" t="s">
        <v>80</v>
      </c>
      <c r="AW1872" s="13" t="s">
        <v>32</v>
      </c>
      <c r="AX1872" s="13" t="s">
        <v>71</v>
      </c>
      <c r="AY1872" s="160" t="s">
        <v>304</v>
      </c>
    </row>
    <row r="1873" spans="2:51" s="14" customFormat="1" x14ac:dyDescent="0.2">
      <c r="B1873" s="166"/>
      <c r="D1873" s="153" t="s">
        <v>313</v>
      </c>
      <c r="E1873" s="167" t="s">
        <v>2</v>
      </c>
      <c r="F1873" s="168" t="s">
        <v>321</v>
      </c>
      <c r="H1873" s="169">
        <v>34.26</v>
      </c>
      <c r="I1873" s="170"/>
      <c r="L1873" s="166"/>
      <c r="M1873" s="171"/>
      <c r="T1873" s="172"/>
      <c r="AT1873" s="167" t="s">
        <v>313</v>
      </c>
      <c r="AU1873" s="167" t="s">
        <v>80</v>
      </c>
      <c r="AV1873" s="14" t="s">
        <v>322</v>
      </c>
      <c r="AW1873" s="14" t="s">
        <v>32</v>
      </c>
      <c r="AX1873" s="14" t="s">
        <v>71</v>
      </c>
      <c r="AY1873" s="167" t="s">
        <v>304</v>
      </c>
    </row>
    <row r="1874" spans="2:51" s="12" customFormat="1" x14ac:dyDescent="0.2">
      <c r="B1874" s="152"/>
      <c r="D1874" s="153" t="s">
        <v>313</v>
      </c>
      <c r="E1874" s="154" t="s">
        <v>2</v>
      </c>
      <c r="F1874" s="155" t="s">
        <v>1734</v>
      </c>
      <c r="H1874" s="154" t="s">
        <v>2</v>
      </c>
      <c r="I1874" s="156"/>
      <c r="L1874" s="152"/>
      <c r="M1874" s="157"/>
      <c r="T1874" s="158"/>
      <c r="AT1874" s="154" t="s">
        <v>313</v>
      </c>
      <c r="AU1874" s="154" t="s">
        <v>80</v>
      </c>
      <c r="AV1874" s="12" t="s">
        <v>78</v>
      </c>
      <c r="AW1874" s="12" t="s">
        <v>32</v>
      </c>
      <c r="AX1874" s="12" t="s">
        <v>71</v>
      </c>
      <c r="AY1874" s="154" t="s">
        <v>304</v>
      </c>
    </row>
    <row r="1875" spans="2:51" s="13" customFormat="1" ht="22.5" x14ac:dyDescent="0.2">
      <c r="B1875" s="159"/>
      <c r="D1875" s="153" t="s">
        <v>313</v>
      </c>
      <c r="E1875" s="160" t="s">
        <v>2</v>
      </c>
      <c r="F1875" s="161" t="s">
        <v>1821</v>
      </c>
      <c r="H1875" s="162">
        <v>49.79</v>
      </c>
      <c r="I1875" s="163"/>
      <c r="L1875" s="159"/>
      <c r="M1875" s="164"/>
      <c r="T1875" s="165"/>
      <c r="AT1875" s="160" t="s">
        <v>313</v>
      </c>
      <c r="AU1875" s="160" t="s">
        <v>80</v>
      </c>
      <c r="AV1875" s="13" t="s">
        <v>80</v>
      </c>
      <c r="AW1875" s="13" t="s">
        <v>32</v>
      </c>
      <c r="AX1875" s="13" t="s">
        <v>71</v>
      </c>
      <c r="AY1875" s="160" t="s">
        <v>304</v>
      </c>
    </row>
    <row r="1876" spans="2:51" s="14" customFormat="1" x14ac:dyDescent="0.2">
      <c r="B1876" s="166"/>
      <c r="D1876" s="153" t="s">
        <v>313</v>
      </c>
      <c r="E1876" s="167" t="s">
        <v>2</v>
      </c>
      <c r="F1876" s="168" t="s">
        <v>321</v>
      </c>
      <c r="H1876" s="169">
        <v>49.79</v>
      </c>
      <c r="I1876" s="170"/>
      <c r="L1876" s="166"/>
      <c r="M1876" s="171"/>
      <c r="T1876" s="172"/>
      <c r="AT1876" s="167" t="s">
        <v>313</v>
      </c>
      <c r="AU1876" s="167" t="s">
        <v>80</v>
      </c>
      <c r="AV1876" s="14" t="s">
        <v>322</v>
      </c>
      <c r="AW1876" s="14" t="s">
        <v>32</v>
      </c>
      <c r="AX1876" s="14" t="s">
        <v>71</v>
      </c>
      <c r="AY1876" s="167" t="s">
        <v>304</v>
      </c>
    </row>
    <row r="1877" spans="2:51" s="12" customFormat="1" ht="22.5" x14ac:dyDescent="0.2">
      <c r="B1877" s="152"/>
      <c r="D1877" s="153" t="s">
        <v>313</v>
      </c>
      <c r="E1877" s="154" t="s">
        <v>2</v>
      </c>
      <c r="F1877" s="155" t="s">
        <v>1747</v>
      </c>
      <c r="H1877" s="154" t="s">
        <v>2</v>
      </c>
      <c r="I1877" s="156"/>
      <c r="L1877" s="152"/>
      <c r="M1877" s="157"/>
      <c r="T1877" s="158"/>
      <c r="AT1877" s="154" t="s">
        <v>313</v>
      </c>
      <c r="AU1877" s="154" t="s">
        <v>80</v>
      </c>
      <c r="AV1877" s="12" t="s">
        <v>78</v>
      </c>
      <c r="AW1877" s="12" t="s">
        <v>32</v>
      </c>
      <c r="AX1877" s="12" t="s">
        <v>71</v>
      </c>
      <c r="AY1877" s="154" t="s">
        <v>304</v>
      </c>
    </row>
    <row r="1878" spans="2:51" s="13" customFormat="1" x14ac:dyDescent="0.2">
      <c r="B1878" s="159"/>
      <c r="D1878" s="153" t="s">
        <v>313</v>
      </c>
      <c r="E1878" s="160" t="s">
        <v>2</v>
      </c>
      <c r="F1878" s="161" t="s">
        <v>1822</v>
      </c>
      <c r="H1878" s="162">
        <v>49.79</v>
      </c>
      <c r="I1878" s="163"/>
      <c r="L1878" s="159"/>
      <c r="M1878" s="164"/>
      <c r="T1878" s="165"/>
      <c r="AT1878" s="160" t="s">
        <v>313</v>
      </c>
      <c r="AU1878" s="160" t="s">
        <v>80</v>
      </c>
      <c r="AV1878" s="13" t="s">
        <v>80</v>
      </c>
      <c r="AW1878" s="13" t="s">
        <v>32</v>
      </c>
      <c r="AX1878" s="13" t="s">
        <v>71</v>
      </c>
      <c r="AY1878" s="160" t="s">
        <v>304</v>
      </c>
    </row>
    <row r="1879" spans="2:51" s="14" customFormat="1" x14ac:dyDescent="0.2">
      <c r="B1879" s="166"/>
      <c r="D1879" s="153" t="s">
        <v>313</v>
      </c>
      <c r="E1879" s="167" t="s">
        <v>2</v>
      </c>
      <c r="F1879" s="168" t="s">
        <v>321</v>
      </c>
      <c r="H1879" s="169">
        <v>49.79</v>
      </c>
      <c r="I1879" s="170"/>
      <c r="L1879" s="166"/>
      <c r="M1879" s="171"/>
      <c r="T1879" s="172"/>
      <c r="AT1879" s="167" t="s">
        <v>313</v>
      </c>
      <c r="AU1879" s="167" t="s">
        <v>80</v>
      </c>
      <c r="AV1879" s="14" t="s">
        <v>322</v>
      </c>
      <c r="AW1879" s="14" t="s">
        <v>32</v>
      </c>
      <c r="AX1879" s="14" t="s">
        <v>71</v>
      </c>
      <c r="AY1879" s="167" t="s">
        <v>304</v>
      </c>
    </row>
    <row r="1880" spans="2:51" s="12" customFormat="1" ht="22.5" x14ac:dyDescent="0.2">
      <c r="B1880" s="152"/>
      <c r="D1880" s="153" t="s">
        <v>313</v>
      </c>
      <c r="E1880" s="154" t="s">
        <v>2</v>
      </c>
      <c r="F1880" s="155" t="s">
        <v>1750</v>
      </c>
      <c r="H1880" s="154" t="s">
        <v>2</v>
      </c>
      <c r="I1880" s="156"/>
      <c r="L1880" s="152"/>
      <c r="M1880" s="157"/>
      <c r="T1880" s="158"/>
      <c r="AT1880" s="154" t="s">
        <v>313</v>
      </c>
      <c r="AU1880" s="154" t="s">
        <v>80</v>
      </c>
      <c r="AV1880" s="12" t="s">
        <v>78</v>
      </c>
      <c r="AW1880" s="12" t="s">
        <v>32</v>
      </c>
      <c r="AX1880" s="12" t="s">
        <v>71</v>
      </c>
      <c r="AY1880" s="154" t="s">
        <v>304</v>
      </c>
    </row>
    <row r="1881" spans="2:51" s="13" customFormat="1" x14ac:dyDescent="0.2">
      <c r="B1881" s="159"/>
      <c r="D1881" s="153" t="s">
        <v>313</v>
      </c>
      <c r="E1881" s="160" t="s">
        <v>2</v>
      </c>
      <c r="F1881" s="161" t="s">
        <v>1823</v>
      </c>
      <c r="H1881" s="162">
        <v>19.899999999999999</v>
      </c>
      <c r="I1881" s="163"/>
      <c r="L1881" s="159"/>
      <c r="M1881" s="164"/>
      <c r="T1881" s="165"/>
      <c r="AT1881" s="160" t="s">
        <v>313</v>
      </c>
      <c r="AU1881" s="160" t="s">
        <v>80</v>
      </c>
      <c r="AV1881" s="13" t="s">
        <v>80</v>
      </c>
      <c r="AW1881" s="13" t="s">
        <v>32</v>
      </c>
      <c r="AX1881" s="13" t="s">
        <v>71</v>
      </c>
      <c r="AY1881" s="160" t="s">
        <v>304</v>
      </c>
    </row>
    <row r="1882" spans="2:51" s="13" customFormat="1" x14ac:dyDescent="0.2">
      <c r="B1882" s="159"/>
      <c r="D1882" s="153" t="s">
        <v>313</v>
      </c>
      <c r="E1882" s="160" t="s">
        <v>2</v>
      </c>
      <c r="F1882" s="161" t="s">
        <v>1824</v>
      </c>
      <c r="H1882" s="162">
        <v>25.05</v>
      </c>
      <c r="I1882" s="163"/>
      <c r="L1882" s="159"/>
      <c r="M1882" s="164"/>
      <c r="T1882" s="165"/>
      <c r="AT1882" s="160" t="s">
        <v>313</v>
      </c>
      <c r="AU1882" s="160" t="s">
        <v>80</v>
      </c>
      <c r="AV1882" s="13" t="s">
        <v>80</v>
      </c>
      <c r="AW1882" s="13" t="s">
        <v>32</v>
      </c>
      <c r="AX1882" s="13" t="s">
        <v>71</v>
      </c>
      <c r="AY1882" s="160" t="s">
        <v>304</v>
      </c>
    </row>
    <row r="1883" spans="2:51" s="13" customFormat="1" x14ac:dyDescent="0.2">
      <c r="B1883" s="159"/>
      <c r="D1883" s="153" t="s">
        <v>313</v>
      </c>
      <c r="E1883" s="160" t="s">
        <v>2</v>
      </c>
      <c r="F1883" s="161" t="s">
        <v>1825</v>
      </c>
      <c r="H1883" s="162">
        <v>7.5</v>
      </c>
      <c r="I1883" s="163"/>
      <c r="L1883" s="159"/>
      <c r="M1883" s="164"/>
      <c r="T1883" s="165"/>
      <c r="AT1883" s="160" t="s">
        <v>313</v>
      </c>
      <c r="AU1883" s="160" t="s">
        <v>80</v>
      </c>
      <c r="AV1883" s="13" t="s">
        <v>80</v>
      </c>
      <c r="AW1883" s="13" t="s">
        <v>32</v>
      </c>
      <c r="AX1883" s="13" t="s">
        <v>71</v>
      </c>
      <c r="AY1883" s="160" t="s">
        <v>304</v>
      </c>
    </row>
    <row r="1884" spans="2:51" s="14" customFormat="1" x14ac:dyDescent="0.2">
      <c r="B1884" s="166"/>
      <c r="D1884" s="153" t="s">
        <v>313</v>
      </c>
      <c r="E1884" s="167" t="s">
        <v>2</v>
      </c>
      <c r="F1884" s="168" t="s">
        <v>321</v>
      </c>
      <c r="H1884" s="169">
        <v>52.45</v>
      </c>
      <c r="I1884" s="170"/>
      <c r="L1884" s="166"/>
      <c r="M1884" s="171"/>
      <c r="T1884" s="172"/>
      <c r="AT1884" s="167" t="s">
        <v>313</v>
      </c>
      <c r="AU1884" s="167" t="s">
        <v>80</v>
      </c>
      <c r="AV1884" s="14" t="s">
        <v>322</v>
      </c>
      <c r="AW1884" s="14" t="s">
        <v>32</v>
      </c>
      <c r="AX1884" s="14" t="s">
        <v>71</v>
      </c>
      <c r="AY1884" s="167" t="s">
        <v>304</v>
      </c>
    </row>
    <row r="1885" spans="2:51" s="13" customFormat="1" x14ac:dyDescent="0.2">
      <c r="B1885" s="159"/>
      <c r="D1885" s="153" t="s">
        <v>313</v>
      </c>
      <c r="E1885" s="160" t="s">
        <v>2</v>
      </c>
      <c r="F1885" s="161" t="s">
        <v>1826</v>
      </c>
      <c r="H1885" s="162">
        <v>7.5</v>
      </c>
      <c r="I1885" s="163"/>
      <c r="L1885" s="159"/>
      <c r="M1885" s="164"/>
      <c r="T1885" s="165"/>
      <c r="AT1885" s="160" t="s">
        <v>313</v>
      </c>
      <c r="AU1885" s="160" t="s">
        <v>80</v>
      </c>
      <c r="AV1885" s="13" t="s">
        <v>80</v>
      </c>
      <c r="AW1885" s="13" t="s">
        <v>32</v>
      </c>
      <c r="AX1885" s="13" t="s">
        <v>71</v>
      </c>
      <c r="AY1885" s="160" t="s">
        <v>304</v>
      </c>
    </row>
    <row r="1886" spans="2:51" s="14" customFormat="1" x14ac:dyDescent="0.2">
      <c r="B1886" s="166"/>
      <c r="D1886" s="153" t="s">
        <v>313</v>
      </c>
      <c r="E1886" s="167" t="s">
        <v>2</v>
      </c>
      <c r="F1886" s="168" t="s">
        <v>321</v>
      </c>
      <c r="H1886" s="169">
        <v>7.5</v>
      </c>
      <c r="I1886" s="170"/>
      <c r="L1886" s="166"/>
      <c r="M1886" s="171"/>
      <c r="T1886" s="172"/>
      <c r="AT1886" s="167" t="s">
        <v>313</v>
      </c>
      <c r="AU1886" s="167" t="s">
        <v>80</v>
      </c>
      <c r="AV1886" s="14" t="s">
        <v>322</v>
      </c>
      <c r="AW1886" s="14" t="s">
        <v>32</v>
      </c>
      <c r="AX1886" s="14" t="s">
        <v>71</v>
      </c>
      <c r="AY1886" s="167" t="s">
        <v>304</v>
      </c>
    </row>
    <row r="1887" spans="2:51" s="15" customFormat="1" x14ac:dyDescent="0.2">
      <c r="B1887" s="173"/>
      <c r="D1887" s="153" t="s">
        <v>313</v>
      </c>
      <c r="E1887" s="174" t="s">
        <v>2</v>
      </c>
      <c r="F1887" s="175" t="s">
        <v>323</v>
      </c>
      <c r="H1887" s="176">
        <v>244.43</v>
      </c>
      <c r="I1887" s="177"/>
      <c r="L1887" s="173"/>
      <c r="M1887" s="178"/>
      <c r="T1887" s="179"/>
      <c r="AT1887" s="174" t="s">
        <v>313</v>
      </c>
      <c r="AU1887" s="174" t="s">
        <v>80</v>
      </c>
      <c r="AV1887" s="15" t="s">
        <v>86</v>
      </c>
      <c r="AW1887" s="15" t="s">
        <v>32</v>
      </c>
      <c r="AX1887" s="15" t="s">
        <v>78</v>
      </c>
      <c r="AY1887" s="174" t="s">
        <v>304</v>
      </c>
    </row>
    <row r="1888" spans="2:51" s="13" customFormat="1" x14ac:dyDescent="0.2">
      <c r="B1888" s="159"/>
      <c r="D1888" s="153" t="s">
        <v>313</v>
      </c>
      <c r="F1888" s="161" t="s">
        <v>1827</v>
      </c>
      <c r="H1888" s="162">
        <v>256.65199999999999</v>
      </c>
      <c r="I1888" s="163"/>
      <c r="L1888" s="159"/>
      <c r="M1888" s="164"/>
      <c r="T1888" s="165"/>
      <c r="AT1888" s="160" t="s">
        <v>313</v>
      </c>
      <c r="AU1888" s="160" t="s">
        <v>80</v>
      </c>
      <c r="AV1888" s="13" t="s">
        <v>80</v>
      </c>
      <c r="AW1888" s="13" t="s">
        <v>3</v>
      </c>
      <c r="AX1888" s="13" t="s">
        <v>78</v>
      </c>
      <c r="AY1888" s="160" t="s">
        <v>304</v>
      </c>
    </row>
    <row r="1889" spans="2:65" s="1" customFormat="1" ht="44.25" customHeight="1" x14ac:dyDescent="0.2">
      <c r="B1889" s="134"/>
      <c r="C1889" s="135" t="s">
        <v>1828</v>
      </c>
      <c r="D1889" s="135" t="s">
        <v>306</v>
      </c>
      <c r="E1889" s="136" t="s">
        <v>1829</v>
      </c>
      <c r="F1889" s="137" t="s">
        <v>1830</v>
      </c>
      <c r="G1889" s="138" t="s">
        <v>179</v>
      </c>
      <c r="H1889" s="139">
        <v>140.29</v>
      </c>
      <c r="I1889" s="140"/>
      <c r="J1889" s="141">
        <f>ROUND(I1889*H1889,2)</f>
        <v>0</v>
      </c>
      <c r="K1889" s="137" t="s">
        <v>309</v>
      </c>
      <c r="L1889" s="33"/>
      <c r="M1889" s="142" t="s">
        <v>2</v>
      </c>
      <c r="N1889" s="143" t="s">
        <v>42</v>
      </c>
      <c r="P1889" s="144">
        <f>O1889*H1889</f>
        <v>0</v>
      </c>
      <c r="Q1889" s="144">
        <v>1.7600000000000001E-3</v>
      </c>
      <c r="R1889" s="144">
        <f>Q1889*H1889</f>
        <v>0.2469104</v>
      </c>
      <c r="S1889" s="144">
        <v>0</v>
      </c>
      <c r="T1889" s="145">
        <f>S1889*H1889</f>
        <v>0</v>
      </c>
      <c r="AR1889" s="146" t="s">
        <v>86</v>
      </c>
      <c r="AT1889" s="146" t="s">
        <v>306</v>
      </c>
      <c r="AU1889" s="146" t="s">
        <v>80</v>
      </c>
      <c r="AY1889" s="18" t="s">
        <v>304</v>
      </c>
      <c r="BE1889" s="147">
        <f>IF(N1889="základní",J1889,0)</f>
        <v>0</v>
      </c>
      <c r="BF1889" s="147">
        <f>IF(N1889="snížená",J1889,0)</f>
        <v>0</v>
      </c>
      <c r="BG1889" s="147">
        <f>IF(N1889="zákl. přenesená",J1889,0)</f>
        <v>0</v>
      </c>
      <c r="BH1889" s="147">
        <f>IF(N1889="sníž. přenesená",J1889,0)</f>
        <v>0</v>
      </c>
      <c r="BI1889" s="147">
        <f>IF(N1889="nulová",J1889,0)</f>
        <v>0</v>
      </c>
      <c r="BJ1889" s="18" t="s">
        <v>78</v>
      </c>
      <c r="BK1889" s="147">
        <f>ROUND(I1889*H1889,2)</f>
        <v>0</v>
      </c>
      <c r="BL1889" s="18" t="s">
        <v>86</v>
      </c>
      <c r="BM1889" s="146" t="s">
        <v>1831</v>
      </c>
    </row>
    <row r="1890" spans="2:65" s="1" customFormat="1" x14ac:dyDescent="0.2">
      <c r="B1890" s="33"/>
      <c r="D1890" s="148" t="s">
        <v>311</v>
      </c>
      <c r="F1890" s="149" t="s">
        <v>1832</v>
      </c>
      <c r="I1890" s="150"/>
      <c r="L1890" s="33"/>
      <c r="M1890" s="151"/>
      <c r="T1890" s="54"/>
      <c r="AT1890" s="18" t="s">
        <v>311</v>
      </c>
      <c r="AU1890" s="18" t="s">
        <v>80</v>
      </c>
    </row>
    <row r="1891" spans="2:65" s="12" customFormat="1" x14ac:dyDescent="0.2">
      <c r="B1891" s="152"/>
      <c r="D1891" s="153" t="s">
        <v>313</v>
      </c>
      <c r="E1891" s="154" t="s">
        <v>2</v>
      </c>
      <c r="F1891" s="155" t="s">
        <v>1833</v>
      </c>
      <c r="H1891" s="154" t="s">
        <v>2</v>
      </c>
      <c r="I1891" s="156"/>
      <c r="L1891" s="152"/>
      <c r="M1891" s="157"/>
      <c r="T1891" s="158"/>
      <c r="AT1891" s="154" t="s">
        <v>313</v>
      </c>
      <c r="AU1891" s="154" t="s">
        <v>80</v>
      </c>
      <c r="AV1891" s="12" t="s">
        <v>78</v>
      </c>
      <c r="AW1891" s="12" t="s">
        <v>32</v>
      </c>
      <c r="AX1891" s="12" t="s">
        <v>71</v>
      </c>
      <c r="AY1891" s="154" t="s">
        <v>304</v>
      </c>
    </row>
    <row r="1892" spans="2:65" s="13" customFormat="1" x14ac:dyDescent="0.2">
      <c r="B1892" s="159"/>
      <c r="D1892" s="153" t="s">
        <v>313</v>
      </c>
      <c r="E1892" s="160" t="s">
        <v>2</v>
      </c>
      <c r="F1892" s="161" t="s">
        <v>1834</v>
      </c>
      <c r="H1892" s="162">
        <v>70.819999999999993</v>
      </c>
      <c r="I1892" s="163"/>
      <c r="L1892" s="159"/>
      <c r="M1892" s="164"/>
      <c r="T1892" s="165"/>
      <c r="AT1892" s="160" t="s">
        <v>313</v>
      </c>
      <c r="AU1892" s="160" t="s">
        <v>80</v>
      </c>
      <c r="AV1892" s="13" t="s">
        <v>80</v>
      </c>
      <c r="AW1892" s="13" t="s">
        <v>32</v>
      </c>
      <c r="AX1892" s="13" t="s">
        <v>71</v>
      </c>
      <c r="AY1892" s="160" t="s">
        <v>304</v>
      </c>
    </row>
    <row r="1893" spans="2:65" s="13" customFormat="1" x14ac:dyDescent="0.2">
      <c r="B1893" s="159"/>
      <c r="D1893" s="153" t="s">
        <v>313</v>
      </c>
      <c r="E1893" s="160" t="s">
        <v>2</v>
      </c>
      <c r="F1893" s="161" t="s">
        <v>1835</v>
      </c>
      <c r="H1893" s="162">
        <v>69.47</v>
      </c>
      <c r="I1893" s="163"/>
      <c r="L1893" s="159"/>
      <c r="M1893" s="164"/>
      <c r="T1893" s="165"/>
      <c r="AT1893" s="160" t="s">
        <v>313</v>
      </c>
      <c r="AU1893" s="160" t="s">
        <v>80</v>
      </c>
      <c r="AV1893" s="13" t="s">
        <v>80</v>
      </c>
      <c r="AW1893" s="13" t="s">
        <v>32</v>
      </c>
      <c r="AX1893" s="13" t="s">
        <v>71</v>
      </c>
      <c r="AY1893" s="160" t="s">
        <v>304</v>
      </c>
    </row>
    <row r="1894" spans="2:65" s="15" customFormat="1" x14ac:dyDescent="0.2">
      <c r="B1894" s="173"/>
      <c r="D1894" s="153" t="s">
        <v>313</v>
      </c>
      <c r="E1894" s="174" t="s">
        <v>2</v>
      </c>
      <c r="F1894" s="175" t="s">
        <v>323</v>
      </c>
      <c r="H1894" s="176">
        <v>140.29</v>
      </c>
      <c r="I1894" s="177"/>
      <c r="L1894" s="173"/>
      <c r="M1894" s="178"/>
      <c r="T1894" s="179"/>
      <c r="AT1894" s="174" t="s">
        <v>313</v>
      </c>
      <c r="AU1894" s="174" t="s">
        <v>80</v>
      </c>
      <c r="AV1894" s="15" t="s">
        <v>86</v>
      </c>
      <c r="AW1894" s="15" t="s">
        <v>32</v>
      </c>
      <c r="AX1894" s="15" t="s">
        <v>78</v>
      </c>
      <c r="AY1894" s="174" t="s">
        <v>304</v>
      </c>
    </row>
    <row r="1895" spans="2:65" s="1" customFormat="1" ht="49.15" customHeight="1" x14ac:dyDescent="0.2">
      <c r="B1895" s="134"/>
      <c r="C1895" s="135" t="s">
        <v>1836</v>
      </c>
      <c r="D1895" s="135" t="s">
        <v>306</v>
      </c>
      <c r="E1895" s="136" t="s">
        <v>1837</v>
      </c>
      <c r="F1895" s="137" t="s">
        <v>1838</v>
      </c>
      <c r="G1895" s="138" t="s">
        <v>179</v>
      </c>
      <c r="H1895" s="139">
        <v>41.3</v>
      </c>
      <c r="I1895" s="140"/>
      <c r="J1895" s="141">
        <f>ROUND(I1895*H1895,2)</f>
        <v>0</v>
      </c>
      <c r="K1895" s="137" t="s">
        <v>309</v>
      </c>
      <c r="L1895" s="33"/>
      <c r="M1895" s="142" t="s">
        <v>2</v>
      </c>
      <c r="N1895" s="143" t="s">
        <v>42</v>
      </c>
      <c r="P1895" s="144">
        <f>O1895*H1895</f>
        <v>0</v>
      </c>
      <c r="Q1895" s="144">
        <v>3.3899999999999998E-3</v>
      </c>
      <c r="R1895" s="144">
        <f>Q1895*H1895</f>
        <v>0.14000699999999999</v>
      </c>
      <c r="S1895" s="144">
        <v>0</v>
      </c>
      <c r="T1895" s="145">
        <f>S1895*H1895</f>
        <v>0</v>
      </c>
      <c r="AR1895" s="146" t="s">
        <v>86</v>
      </c>
      <c r="AT1895" s="146" t="s">
        <v>306</v>
      </c>
      <c r="AU1895" s="146" t="s">
        <v>80</v>
      </c>
      <c r="AY1895" s="18" t="s">
        <v>304</v>
      </c>
      <c r="BE1895" s="147">
        <f>IF(N1895="základní",J1895,0)</f>
        <v>0</v>
      </c>
      <c r="BF1895" s="147">
        <f>IF(N1895="snížená",J1895,0)</f>
        <v>0</v>
      </c>
      <c r="BG1895" s="147">
        <f>IF(N1895="zákl. přenesená",J1895,0)</f>
        <v>0</v>
      </c>
      <c r="BH1895" s="147">
        <f>IF(N1895="sníž. přenesená",J1895,0)</f>
        <v>0</v>
      </c>
      <c r="BI1895" s="147">
        <f>IF(N1895="nulová",J1895,0)</f>
        <v>0</v>
      </c>
      <c r="BJ1895" s="18" t="s">
        <v>78</v>
      </c>
      <c r="BK1895" s="147">
        <f>ROUND(I1895*H1895,2)</f>
        <v>0</v>
      </c>
      <c r="BL1895" s="18" t="s">
        <v>86</v>
      </c>
      <c r="BM1895" s="146" t="s">
        <v>1839</v>
      </c>
    </row>
    <row r="1896" spans="2:65" s="1" customFormat="1" x14ac:dyDescent="0.2">
      <c r="B1896" s="33"/>
      <c r="D1896" s="148" t="s">
        <v>311</v>
      </c>
      <c r="F1896" s="149" t="s">
        <v>1840</v>
      </c>
      <c r="I1896" s="150"/>
      <c r="L1896" s="33"/>
      <c r="M1896" s="151"/>
      <c r="T1896" s="54"/>
      <c r="AT1896" s="18" t="s">
        <v>311</v>
      </c>
      <c r="AU1896" s="18" t="s">
        <v>80</v>
      </c>
    </row>
    <row r="1897" spans="2:65" s="12" customFormat="1" x14ac:dyDescent="0.2">
      <c r="B1897" s="152"/>
      <c r="D1897" s="153" t="s">
        <v>313</v>
      </c>
      <c r="E1897" s="154" t="s">
        <v>2</v>
      </c>
      <c r="F1897" s="155" t="s">
        <v>1833</v>
      </c>
      <c r="H1897" s="154" t="s">
        <v>2</v>
      </c>
      <c r="I1897" s="156"/>
      <c r="L1897" s="152"/>
      <c r="M1897" s="157"/>
      <c r="T1897" s="158"/>
      <c r="AT1897" s="154" t="s">
        <v>313</v>
      </c>
      <c r="AU1897" s="154" t="s">
        <v>80</v>
      </c>
      <c r="AV1897" s="12" t="s">
        <v>78</v>
      </c>
      <c r="AW1897" s="12" t="s">
        <v>32</v>
      </c>
      <c r="AX1897" s="12" t="s">
        <v>71</v>
      </c>
      <c r="AY1897" s="154" t="s">
        <v>304</v>
      </c>
    </row>
    <row r="1898" spans="2:65" s="13" customFormat="1" x14ac:dyDescent="0.2">
      <c r="B1898" s="159"/>
      <c r="D1898" s="153" t="s">
        <v>313</v>
      </c>
      <c r="E1898" s="160" t="s">
        <v>2</v>
      </c>
      <c r="F1898" s="161" t="s">
        <v>1841</v>
      </c>
      <c r="H1898" s="162">
        <v>41.3</v>
      </c>
      <c r="I1898" s="163"/>
      <c r="L1898" s="159"/>
      <c r="M1898" s="164"/>
      <c r="T1898" s="165"/>
      <c r="AT1898" s="160" t="s">
        <v>313</v>
      </c>
      <c r="AU1898" s="160" t="s">
        <v>80</v>
      </c>
      <c r="AV1898" s="13" t="s">
        <v>80</v>
      </c>
      <c r="AW1898" s="13" t="s">
        <v>32</v>
      </c>
      <c r="AX1898" s="13" t="s">
        <v>71</v>
      </c>
      <c r="AY1898" s="160" t="s">
        <v>304</v>
      </c>
    </row>
    <row r="1899" spans="2:65" s="15" customFormat="1" x14ac:dyDescent="0.2">
      <c r="B1899" s="173"/>
      <c r="D1899" s="153" t="s">
        <v>313</v>
      </c>
      <c r="E1899" s="174" t="s">
        <v>2</v>
      </c>
      <c r="F1899" s="175" t="s">
        <v>323</v>
      </c>
      <c r="H1899" s="176">
        <v>41.3</v>
      </c>
      <c r="I1899" s="177"/>
      <c r="L1899" s="173"/>
      <c r="M1899" s="178"/>
      <c r="T1899" s="179"/>
      <c r="AT1899" s="174" t="s">
        <v>313</v>
      </c>
      <c r="AU1899" s="174" t="s">
        <v>80</v>
      </c>
      <c r="AV1899" s="15" t="s">
        <v>86</v>
      </c>
      <c r="AW1899" s="15" t="s">
        <v>32</v>
      </c>
      <c r="AX1899" s="15" t="s">
        <v>78</v>
      </c>
      <c r="AY1899" s="174" t="s">
        <v>304</v>
      </c>
    </row>
    <row r="1900" spans="2:65" s="1" customFormat="1" ht="24.2" customHeight="1" x14ac:dyDescent="0.2">
      <c r="B1900" s="134"/>
      <c r="C1900" s="181" t="s">
        <v>1842</v>
      </c>
      <c r="D1900" s="181" t="s">
        <v>535</v>
      </c>
      <c r="E1900" s="182" t="s">
        <v>1843</v>
      </c>
      <c r="F1900" s="183" t="s">
        <v>1844</v>
      </c>
      <c r="G1900" s="184" t="s">
        <v>130</v>
      </c>
      <c r="H1900" s="185">
        <v>44.158000000000001</v>
      </c>
      <c r="I1900" s="186"/>
      <c r="J1900" s="187">
        <f>ROUND(I1900*H1900,2)</f>
        <v>0</v>
      </c>
      <c r="K1900" s="183" t="s">
        <v>309</v>
      </c>
      <c r="L1900" s="188"/>
      <c r="M1900" s="189" t="s">
        <v>2</v>
      </c>
      <c r="N1900" s="190" t="s">
        <v>42</v>
      </c>
      <c r="P1900" s="144">
        <f>O1900*H1900</f>
        <v>0</v>
      </c>
      <c r="Q1900" s="144">
        <v>7.5000000000000002E-4</v>
      </c>
      <c r="R1900" s="144">
        <f>Q1900*H1900</f>
        <v>3.3118500000000002E-2</v>
      </c>
      <c r="S1900" s="144">
        <v>0</v>
      </c>
      <c r="T1900" s="145">
        <f>S1900*H1900</f>
        <v>0</v>
      </c>
      <c r="AR1900" s="146" t="s">
        <v>98</v>
      </c>
      <c r="AT1900" s="146" t="s">
        <v>535</v>
      </c>
      <c r="AU1900" s="146" t="s">
        <v>80</v>
      </c>
      <c r="AY1900" s="18" t="s">
        <v>304</v>
      </c>
      <c r="BE1900" s="147">
        <f>IF(N1900="základní",J1900,0)</f>
        <v>0</v>
      </c>
      <c r="BF1900" s="147">
        <f>IF(N1900="snížená",J1900,0)</f>
        <v>0</v>
      </c>
      <c r="BG1900" s="147">
        <f>IF(N1900="zákl. přenesená",J1900,0)</f>
        <v>0</v>
      </c>
      <c r="BH1900" s="147">
        <f>IF(N1900="sníž. přenesená",J1900,0)</f>
        <v>0</v>
      </c>
      <c r="BI1900" s="147">
        <f>IF(N1900="nulová",J1900,0)</f>
        <v>0</v>
      </c>
      <c r="BJ1900" s="18" t="s">
        <v>78</v>
      </c>
      <c r="BK1900" s="147">
        <f>ROUND(I1900*H1900,2)</f>
        <v>0</v>
      </c>
      <c r="BL1900" s="18" t="s">
        <v>86</v>
      </c>
      <c r="BM1900" s="146" t="s">
        <v>1845</v>
      </c>
    </row>
    <row r="1901" spans="2:65" s="12" customFormat="1" x14ac:dyDescent="0.2">
      <c r="B1901" s="152"/>
      <c r="D1901" s="153" t="s">
        <v>313</v>
      </c>
      <c r="E1901" s="154" t="s">
        <v>2</v>
      </c>
      <c r="F1901" s="155" t="s">
        <v>1833</v>
      </c>
      <c r="H1901" s="154" t="s">
        <v>2</v>
      </c>
      <c r="I1901" s="156"/>
      <c r="L1901" s="152"/>
      <c r="M1901" s="157"/>
      <c r="T1901" s="158"/>
      <c r="AT1901" s="154" t="s">
        <v>313</v>
      </c>
      <c r="AU1901" s="154" t="s">
        <v>80</v>
      </c>
      <c r="AV1901" s="12" t="s">
        <v>78</v>
      </c>
      <c r="AW1901" s="12" t="s">
        <v>32</v>
      </c>
      <c r="AX1901" s="12" t="s">
        <v>71</v>
      </c>
      <c r="AY1901" s="154" t="s">
        <v>304</v>
      </c>
    </row>
    <row r="1902" spans="2:65" s="13" customFormat="1" x14ac:dyDescent="0.2">
      <c r="B1902" s="159"/>
      <c r="D1902" s="153" t="s">
        <v>313</v>
      </c>
      <c r="E1902" s="160" t="s">
        <v>2</v>
      </c>
      <c r="F1902" s="161" t="s">
        <v>1846</v>
      </c>
      <c r="H1902" s="162">
        <v>7.0819999999999999</v>
      </c>
      <c r="I1902" s="163"/>
      <c r="L1902" s="159"/>
      <c r="M1902" s="164"/>
      <c r="T1902" s="165"/>
      <c r="AT1902" s="160" t="s">
        <v>313</v>
      </c>
      <c r="AU1902" s="160" t="s">
        <v>80</v>
      </c>
      <c r="AV1902" s="13" t="s">
        <v>80</v>
      </c>
      <c r="AW1902" s="13" t="s">
        <v>32</v>
      </c>
      <c r="AX1902" s="13" t="s">
        <v>71</v>
      </c>
      <c r="AY1902" s="160" t="s">
        <v>304</v>
      </c>
    </row>
    <row r="1903" spans="2:65" s="13" customFormat="1" ht="22.5" x14ac:dyDescent="0.2">
      <c r="B1903" s="159"/>
      <c r="D1903" s="153" t="s">
        <v>313</v>
      </c>
      <c r="E1903" s="160" t="s">
        <v>2</v>
      </c>
      <c r="F1903" s="161" t="s">
        <v>1847</v>
      </c>
      <c r="H1903" s="162">
        <v>17.367999999999999</v>
      </c>
      <c r="I1903" s="163"/>
      <c r="L1903" s="159"/>
      <c r="M1903" s="164"/>
      <c r="T1903" s="165"/>
      <c r="AT1903" s="160" t="s">
        <v>313</v>
      </c>
      <c r="AU1903" s="160" t="s">
        <v>80</v>
      </c>
      <c r="AV1903" s="13" t="s">
        <v>80</v>
      </c>
      <c r="AW1903" s="13" t="s">
        <v>32</v>
      </c>
      <c r="AX1903" s="13" t="s">
        <v>71</v>
      </c>
      <c r="AY1903" s="160" t="s">
        <v>304</v>
      </c>
    </row>
    <row r="1904" spans="2:65" s="13" customFormat="1" x14ac:dyDescent="0.2">
      <c r="B1904" s="159"/>
      <c r="D1904" s="153" t="s">
        <v>313</v>
      </c>
      <c r="E1904" s="160" t="s">
        <v>2</v>
      </c>
      <c r="F1904" s="161" t="s">
        <v>1848</v>
      </c>
      <c r="H1904" s="162">
        <v>15.694000000000001</v>
      </c>
      <c r="I1904" s="163"/>
      <c r="L1904" s="159"/>
      <c r="M1904" s="164"/>
      <c r="T1904" s="165"/>
      <c r="AT1904" s="160" t="s">
        <v>313</v>
      </c>
      <c r="AU1904" s="160" t="s">
        <v>80</v>
      </c>
      <c r="AV1904" s="13" t="s">
        <v>80</v>
      </c>
      <c r="AW1904" s="13" t="s">
        <v>32</v>
      </c>
      <c r="AX1904" s="13" t="s">
        <v>71</v>
      </c>
      <c r="AY1904" s="160" t="s">
        <v>304</v>
      </c>
    </row>
    <row r="1905" spans="2:65" s="15" customFormat="1" x14ac:dyDescent="0.2">
      <c r="B1905" s="173"/>
      <c r="D1905" s="153" t="s">
        <v>313</v>
      </c>
      <c r="E1905" s="174" t="s">
        <v>2</v>
      </c>
      <c r="F1905" s="175" t="s">
        <v>323</v>
      </c>
      <c r="H1905" s="176">
        <v>40.143999999999998</v>
      </c>
      <c r="I1905" s="177"/>
      <c r="L1905" s="173"/>
      <c r="M1905" s="178"/>
      <c r="T1905" s="179"/>
      <c r="AT1905" s="174" t="s">
        <v>313</v>
      </c>
      <c r="AU1905" s="174" t="s">
        <v>80</v>
      </c>
      <c r="AV1905" s="15" t="s">
        <v>86</v>
      </c>
      <c r="AW1905" s="15" t="s">
        <v>32</v>
      </c>
      <c r="AX1905" s="15" t="s">
        <v>78</v>
      </c>
      <c r="AY1905" s="174" t="s">
        <v>304</v>
      </c>
    </row>
    <row r="1906" spans="2:65" s="13" customFormat="1" x14ac:dyDescent="0.2">
      <c r="B1906" s="159"/>
      <c r="D1906" s="153" t="s">
        <v>313</v>
      </c>
      <c r="F1906" s="161" t="s">
        <v>1849</v>
      </c>
      <c r="H1906" s="162">
        <v>44.158000000000001</v>
      </c>
      <c r="I1906" s="163"/>
      <c r="L1906" s="159"/>
      <c r="M1906" s="164"/>
      <c r="T1906" s="165"/>
      <c r="AT1906" s="160" t="s">
        <v>313</v>
      </c>
      <c r="AU1906" s="160" t="s">
        <v>80</v>
      </c>
      <c r="AV1906" s="13" t="s">
        <v>80</v>
      </c>
      <c r="AW1906" s="13" t="s">
        <v>3</v>
      </c>
      <c r="AX1906" s="13" t="s">
        <v>78</v>
      </c>
      <c r="AY1906" s="160" t="s">
        <v>304</v>
      </c>
    </row>
    <row r="1907" spans="2:65" s="1" customFormat="1" ht="49.15" customHeight="1" x14ac:dyDescent="0.2">
      <c r="B1907" s="134"/>
      <c r="C1907" s="135" t="s">
        <v>1850</v>
      </c>
      <c r="D1907" s="135" t="s">
        <v>306</v>
      </c>
      <c r="E1907" s="136" t="s">
        <v>1851</v>
      </c>
      <c r="F1907" s="137" t="s">
        <v>1852</v>
      </c>
      <c r="G1907" s="138" t="s">
        <v>179</v>
      </c>
      <c r="H1907" s="139">
        <v>23.17</v>
      </c>
      <c r="I1907" s="140"/>
      <c r="J1907" s="141">
        <f>ROUND(I1907*H1907,2)</f>
        <v>0</v>
      </c>
      <c r="K1907" s="137" t="s">
        <v>309</v>
      </c>
      <c r="L1907" s="33"/>
      <c r="M1907" s="142" t="s">
        <v>2</v>
      </c>
      <c r="N1907" s="143" t="s">
        <v>42</v>
      </c>
      <c r="P1907" s="144">
        <f>O1907*H1907</f>
        <v>0</v>
      </c>
      <c r="Q1907" s="144">
        <v>3.3899999999999998E-3</v>
      </c>
      <c r="R1907" s="144">
        <f>Q1907*H1907</f>
        <v>7.8546299999999999E-2</v>
      </c>
      <c r="S1907" s="144">
        <v>0</v>
      </c>
      <c r="T1907" s="145">
        <f>S1907*H1907</f>
        <v>0</v>
      </c>
      <c r="AR1907" s="146" t="s">
        <v>86</v>
      </c>
      <c r="AT1907" s="146" t="s">
        <v>306</v>
      </c>
      <c r="AU1907" s="146" t="s">
        <v>80</v>
      </c>
      <c r="AY1907" s="18" t="s">
        <v>304</v>
      </c>
      <c r="BE1907" s="147">
        <f>IF(N1907="základní",J1907,0)</f>
        <v>0</v>
      </c>
      <c r="BF1907" s="147">
        <f>IF(N1907="snížená",J1907,0)</f>
        <v>0</v>
      </c>
      <c r="BG1907" s="147">
        <f>IF(N1907="zákl. přenesená",J1907,0)</f>
        <v>0</v>
      </c>
      <c r="BH1907" s="147">
        <f>IF(N1907="sníž. přenesená",J1907,0)</f>
        <v>0</v>
      </c>
      <c r="BI1907" s="147">
        <f>IF(N1907="nulová",J1907,0)</f>
        <v>0</v>
      </c>
      <c r="BJ1907" s="18" t="s">
        <v>78</v>
      </c>
      <c r="BK1907" s="147">
        <f>ROUND(I1907*H1907,2)</f>
        <v>0</v>
      </c>
      <c r="BL1907" s="18" t="s">
        <v>86</v>
      </c>
      <c r="BM1907" s="146" t="s">
        <v>1853</v>
      </c>
    </row>
    <row r="1908" spans="2:65" s="1" customFormat="1" x14ac:dyDescent="0.2">
      <c r="B1908" s="33"/>
      <c r="D1908" s="148" t="s">
        <v>311</v>
      </c>
      <c r="F1908" s="149" t="s">
        <v>1854</v>
      </c>
      <c r="I1908" s="150"/>
      <c r="L1908" s="33"/>
      <c r="M1908" s="151"/>
      <c r="T1908" s="54"/>
      <c r="AT1908" s="18" t="s">
        <v>311</v>
      </c>
      <c r="AU1908" s="18" t="s">
        <v>80</v>
      </c>
    </row>
    <row r="1909" spans="2:65" s="12" customFormat="1" x14ac:dyDescent="0.2">
      <c r="B1909" s="152"/>
      <c r="D1909" s="153" t="s">
        <v>313</v>
      </c>
      <c r="E1909" s="154" t="s">
        <v>2</v>
      </c>
      <c r="F1909" s="155" t="s">
        <v>1855</v>
      </c>
      <c r="H1909" s="154" t="s">
        <v>2</v>
      </c>
      <c r="I1909" s="156"/>
      <c r="L1909" s="152"/>
      <c r="M1909" s="157"/>
      <c r="T1909" s="158"/>
      <c r="AT1909" s="154" t="s">
        <v>313</v>
      </c>
      <c r="AU1909" s="154" t="s">
        <v>80</v>
      </c>
      <c r="AV1909" s="12" t="s">
        <v>78</v>
      </c>
      <c r="AW1909" s="12" t="s">
        <v>32</v>
      </c>
      <c r="AX1909" s="12" t="s">
        <v>71</v>
      </c>
      <c r="AY1909" s="154" t="s">
        <v>304</v>
      </c>
    </row>
    <row r="1910" spans="2:65" s="13" customFormat="1" x14ac:dyDescent="0.2">
      <c r="B1910" s="159"/>
      <c r="D1910" s="153" t="s">
        <v>313</v>
      </c>
      <c r="E1910" s="160" t="s">
        <v>2</v>
      </c>
      <c r="F1910" s="161" t="s">
        <v>1856</v>
      </c>
      <c r="H1910" s="162">
        <v>23.17</v>
      </c>
      <c r="I1910" s="163"/>
      <c r="L1910" s="159"/>
      <c r="M1910" s="164"/>
      <c r="T1910" s="165"/>
      <c r="AT1910" s="160" t="s">
        <v>313</v>
      </c>
      <c r="AU1910" s="160" t="s">
        <v>80</v>
      </c>
      <c r="AV1910" s="13" t="s">
        <v>80</v>
      </c>
      <c r="AW1910" s="13" t="s">
        <v>32</v>
      </c>
      <c r="AX1910" s="13" t="s">
        <v>71</v>
      </c>
      <c r="AY1910" s="160" t="s">
        <v>304</v>
      </c>
    </row>
    <row r="1911" spans="2:65" s="15" customFormat="1" x14ac:dyDescent="0.2">
      <c r="B1911" s="173"/>
      <c r="D1911" s="153" t="s">
        <v>313</v>
      </c>
      <c r="E1911" s="174" t="s">
        <v>2</v>
      </c>
      <c r="F1911" s="175" t="s">
        <v>323</v>
      </c>
      <c r="H1911" s="176">
        <v>23.17</v>
      </c>
      <c r="I1911" s="177"/>
      <c r="L1911" s="173"/>
      <c r="M1911" s="178"/>
      <c r="T1911" s="179"/>
      <c r="AT1911" s="174" t="s">
        <v>313</v>
      </c>
      <c r="AU1911" s="174" t="s">
        <v>80</v>
      </c>
      <c r="AV1911" s="15" t="s">
        <v>86</v>
      </c>
      <c r="AW1911" s="15" t="s">
        <v>32</v>
      </c>
      <c r="AX1911" s="15" t="s">
        <v>78</v>
      </c>
      <c r="AY1911" s="174" t="s">
        <v>304</v>
      </c>
    </row>
    <row r="1912" spans="2:65" s="1" customFormat="1" ht="24.2" customHeight="1" x14ac:dyDescent="0.2">
      <c r="B1912" s="134"/>
      <c r="C1912" s="181" t="s">
        <v>1857</v>
      </c>
      <c r="D1912" s="181" t="s">
        <v>535</v>
      </c>
      <c r="E1912" s="182" t="s">
        <v>1858</v>
      </c>
      <c r="F1912" s="183" t="s">
        <v>1859</v>
      </c>
      <c r="G1912" s="184" t="s">
        <v>130</v>
      </c>
      <c r="H1912" s="185">
        <v>9.6859999999999999</v>
      </c>
      <c r="I1912" s="186"/>
      <c r="J1912" s="187">
        <f>ROUND(I1912*H1912,2)</f>
        <v>0</v>
      </c>
      <c r="K1912" s="183" t="s">
        <v>309</v>
      </c>
      <c r="L1912" s="188"/>
      <c r="M1912" s="189" t="s">
        <v>2</v>
      </c>
      <c r="N1912" s="190" t="s">
        <v>42</v>
      </c>
      <c r="P1912" s="144">
        <f>O1912*H1912</f>
        <v>0</v>
      </c>
      <c r="Q1912" s="144">
        <v>1.5E-3</v>
      </c>
      <c r="R1912" s="144">
        <f>Q1912*H1912</f>
        <v>1.4529E-2</v>
      </c>
      <c r="S1912" s="144">
        <v>0</v>
      </c>
      <c r="T1912" s="145">
        <f>S1912*H1912</f>
        <v>0</v>
      </c>
      <c r="AR1912" s="146" t="s">
        <v>98</v>
      </c>
      <c r="AT1912" s="146" t="s">
        <v>535</v>
      </c>
      <c r="AU1912" s="146" t="s">
        <v>80</v>
      </c>
      <c r="AY1912" s="18" t="s">
        <v>304</v>
      </c>
      <c r="BE1912" s="147">
        <f>IF(N1912="základní",J1912,0)</f>
        <v>0</v>
      </c>
      <c r="BF1912" s="147">
        <f>IF(N1912="snížená",J1912,0)</f>
        <v>0</v>
      </c>
      <c r="BG1912" s="147">
        <f>IF(N1912="zákl. přenesená",J1912,0)</f>
        <v>0</v>
      </c>
      <c r="BH1912" s="147">
        <f>IF(N1912="sníž. přenesená",J1912,0)</f>
        <v>0</v>
      </c>
      <c r="BI1912" s="147">
        <f>IF(N1912="nulová",J1912,0)</f>
        <v>0</v>
      </c>
      <c r="BJ1912" s="18" t="s">
        <v>78</v>
      </c>
      <c r="BK1912" s="147">
        <f>ROUND(I1912*H1912,2)</f>
        <v>0</v>
      </c>
      <c r="BL1912" s="18" t="s">
        <v>86</v>
      </c>
      <c r="BM1912" s="146" t="s">
        <v>1860</v>
      </c>
    </row>
    <row r="1913" spans="2:65" s="12" customFormat="1" x14ac:dyDescent="0.2">
      <c r="B1913" s="152"/>
      <c r="D1913" s="153" t="s">
        <v>313</v>
      </c>
      <c r="E1913" s="154" t="s">
        <v>2</v>
      </c>
      <c r="F1913" s="155" t="s">
        <v>1855</v>
      </c>
      <c r="H1913" s="154" t="s">
        <v>2</v>
      </c>
      <c r="I1913" s="156"/>
      <c r="L1913" s="152"/>
      <c r="M1913" s="157"/>
      <c r="T1913" s="158"/>
      <c r="AT1913" s="154" t="s">
        <v>313</v>
      </c>
      <c r="AU1913" s="154" t="s">
        <v>80</v>
      </c>
      <c r="AV1913" s="12" t="s">
        <v>78</v>
      </c>
      <c r="AW1913" s="12" t="s">
        <v>32</v>
      </c>
      <c r="AX1913" s="12" t="s">
        <v>71</v>
      </c>
      <c r="AY1913" s="154" t="s">
        <v>304</v>
      </c>
    </row>
    <row r="1914" spans="2:65" s="13" customFormat="1" x14ac:dyDescent="0.2">
      <c r="B1914" s="159"/>
      <c r="D1914" s="153" t="s">
        <v>313</v>
      </c>
      <c r="E1914" s="160" t="s">
        <v>2</v>
      </c>
      <c r="F1914" s="161" t="s">
        <v>1861</v>
      </c>
      <c r="H1914" s="162">
        <v>8.8049999999999997</v>
      </c>
      <c r="I1914" s="163"/>
      <c r="L1914" s="159"/>
      <c r="M1914" s="164"/>
      <c r="T1914" s="165"/>
      <c r="AT1914" s="160" t="s">
        <v>313</v>
      </c>
      <c r="AU1914" s="160" t="s">
        <v>80</v>
      </c>
      <c r="AV1914" s="13" t="s">
        <v>80</v>
      </c>
      <c r="AW1914" s="13" t="s">
        <v>32</v>
      </c>
      <c r="AX1914" s="13" t="s">
        <v>71</v>
      </c>
      <c r="AY1914" s="160" t="s">
        <v>304</v>
      </c>
    </row>
    <row r="1915" spans="2:65" s="15" customFormat="1" x14ac:dyDescent="0.2">
      <c r="B1915" s="173"/>
      <c r="D1915" s="153" t="s">
        <v>313</v>
      </c>
      <c r="E1915" s="174" t="s">
        <v>2</v>
      </c>
      <c r="F1915" s="175" t="s">
        <v>323</v>
      </c>
      <c r="H1915" s="176">
        <v>8.8049999999999997</v>
      </c>
      <c r="I1915" s="177"/>
      <c r="L1915" s="173"/>
      <c r="M1915" s="178"/>
      <c r="T1915" s="179"/>
      <c r="AT1915" s="174" t="s">
        <v>313</v>
      </c>
      <c r="AU1915" s="174" t="s">
        <v>80</v>
      </c>
      <c r="AV1915" s="15" t="s">
        <v>86</v>
      </c>
      <c r="AW1915" s="15" t="s">
        <v>32</v>
      </c>
      <c r="AX1915" s="15" t="s">
        <v>78</v>
      </c>
      <c r="AY1915" s="174" t="s">
        <v>304</v>
      </c>
    </row>
    <row r="1916" spans="2:65" s="13" customFormat="1" x14ac:dyDescent="0.2">
      <c r="B1916" s="159"/>
      <c r="D1916" s="153" t="s">
        <v>313</v>
      </c>
      <c r="F1916" s="161" t="s">
        <v>1862</v>
      </c>
      <c r="H1916" s="162">
        <v>9.6859999999999999</v>
      </c>
      <c r="I1916" s="163"/>
      <c r="L1916" s="159"/>
      <c r="M1916" s="164"/>
      <c r="T1916" s="165"/>
      <c r="AT1916" s="160" t="s">
        <v>313</v>
      </c>
      <c r="AU1916" s="160" t="s">
        <v>80</v>
      </c>
      <c r="AV1916" s="13" t="s">
        <v>80</v>
      </c>
      <c r="AW1916" s="13" t="s">
        <v>3</v>
      </c>
      <c r="AX1916" s="13" t="s">
        <v>78</v>
      </c>
      <c r="AY1916" s="160" t="s">
        <v>304</v>
      </c>
    </row>
    <row r="1917" spans="2:65" s="11" customFormat="1" ht="22.9" customHeight="1" x14ac:dyDescent="0.2">
      <c r="B1917" s="122"/>
      <c r="D1917" s="123" t="s">
        <v>70</v>
      </c>
      <c r="E1917" s="132" t="s">
        <v>1863</v>
      </c>
      <c r="F1917" s="132" t="s">
        <v>1864</v>
      </c>
      <c r="I1917" s="125"/>
      <c r="J1917" s="133">
        <f>BK1917</f>
        <v>0</v>
      </c>
      <c r="L1917" s="122"/>
      <c r="M1917" s="127"/>
      <c r="P1917" s="128">
        <f>SUM(P1918:P1994)</f>
        <v>0</v>
      </c>
      <c r="R1917" s="128">
        <f>SUM(R1918:R1994)</f>
        <v>3.5450773599999996</v>
      </c>
      <c r="T1917" s="129">
        <f>SUM(T1918:T1994)</f>
        <v>0</v>
      </c>
      <c r="AR1917" s="123" t="s">
        <v>78</v>
      </c>
      <c r="AT1917" s="130" t="s">
        <v>70</v>
      </c>
      <c r="AU1917" s="130" t="s">
        <v>78</v>
      </c>
      <c r="AY1917" s="123" t="s">
        <v>304</v>
      </c>
      <c r="BK1917" s="131">
        <f>SUM(BK1918:BK1994)</f>
        <v>0</v>
      </c>
    </row>
    <row r="1918" spans="2:65" s="1" customFormat="1" ht="66.75" customHeight="1" x14ac:dyDescent="0.2">
      <c r="B1918" s="134"/>
      <c r="C1918" s="135" t="s">
        <v>1865</v>
      </c>
      <c r="D1918" s="135" t="s">
        <v>306</v>
      </c>
      <c r="E1918" s="136" t="s">
        <v>1866</v>
      </c>
      <c r="F1918" s="137" t="s">
        <v>1867</v>
      </c>
      <c r="G1918" s="138" t="s">
        <v>130</v>
      </c>
      <c r="H1918" s="139">
        <v>103.33199999999999</v>
      </c>
      <c r="I1918" s="140"/>
      <c r="J1918" s="141">
        <f>ROUND(I1918*H1918,2)</f>
        <v>0</v>
      </c>
      <c r="K1918" s="137" t="s">
        <v>309</v>
      </c>
      <c r="L1918" s="33"/>
      <c r="M1918" s="142" t="s">
        <v>2</v>
      </c>
      <c r="N1918" s="143" t="s">
        <v>42</v>
      </c>
      <c r="P1918" s="144">
        <f>O1918*H1918</f>
        <v>0</v>
      </c>
      <c r="Q1918" s="144">
        <v>8.3499999999999998E-3</v>
      </c>
      <c r="R1918" s="144">
        <f>Q1918*H1918</f>
        <v>0.86282219999999987</v>
      </c>
      <c r="S1918" s="144">
        <v>0</v>
      </c>
      <c r="T1918" s="145">
        <f>S1918*H1918</f>
        <v>0</v>
      </c>
      <c r="AR1918" s="146" t="s">
        <v>86</v>
      </c>
      <c r="AT1918" s="146" t="s">
        <v>306</v>
      </c>
      <c r="AU1918" s="146" t="s">
        <v>80</v>
      </c>
      <c r="AY1918" s="18" t="s">
        <v>304</v>
      </c>
      <c r="BE1918" s="147">
        <f>IF(N1918="základní",J1918,0)</f>
        <v>0</v>
      </c>
      <c r="BF1918" s="147">
        <f>IF(N1918="snížená",J1918,0)</f>
        <v>0</v>
      </c>
      <c r="BG1918" s="147">
        <f>IF(N1918="zákl. přenesená",J1918,0)</f>
        <v>0</v>
      </c>
      <c r="BH1918" s="147">
        <f>IF(N1918="sníž. přenesená",J1918,0)</f>
        <v>0</v>
      </c>
      <c r="BI1918" s="147">
        <f>IF(N1918="nulová",J1918,0)</f>
        <v>0</v>
      </c>
      <c r="BJ1918" s="18" t="s">
        <v>78</v>
      </c>
      <c r="BK1918" s="147">
        <f>ROUND(I1918*H1918,2)</f>
        <v>0</v>
      </c>
      <c r="BL1918" s="18" t="s">
        <v>86</v>
      </c>
      <c r="BM1918" s="146" t="s">
        <v>1868</v>
      </c>
    </row>
    <row r="1919" spans="2:65" s="1" customFormat="1" x14ac:dyDescent="0.2">
      <c r="B1919" s="33"/>
      <c r="D1919" s="148" t="s">
        <v>311</v>
      </c>
      <c r="F1919" s="149" t="s">
        <v>1869</v>
      </c>
      <c r="I1919" s="150"/>
      <c r="L1919" s="33"/>
      <c r="M1919" s="151"/>
      <c r="T1919" s="54"/>
      <c r="AT1919" s="18" t="s">
        <v>311</v>
      </c>
      <c r="AU1919" s="18" t="s">
        <v>80</v>
      </c>
    </row>
    <row r="1920" spans="2:65" s="12" customFormat="1" x14ac:dyDescent="0.2">
      <c r="B1920" s="152"/>
      <c r="D1920" s="153" t="s">
        <v>313</v>
      </c>
      <c r="E1920" s="154" t="s">
        <v>2</v>
      </c>
      <c r="F1920" s="155" t="s">
        <v>1870</v>
      </c>
      <c r="H1920" s="154" t="s">
        <v>2</v>
      </c>
      <c r="I1920" s="156"/>
      <c r="L1920" s="152"/>
      <c r="M1920" s="157"/>
      <c r="T1920" s="158"/>
      <c r="AT1920" s="154" t="s">
        <v>313</v>
      </c>
      <c r="AU1920" s="154" t="s">
        <v>80</v>
      </c>
      <c r="AV1920" s="12" t="s">
        <v>78</v>
      </c>
      <c r="AW1920" s="12" t="s">
        <v>32</v>
      </c>
      <c r="AX1920" s="12" t="s">
        <v>71</v>
      </c>
      <c r="AY1920" s="154" t="s">
        <v>304</v>
      </c>
    </row>
    <row r="1921" spans="2:51" s="12" customFormat="1" x14ac:dyDescent="0.2">
      <c r="B1921" s="152"/>
      <c r="D1921" s="153" t="s">
        <v>313</v>
      </c>
      <c r="E1921" s="154" t="s">
        <v>2</v>
      </c>
      <c r="F1921" s="155" t="s">
        <v>1871</v>
      </c>
      <c r="H1921" s="154" t="s">
        <v>2</v>
      </c>
      <c r="I1921" s="156"/>
      <c r="L1921" s="152"/>
      <c r="M1921" s="157"/>
      <c r="T1921" s="158"/>
      <c r="AT1921" s="154" t="s">
        <v>313</v>
      </c>
      <c r="AU1921" s="154" t="s">
        <v>80</v>
      </c>
      <c r="AV1921" s="12" t="s">
        <v>78</v>
      </c>
      <c r="AW1921" s="12" t="s">
        <v>32</v>
      </c>
      <c r="AX1921" s="12" t="s">
        <v>71</v>
      </c>
      <c r="AY1921" s="154" t="s">
        <v>304</v>
      </c>
    </row>
    <row r="1922" spans="2:51" s="12" customFormat="1" ht="33.75" x14ac:dyDescent="0.2">
      <c r="B1922" s="152"/>
      <c r="D1922" s="153" t="s">
        <v>313</v>
      </c>
      <c r="E1922" s="154" t="s">
        <v>2</v>
      </c>
      <c r="F1922" s="155" t="s">
        <v>1872</v>
      </c>
      <c r="H1922" s="154" t="s">
        <v>2</v>
      </c>
      <c r="I1922" s="156"/>
      <c r="L1922" s="152"/>
      <c r="M1922" s="157"/>
      <c r="T1922" s="158"/>
      <c r="AT1922" s="154" t="s">
        <v>313</v>
      </c>
      <c r="AU1922" s="154" t="s">
        <v>80</v>
      </c>
      <c r="AV1922" s="12" t="s">
        <v>78</v>
      </c>
      <c r="AW1922" s="12" t="s">
        <v>32</v>
      </c>
      <c r="AX1922" s="12" t="s">
        <v>71</v>
      </c>
      <c r="AY1922" s="154" t="s">
        <v>304</v>
      </c>
    </row>
    <row r="1923" spans="2:51" s="12" customFormat="1" ht="33.75" x14ac:dyDescent="0.2">
      <c r="B1923" s="152"/>
      <c r="D1923" s="153" t="s">
        <v>313</v>
      </c>
      <c r="E1923" s="154" t="s">
        <v>2</v>
      </c>
      <c r="F1923" s="155" t="s">
        <v>1873</v>
      </c>
      <c r="H1923" s="154" t="s">
        <v>2</v>
      </c>
      <c r="I1923" s="156"/>
      <c r="L1923" s="152"/>
      <c r="M1923" s="157"/>
      <c r="T1923" s="158"/>
      <c r="AT1923" s="154" t="s">
        <v>313</v>
      </c>
      <c r="AU1923" s="154" t="s">
        <v>80</v>
      </c>
      <c r="AV1923" s="12" t="s">
        <v>78</v>
      </c>
      <c r="AW1923" s="12" t="s">
        <v>32</v>
      </c>
      <c r="AX1923" s="12" t="s">
        <v>71</v>
      </c>
      <c r="AY1923" s="154" t="s">
        <v>304</v>
      </c>
    </row>
    <row r="1924" spans="2:51" s="12" customFormat="1" x14ac:dyDescent="0.2">
      <c r="B1924" s="152"/>
      <c r="D1924" s="153" t="s">
        <v>313</v>
      </c>
      <c r="E1924" s="154" t="s">
        <v>2</v>
      </c>
      <c r="F1924" s="155" t="s">
        <v>1874</v>
      </c>
      <c r="H1924" s="154" t="s">
        <v>2</v>
      </c>
      <c r="I1924" s="156"/>
      <c r="L1924" s="152"/>
      <c r="M1924" s="157"/>
      <c r="T1924" s="158"/>
      <c r="AT1924" s="154" t="s">
        <v>313</v>
      </c>
      <c r="AU1924" s="154" t="s">
        <v>80</v>
      </c>
      <c r="AV1924" s="12" t="s">
        <v>78</v>
      </c>
      <c r="AW1924" s="12" t="s">
        <v>32</v>
      </c>
      <c r="AX1924" s="12" t="s">
        <v>71</v>
      </c>
      <c r="AY1924" s="154" t="s">
        <v>304</v>
      </c>
    </row>
    <row r="1925" spans="2:51" s="12" customFormat="1" x14ac:dyDescent="0.2">
      <c r="B1925" s="152"/>
      <c r="D1925" s="153" t="s">
        <v>313</v>
      </c>
      <c r="E1925" s="154" t="s">
        <v>2</v>
      </c>
      <c r="F1925" s="155" t="s">
        <v>1875</v>
      </c>
      <c r="H1925" s="154" t="s">
        <v>2</v>
      </c>
      <c r="I1925" s="156"/>
      <c r="L1925" s="152"/>
      <c r="M1925" s="157"/>
      <c r="T1925" s="158"/>
      <c r="AT1925" s="154" t="s">
        <v>313</v>
      </c>
      <c r="AU1925" s="154" t="s">
        <v>80</v>
      </c>
      <c r="AV1925" s="12" t="s">
        <v>78</v>
      </c>
      <c r="AW1925" s="12" t="s">
        <v>32</v>
      </c>
      <c r="AX1925" s="12" t="s">
        <v>71</v>
      </c>
      <c r="AY1925" s="154" t="s">
        <v>304</v>
      </c>
    </row>
    <row r="1926" spans="2:51" s="12" customFormat="1" x14ac:dyDescent="0.2">
      <c r="B1926" s="152"/>
      <c r="D1926" s="153" t="s">
        <v>313</v>
      </c>
      <c r="E1926" s="154" t="s">
        <v>2</v>
      </c>
      <c r="F1926" s="155" t="s">
        <v>1876</v>
      </c>
      <c r="H1926" s="154" t="s">
        <v>2</v>
      </c>
      <c r="I1926" s="156"/>
      <c r="L1926" s="152"/>
      <c r="M1926" s="157"/>
      <c r="T1926" s="158"/>
      <c r="AT1926" s="154" t="s">
        <v>313</v>
      </c>
      <c r="AU1926" s="154" t="s">
        <v>80</v>
      </c>
      <c r="AV1926" s="12" t="s">
        <v>78</v>
      </c>
      <c r="AW1926" s="12" t="s">
        <v>32</v>
      </c>
      <c r="AX1926" s="12" t="s">
        <v>71</v>
      </c>
      <c r="AY1926" s="154" t="s">
        <v>304</v>
      </c>
    </row>
    <row r="1927" spans="2:51" s="13" customFormat="1" x14ac:dyDescent="0.2">
      <c r="B1927" s="159"/>
      <c r="D1927" s="153" t="s">
        <v>313</v>
      </c>
      <c r="E1927" s="160" t="s">
        <v>2</v>
      </c>
      <c r="F1927" s="161" t="s">
        <v>1877</v>
      </c>
      <c r="H1927" s="162">
        <v>32.886000000000003</v>
      </c>
      <c r="I1927" s="163"/>
      <c r="L1927" s="159"/>
      <c r="M1927" s="164"/>
      <c r="T1927" s="165"/>
      <c r="AT1927" s="160" t="s">
        <v>313</v>
      </c>
      <c r="AU1927" s="160" t="s">
        <v>80</v>
      </c>
      <c r="AV1927" s="13" t="s">
        <v>80</v>
      </c>
      <c r="AW1927" s="13" t="s">
        <v>32</v>
      </c>
      <c r="AX1927" s="13" t="s">
        <v>71</v>
      </c>
      <c r="AY1927" s="160" t="s">
        <v>304</v>
      </c>
    </row>
    <row r="1928" spans="2:51" s="13" customFormat="1" x14ac:dyDescent="0.2">
      <c r="B1928" s="159"/>
      <c r="D1928" s="153" t="s">
        <v>313</v>
      </c>
      <c r="E1928" s="160" t="s">
        <v>2</v>
      </c>
      <c r="F1928" s="161" t="s">
        <v>1878</v>
      </c>
      <c r="H1928" s="162">
        <v>31.763999999999999</v>
      </c>
      <c r="I1928" s="163"/>
      <c r="L1928" s="159"/>
      <c r="M1928" s="164"/>
      <c r="T1928" s="165"/>
      <c r="AT1928" s="160" t="s">
        <v>313</v>
      </c>
      <c r="AU1928" s="160" t="s">
        <v>80</v>
      </c>
      <c r="AV1928" s="13" t="s">
        <v>80</v>
      </c>
      <c r="AW1928" s="13" t="s">
        <v>32</v>
      </c>
      <c r="AX1928" s="13" t="s">
        <v>71</v>
      </c>
      <c r="AY1928" s="160" t="s">
        <v>304</v>
      </c>
    </row>
    <row r="1929" spans="2:51" s="14" customFormat="1" x14ac:dyDescent="0.2">
      <c r="B1929" s="166"/>
      <c r="D1929" s="153" t="s">
        <v>313</v>
      </c>
      <c r="E1929" s="167" t="s">
        <v>2</v>
      </c>
      <c r="F1929" s="168" t="s">
        <v>321</v>
      </c>
      <c r="H1929" s="169">
        <v>64.650000000000006</v>
      </c>
      <c r="I1929" s="170"/>
      <c r="L1929" s="166"/>
      <c r="M1929" s="171"/>
      <c r="T1929" s="172"/>
      <c r="AT1929" s="167" t="s">
        <v>313</v>
      </c>
      <c r="AU1929" s="167" t="s">
        <v>80</v>
      </c>
      <c r="AV1929" s="14" t="s">
        <v>322</v>
      </c>
      <c r="AW1929" s="14" t="s">
        <v>32</v>
      </c>
      <c r="AX1929" s="14" t="s">
        <v>71</v>
      </c>
      <c r="AY1929" s="167" t="s">
        <v>304</v>
      </c>
    </row>
    <row r="1930" spans="2:51" s="12" customFormat="1" x14ac:dyDescent="0.2">
      <c r="B1930" s="152"/>
      <c r="D1930" s="153" t="s">
        <v>313</v>
      </c>
      <c r="E1930" s="154" t="s">
        <v>2</v>
      </c>
      <c r="F1930" s="155" t="s">
        <v>950</v>
      </c>
      <c r="H1930" s="154" t="s">
        <v>2</v>
      </c>
      <c r="I1930" s="156"/>
      <c r="L1930" s="152"/>
      <c r="M1930" s="157"/>
      <c r="T1930" s="158"/>
      <c r="AT1930" s="154" t="s">
        <v>313</v>
      </c>
      <c r="AU1930" s="154" t="s">
        <v>80</v>
      </c>
      <c r="AV1930" s="12" t="s">
        <v>78</v>
      </c>
      <c r="AW1930" s="12" t="s">
        <v>32</v>
      </c>
      <c r="AX1930" s="12" t="s">
        <v>71</v>
      </c>
      <c r="AY1930" s="154" t="s">
        <v>304</v>
      </c>
    </row>
    <row r="1931" spans="2:51" s="12" customFormat="1" x14ac:dyDescent="0.2">
      <c r="B1931" s="152"/>
      <c r="D1931" s="153" t="s">
        <v>313</v>
      </c>
      <c r="E1931" s="154" t="s">
        <v>2</v>
      </c>
      <c r="F1931" s="155" t="s">
        <v>1876</v>
      </c>
      <c r="H1931" s="154" t="s">
        <v>2</v>
      </c>
      <c r="I1931" s="156"/>
      <c r="L1931" s="152"/>
      <c r="M1931" s="157"/>
      <c r="T1931" s="158"/>
      <c r="AT1931" s="154" t="s">
        <v>313</v>
      </c>
      <c r="AU1931" s="154" t="s">
        <v>80</v>
      </c>
      <c r="AV1931" s="12" t="s">
        <v>78</v>
      </c>
      <c r="AW1931" s="12" t="s">
        <v>32</v>
      </c>
      <c r="AX1931" s="12" t="s">
        <v>71</v>
      </c>
      <c r="AY1931" s="154" t="s">
        <v>304</v>
      </c>
    </row>
    <row r="1932" spans="2:51" s="13" customFormat="1" x14ac:dyDescent="0.2">
      <c r="B1932" s="159"/>
      <c r="D1932" s="153" t="s">
        <v>313</v>
      </c>
      <c r="E1932" s="160" t="s">
        <v>2</v>
      </c>
      <c r="F1932" s="161" t="s">
        <v>1879</v>
      </c>
      <c r="H1932" s="162">
        <v>10.26</v>
      </c>
      <c r="I1932" s="163"/>
      <c r="L1932" s="159"/>
      <c r="M1932" s="164"/>
      <c r="T1932" s="165"/>
      <c r="AT1932" s="160" t="s">
        <v>313</v>
      </c>
      <c r="AU1932" s="160" t="s">
        <v>80</v>
      </c>
      <c r="AV1932" s="13" t="s">
        <v>80</v>
      </c>
      <c r="AW1932" s="13" t="s">
        <v>32</v>
      </c>
      <c r="AX1932" s="13" t="s">
        <v>71</v>
      </c>
      <c r="AY1932" s="160" t="s">
        <v>304</v>
      </c>
    </row>
    <row r="1933" spans="2:51" s="13" customFormat="1" x14ac:dyDescent="0.2">
      <c r="B1933" s="159"/>
      <c r="D1933" s="153" t="s">
        <v>313</v>
      </c>
      <c r="E1933" s="160" t="s">
        <v>2</v>
      </c>
      <c r="F1933" s="161" t="s">
        <v>1880</v>
      </c>
      <c r="H1933" s="162">
        <v>6.6059999999999999</v>
      </c>
      <c r="I1933" s="163"/>
      <c r="L1933" s="159"/>
      <c r="M1933" s="164"/>
      <c r="T1933" s="165"/>
      <c r="AT1933" s="160" t="s">
        <v>313</v>
      </c>
      <c r="AU1933" s="160" t="s">
        <v>80</v>
      </c>
      <c r="AV1933" s="13" t="s">
        <v>80</v>
      </c>
      <c r="AW1933" s="13" t="s">
        <v>32</v>
      </c>
      <c r="AX1933" s="13" t="s">
        <v>71</v>
      </c>
      <c r="AY1933" s="160" t="s">
        <v>304</v>
      </c>
    </row>
    <row r="1934" spans="2:51" s="13" customFormat="1" x14ac:dyDescent="0.2">
      <c r="B1934" s="159"/>
      <c r="D1934" s="153" t="s">
        <v>313</v>
      </c>
      <c r="E1934" s="160" t="s">
        <v>2</v>
      </c>
      <c r="F1934" s="161" t="s">
        <v>1881</v>
      </c>
      <c r="H1934" s="162">
        <v>21.815999999999999</v>
      </c>
      <c r="I1934" s="163"/>
      <c r="L1934" s="159"/>
      <c r="M1934" s="164"/>
      <c r="T1934" s="165"/>
      <c r="AT1934" s="160" t="s">
        <v>313</v>
      </c>
      <c r="AU1934" s="160" t="s">
        <v>80</v>
      </c>
      <c r="AV1934" s="13" t="s">
        <v>80</v>
      </c>
      <c r="AW1934" s="13" t="s">
        <v>32</v>
      </c>
      <c r="AX1934" s="13" t="s">
        <v>71</v>
      </c>
      <c r="AY1934" s="160" t="s">
        <v>304</v>
      </c>
    </row>
    <row r="1935" spans="2:51" s="14" customFormat="1" x14ac:dyDescent="0.2">
      <c r="B1935" s="166"/>
      <c r="D1935" s="153" t="s">
        <v>313</v>
      </c>
      <c r="E1935" s="167" t="s">
        <v>2</v>
      </c>
      <c r="F1935" s="168" t="s">
        <v>321</v>
      </c>
      <c r="H1935" s="169">
        <v>38.682000000000002</v>
      </c>
      <c r="I1935" s="170"/>
      <c r="L1935" s="166"/>
      <c r="M1935" s="171"/>
      <c r="T1935" s="172"/>
      <c r="AT1935" s="167" t="s">
        <v>313</v>
      </c>
      <c r="AU1935" s="167" t="s">
        <v>80</v>
      </c>
      <c r="AV1935" s="14" t="s">
        <v>322</v>
      </c>
      <c r="AW1935" s="14" t="s">
        <v>32</v>
      </c>
      <c r="AX1935" s="14" t="s">
        <v>71</v>
      </c>
      <c r="AY1935" s="167" t="s">
        <v>304</v>
      </c>
    </row>
    <row r="1936" spans="2:51" s="15" customFormat="1" x14ac:dyDescent="0.2">
      <c r="B1936" s="173"/>
      <c r="D1936" s="153" t="s">
        <v>313</v>
      </c>
      <c r="E1936" s="174" t="s">
        <v>2</v>
      </c>
      <c r="F1936" s="175" t="s">
        <v>323</v>
      </c>
      <c r="H1936" s="176">
        <v>103.33199999999999</v>
      </c>
      <c r="I1936" s="177"/>
      <c r="L1936" s="173"/>
      <c r="M1936" s="178"/>
      <c r="T1936" s="179"/>
      <c r="AT1936" s="174" t="s">
        <v>313</v>
      </c>
      <c r="AU1936" s="174" t="s">
        <v>80</v>
      </c>
      <c r="AV1936" s="15" t="s">
        <v>86</v>
      </c>
      <c r="AW1936" s="15" t="s">
        <v>32</v>
      </c>
      <c r="AX1936" s="15" t="s">
        <v>78</v>
      </c>
      <c r="AY1936" s="174" t="s">
        <v>304</v>
      </c>
    </row>
    <row r="1937" spans="2:65" s="1" customFormat="1" ht="24.2" customHeight="1" x14ac:dyDescent="0.2">
      <c r="B1937" s="134"/>
      <c r="C1937" s="181" t="s">
        <v>1882</v>
      </c>
      <c r="D1937" s="181" t="s">
        <v>535</v>
      </c>
      <c r="E1937" s="182" t="s">
        <v>1883</v>
      </c>
      <c r="F1937" s="183" t="s">
        <v>1884</v>
      </c>
      <c r="G1937" s="184" t="s">
        <v>130</v>
      </c>
      <c r="H1937" s="185">
        <v>67.882999999999996</v>
      </c>
      <c r="I1937" s="186"/>
      <c r="J1937" s="187">
        <f>ROUND(I1937*H1937,2)</f>
        <v>0</v>
      </c>
      <c r="K1937" s="183" t="s">
        <v>309</v>
      </c>
      <c r="L1937" s="188"/>
      <c r="M1937" s="189" t="s">
        <v>2</v>
      </c>
      <c r="N1937" s="190" t="s">
        <v>42</v>
      </c>
      <c r="P1937" s="144">
        <f>O1937*H1937</f>
        <v>0</v>
      </c>
      <c r="Q1937" s="144">
        <v>1.8E-3</v>
      </c>
      <c r="R1937" s="144">
        <f>Q1937*H1937</f>
        <v>0.12218939999999999</v>
      </c>
      <c r="S1937" s="144">
        <v>0</v>
      </c>
      <c r="T1937" s="145">
        <f>S1937*H1937</f>
        <v>0</v>
      </c>
      <c r="AR1937" s="146" t="s">
        <v>98</v>
      </c>
      <c r="AT1937" s="146" t="s">
        <v>535</v>
      </c>
      <c r="AU1937" s="146" t="s">
        <v>80</v>
      </c>
      <c r="AY1937" s="18" t="s">
        <v>304</v>
      </c>
      <c r="BE1937" s="147">
        <f>IF(N1937="základní",J1937,0)</f>
        <v>0</v>
      </c>
      <c r="BF1937" s="147">
        <f>IF(N1937="snížená",J1937,0)</f>
        <v>0</v>
      </c>
      <c r="BG1937" s="147">
        <f>IF(N1937="zákl. přenesená",J1937,0)</f>
        <v>0</v>
      </c>
      <c r="BH1937" s="147">
        <f>IF(N1937="sníž. přenesená",J1937,0)</f>
        <v>0</v>
      </c>
      <c r="BI1937" s="147">
        <f>IF(N1937="nulová",J1937,0)</f>
        <v>0</v>
      </c>
      <c r="BJ1937" s="18" t="s">
        <v>78</v>
      </c>
      <c r="BK1937" s="147">
        <f>ROUND(I1937*H1937,2)</f>
        <v>0</v>
      </c>
      <c r="BL1937" s="18" t="s">
        <v>86</v>
      </c>
      <c r="BM1937" s="146" t="s">
        <v>1885</v>
      </c>
    </row>
    <row r="1938" spans="2:65" s="12" customFormat="1" x14ac:dyDescent="0.2">
      <c r="B1938" s="152"/>
      <c r="D1938" s="153" t="s">
        <v>313</v>
      </c>
      <c r="E1938" s="154" t="s">
        <v>2</v>
      </c>
      <c r="F1938" s="155" t="s">
        <v>1874</v>
      </c>
      <c r="H1938" s="154" t="s">
        <v>2</v>
      </c>
      <c r="I1938" s="156"/>
      <c r="L1938" s="152"/>
      <c r="M1938" s="157"/>
      <c r="T1938" s="158"/>
      <c r="AT1938" s="154" t="s">
        <v>313</v>
      </c>
      <c r="AU1938" s="154" t="s">
        <v>80</v>
      </c>
      <c r="AV1938" s="12" t="s">
        <v>78</v>
      </c>
      <c r="AW1938" s="12" t="s">
        <v>32</v>
      </c>
      <c r="AX1938" s="12" t="s">
        <v>71</v>
      </c>
      <c r="AY1938" s="154" t="s">
        <v>304</v>
      </c>
    </row>
    <row r="1939" spans="2:65" s="12" customFormat="1" x14ac:dyDescent="0.2">
      <c r="B1939" s="152"/>
      <c r="D1939" s="153" t="s">
        <v>313</v>
      </c>
      <c r="E1939" s="154" t="s">
        <v>2</v>
      </c>
      <c r="F1939" s="155" t="s">
        <v>1875</v>
      </c>
      <c r="H1939" s="154" t="s">
        <v>2</v>
      </c>
      <c r="I1939" s="156"/>
      <c r="L1939" s="152"/>
      <c r="M1939" s="157"/>
      <c r="T1939" s="158"/>
      <c r="AT1939" s="154" t="s">
        <v>313</v>
      </c>
      <c r="AU1939" s="154" t="s">
        <v>80</v>
      </c>
      <c r="AV1939" s="12" t="s">
        <v>78</v>
      </c>
      <c r="AW1939" s="12" t="s">
        <v>32</v>
      </c>
      <c r="AX1939" s="12" t="s">
        <v>71</v>
      </c>
      <c r="AY1939" s="154" t="s">
        <v>304</v>
      </c>
    </row>
    <row r="1940" spans="2:65" s="12" customFormat="1" x14ac:dyDescent="0.2">
      <c r="B1940" s="152"/>
      <c r="D1940" s="153" t="s">
        <v>313</v>
      </c>
      <c r="E1940" s="154" t="s">
        <v>2</v>
      </c>
      <c r="F1940" s="155" t="s">
        <v>1876</v>
      </c>
      <c r="H1940" s="154" t="s">
        <v>2</v>
      </c>
      <c r="I1940" s="156"/>
      <c r="L1940" s="152"/>
      <c r="M1940" s="157"/>
      <c r="T1940" s="158"/>
      <c r="AT1940" s="154" t="s">
        <v>313</v>
      </c>
      <c r="AU1940" s="154" t="s">
        <v>80</v>
      </c>
      <c r="AV1940" s="12" t="s">
        <v>78</v>
      </c>
      <c r="AW1940" s="12" t="s">
        <v>32</v>
      </c>
      <c r="AX1940" s="12" t="s">
        <v>71</v>
      </c>
      <c r="AY1940" s="154" t="s">
        <v>304</v>
      </c>
    </row>
    <row r="1941" spans="2:65" s="13" customFormat="1" x14ac:dyDescent="0.2">
      <c r="B1941" s="159"/>
      <c r="D1941" s="153" t="s">
        <v>313</v>
      </c>
      <c r="E1941" s="160" t="s">
        <v>2</v>
      </c>
      <c r="F1941" s="161" t="s">
        <v>1877</v>
      </c>
      <c r="H1941" s="162">
        <v>32.886000000000003</v>
      </c>
      <c r="I1941" s="163"/>
      <c r="L1941" s="159"/>
      <c r="M1941" s="164"/>
      <c r="T1941" s="165"/>
      <c r="AT1941" s="160" t="s">
        <v>313</v>
      </c>
      <c r="AU1941" s="160" t="s">
        <v>80</v>
      </c>
      <c r="AV1941" s="13" t="s">
        <v>80</v>
      </c>
      <c r="AW1941" s="13" t="s">
        <v>32</v>
      </c>
      <c r="AX1941" s="13" t="s">
        <v>71</v>
      </c>
      <c r="AY1941" s="160" t="s">
        <v>304</v>
      </c>
    </row>
    <row r="1942" spans="2:65" s="13" customFormat="1" x14ac:dyDescent="0.2">
      <c r="B1942" s="159"/>
      <c r="D1942" s="153" t="s">
        <v>313</v>
      </c>
      <c r="E1942" s="160" t="s">
        <v>2</v>
      </c>
      <c r="F1942" s="161" t="s">
        <v>1878</v>
      </c>
      <c r="H1942" s="162">
        <v>31.763999999999999</v>
      </c>
      <c r="I1942" s="163"/>
      <c r="L1942" s="159"/>
      <c r="M1942" s="164"/>
      <c r="T1942" s="165"/>
      <c r="AT1942" s="160" t="s">
        <v>313</v>
      </c>
      <c r="AU1942" s="160" t="s">
        <v>80</v>
      </c>
      <c r="AV1942" s="13" t="s">
        <v>80</v>
      </c>
      <c r="AW1942" s="13" t="s">
        <v>32</v>
      </c>
      <c r="AX1942" s="13" t="s">
        <v>71</v>
      </c>
      <c r="AY1942" s="160" t="s">
        <v>304</v>
      </c>
    </row>
    <row r="1943" spans="2:65" s="14" customFormat="1" x14ac:dyDescent="0.2">
      <c r="B1943" s="166"/>
      <c r="D1943" s="153" t="s">
        <v>313</v>
      </c>
      <c r="E1943" s="167" t="s">
        <v>2</v>
      </c>
      <c r="F1943" s="168" t="s">
        <v>321</v>
      </c>
      <c r="H1943" s="169">
        <v>64.650000000000006</v>
      </c>
      <c r="I1943" s="170"/>
      <c r="L1943" s="166"/>
      <c r="M1943" s="171"/>
      <c r="T1943" s="172"/>
      <c r="AT1943" s="167" t="s">
        <v>313</v>
      </c>
      <c r="AU1943" s="167" t="s">
        <v>80</v>
      </c>
      <c r="AV1943" s="14" t="s">
        <v>322</v>
      </c>
      <c r="AW1943" s="14" t="s">
        <v>32</v>
      </c>
      <c r="AX1943" s="14" t="s">
        <v>71</v>
      </c>
      <c r="AY1943" s="167" t="s">
        <v>304</v>
      </c>
    </row>
    <row r="1944" spans="2:65" s="15" customFormat="1" x14ac:dyDescent="0.2">
      <c r="B1944" s="173"/>
      <c r="D1944" s="153" t="s">
        <v>313</v>
      </c>
      <c r="E1944" s="174" t="s">
        <v>2</v>
      </c>
      <c r="F1944" s="175" t="s">
        <v>323</v>
      </c>
      <c r="H1944" s="176">
        <v>64.650000000000006</v>
      </c>
      <c r="I1944" s="177"/>
      <c r="L1944" s="173"/>
      <c r="M1944" s="178"/>
      <c r="T1944" s="179"/>
      <c r="AT1944" s="174" t="s">
        <v>313</v>
      </c>
      <c r="AU1944" s="174" t="s">
        <v>80</v>
      </c>
      <c r="AV1944" s="15" t="s">
        <v>86</v>
      </c>
      <c r="AW1944" s="15" t="s">
        <v>32</v>
      </c>
      <c r="AX1944" s="15" t="s">
        <v>78</v>
      </c>
      <c r="AY1944" s="174" t="s">
        <v>304</v>
      </c>
    </row>
    <row r="1945" spans="2:65" s="13" customFormat="1" x14ac:dyDescent="0.2">
      <c r="B1945" s="159"/>
      <c r="D1945" s="153" t="s">
        <v>313</v>
      </c>
      <c r="F1945" s="161" t="s">
        <v>1886</v>
      </c>
      <c r="H1945" s="162">
        <v>67.882999999999996</v>
      </c>
      <c r="I1945" s="163"/>
      <c r="L1945" s="159"/>
      <c r="M1945" s="164"/>
      <c r="T1945" s="165"/>
      <c r="AT1945" s="160" t="s">
        <v>313</v>
      </c>
      <c r="AU1945" s="160" t="s">
        <v>80</v>
      </c>
      <c r="AV1945" s="13" t="s">
        <v>80</v>
      </c>
      <c r="AW1945" s="13" t="s">
        <v>3</v>
      </c>
      <c r="AX1945" s="13" t="s">
        <v>78</v>
      </c>
      <c r="AY1945" s="160" t="s">
        <v>304</v>
      </c>
    </row>
    <row r="1946" spans="2:65" s="1" customFormat="1" ht="24.2" customHeight="1" x14ac:dyDescent="0.2">
      <c r="B1946" s="134"/>
      <c r="C1946" s="181" t="s">
        <v>1887</v>
      </c>
      <c r="D1946" s="181" t="s">
        <v>535</v>
      </c>
      <c r="E1946" s="182" t="s">
        <v>1888</v>
      </c>
      <c r="F1946" s="183" t="s">
        <v>1889</v>
      </c>
      <c r="G1946" s="184" t="s">
        <v>130</v>
      </c>
      <c r="H1946" s="185">
        <v>40.616</v>
      </c>
      <c r="I1946" s="186"/>
      <c r="J1946" s="187">
        <f>ROUND(I1946*H1946,2)</f>
        <v>0</v>
      </c>
      <c r="K1946" s="183" t="s">
        <v>309</v>
      </c>
      <c r="L1946" s="188"/>
      <c r="M1946" s="189" t="s">
        <v>2</v>
      </c>
      <c r="N1946" s="190" t="s">
        <v>42</v>
      </c>
      <c r="P1946" s="144">
        <f>O1946*H1946</f>
        <v>0</v>
      </c>
      <c r="Q1946" s="144">
        <v>2.3999999999999998E-3</v>
      </c>
      <c r="R1946" s="144">
        <f>Q1946*H1946</f>
        <v>9.7478399999999993E-2</v>
      </c>
      <c r="S1946" s="144">
        <v>0</v>
      </c>
      <c r="T1946" s="145">
        <f>S1946*H1946</f>
        <v>0</v>
      </c>
      <c r="AR1946" s="146" t="s">
        <v>98</v>
      </c>
      <c r="AT1946" s="146" t="s">
        <v>535</v>
      </c>
      <c r="AU1946" s="146" t="s">
        <v>80</v>
      </c>
      <c r="AY1946" s="18" t="s">
        <v>304</v>
      </c>
      <c r="BE1946" s="147">
        <f>IF(N1946="základní",J1946,0)</f>
        <v>0</v>
      </c>
      <c r="BF1946" s="147">
        <f>IF(N1946="snížená",J1946,0)</f>
        <v>0</v>
      </c>
      <c r="BG1946" s="147">
        <f>IF(N1946="zákl. přenesená",J1946,0)</f>
        <v>0</v>
      </c>
      <c r="BH1946" s="147">
        <f>IF(N1946="sníž. přenesená",J1946,0)</f>
        <v>0</v>
      </c>
      <c r="BI1946" s="147">
        <f>IF(N1946="nulová",J1946,0)</f>
        <v>0</v>
      </c>
      <c r="BJ1946" s="18" t="s">
        <v>78</v>
      </c>
      <c r="BK1946" s="147">
        <f>ROUND(I1946*H1946,2)</f>
        <v>0</v>
      </c>
      <c r="BL1946" s="18" t="s">
        <v>86</v>
      </c>
      <c r="BM1946" s="146" t="s">
        <v>1890</v>
      </c>
    </row>
    <row r="1947" spans="2:65" s="12" customFormat="1" x14ac:dyDescent="0.2">
      <c r="B1947" s="152"/>
      <c r="D1947" s="153" t="s">
        <v>313</v>
      </c>
      <c r="E1947" s="154" t="s">
        <v>2</v>
      </c>
      <c r="F1947" s="155" t="s">
        <v>1874</v>
      </c>
      <c r="H1947" s="154" t="s">
        <v>2</v>
      </c>
      <c r="I1947" s="156"/>
      <c r="L1947" s="152"/>
      <c r="M1947" s="157"/>
      <c r="T1947" s="158"/>
      <c r="AT1947" s="154" t="s">
        <v>313</v>
      </c>
      <c r="AU1947" s="154" t="s">
        <v>80</v>
      </c>
      <c r="AV1947" s="12" t="s">
        <v>78</v>
      </c>
      <c r="AW1947" s="12" t="s">
        <v>32</v>
      </c>
      <c r="AX1947" s="12" t="s">
        <v>71</v>
      </c>
      <c r="AY1947" s="154" t="s">
        <v>304</v>
      </c>
    </row>
    <row r="1948" spans="2:65" s="12" customFormat="1" x14ac:dyDescent="0.2">
      <c r="B1948" s="152"/>
      <c r="D1948" s="153" t="s">
        <v>313</v>
      </c>
      <c r="E1948" s="154" t="s">
        <v>2</v>
      </c>
      <c r="F1948" s="155" t="s">
        <v>950</v>
      </c>
      <c r="H1948" s="154" t="s">
        <v>2</v>
      </c>
      <c r="I1948" s="156"/>
      <c r="L1948" s="152"/>
      <c r="M1948" s="157"/>
      <c r="T1948" s="158"/>
      <c r="AT1948" s="154" t="s">
        <v>313</v>
      </c>
      <c r="AU1948" s="154" t="s">
        <v>80</v>
      </c>
      <c r="AV1948" s="12" t="s">
        <v>78</v>
      </c>
      <c r="AW1948" s="12" t="s">
        <v>32</v>
      </c>
      <c r="AX1948" s="12" t="s">
        <v>71</v>
      </c>
      <c r="AY1948" s="154" t="s">
        <v>304</v>
      </c>
    </row>
    <row r="1949" spans="2:65" s="12" customFormat="1" x14ac:dyDescent="0.2">
      <c r="B1949" s="152"/>
      <c r="D1949" s="153" t="s">
        <v>313</v>
      </c>
      <c r="E1949" s="154" t="s">
        <v>2</v>
      </c>
      <c r="F1949" s="155" t="s">
        <v>1876</v>
      </c>
      <c r="H1949" s="154" t="s">
        <v>2</v>
      </c>
      <c r="I1949" s="156"/>
      <c r="L1949" s="152"/>
      <c r="M1949" s="157"/>
      <c r="T1949" s="158"/>
      <c r="AT1949" s="154" t="s">
        <v>313</v>
      </c>
      <c r="AU1949" s="154" t="s">
        <v>80</v>
      </c>
      <c r="AV1949" s="12" t="s">
        <v>78</v>
      </c>
      <c r="AW1949" s="12" t="s">
        <v>32</v>
      </c>
      <c r="AX1949" s="12" t="s">
        <v>71</v>
      </c>
      <c r="AY1949" s="154" t="s">
        <v>304</v>
      </c>
    </row>
    <row r="1950" spans="2:65" s="13" customFormat="1" x14ac:dyDescent="0.2">
      <c r="B1950" s="159"/>
      <c r="D1950" s="153" t="s">
        <v>313</v>
      </c>
      <c r="E1950" s="160" t="s">
        <v>2</v>
      </c>
      <c r="F1950" s="161" t="s">
        <v>1879</v>
      </c>
      <c r="H1950" s="162">
        <v>10.26</v>
      </c>
      <c r="I1950" s="163"/>
      <c r="L1950" s="159"/>
      <c r="M1950" s="164"/>
      <c r="T1950" s="165"/>
      <c r="AT1950" s="160" t="s">
        <v>313</v>
      </c>
      <c r="AU1950" s="160" t="s">
        <v>80</v>
      </c>
      <c r="AV1950" s="13" t="s">
        <v>80</v>
      </c>
      <c r="AW1950" s="13" t="s">
        <v>32</v>
      </c>
      <c r="AX1950" s="13" t="s">
        <v>71</v>
      </c>
      <c r="AY1950" s="160" t="s">
        <v>304</v>
      </c>
    </row>
    <row r="1951" spans="2:65" s="13" customFormat="1" x14ac:dyDescent="0.2">
      <c r="B1951" s="159"/>
      <c r="D1951" s="153" t="s">
        <v>313</v>
      </c>
      <c r="E1951" s="160" t="s">
        <v>2</v>
      </c>
      <c r="F1951" s="161" t="s">
        <v>1880</v>
      </c>
      <c r="H1951" s="162">
        <v>6.6059999999999999</v>
      </c>
      <c r="I1951" s="163"/>
      <c r="L1951" s="159"/>
      <c r="M1951" s="164"/>
      <c r="T1951" s="165"/>
      <c r="AT1951" s="160" t="s">
        <v>313</v>
      </c>
      <c r="AU1951" s="160" t="s">
        <v>80</v>
      </c>
      <c r="AV1951" s="13" t="s">
        <v>80</v>
      </c>
      <c r="AW1951" s="13" t="s">
        <v>32</v>
      </c>
      <c r="AX1951" s="13" t="s">
        <v>71</v>
      </c>
      <c r="AY1951" s="160" t="s">
        <v>304</v>
      </c>
    </row>
    <row r="1952" spans="2:65" s="13" customFormat="1" x14ac:dyDescent="0.2">
      <c r="B1952" s="159"/>
      <c r="D1952" s="153" t="s">
        <v>313</v>
      </c>
      <c r="E1952" s="160" t="s">
        <v>2</v>
      </c>
      <c r="F1952" s="161" t="s">
        <v>1881</v>
      </c>
      <c r="H1952" s="162">
        <v>21.815999999999999</v>
      </c>
      <c r="I1952" s="163"/>
      <c r="L1952" s="159"/>
      <c r="M1952" s="164"/>
      <c r="T1952" s="165"/>
      <c r="AT1952" s="160" t="s">
        <v>313</v>
      </c>
      <c r="AU1952" s="160" t="s">
        <v>80</v>
      </c>
      <c r="AV1952" s="13" t="s">
        <v>80</v>
      </c>
      <c r="AW1952" s="13" t="s">
        <v>32</v>
      </c>
      <c r="AX1952" s="13" t="s">
        <v>71</v>
      </c>
      <c r="AY1952" s="160" t="s">
        <v>304</v>
      </c>
    </row>
    <row r="1953" spans="2:65" s="14" customFormat="1" x14ac:dyDescent="0.2">
      <c r="B1953" s="166"/>
      <c r="D1953" s="153" t="s">
        <v>313</v>
      </c>
      <c r="E1953" s="167" t="s">
        <v>2</v>
      </c>
      <c r="F1953" s="168" t="s">
        <v>321</v>
      </c>
      <c r="H1953" s="169">
        <v>38.682000000000002</v>
      </c>
      <c r="I1953" s="170"/>
      <c r="L1953" s="166"/>
      <c r="M1953" s="171"/>
      <c r="T1953" s="172"/>
      <c r="AT1953" s="167" t="s">
        <v>313</v>
      </c>
      <c r="AU1953" s="167" t="s">
        <v>80</v>
      </c>
      <c r="AV1953" s="14" t="s">
        <v>322</v>
      </c>
      <c r="AW1953" s="14" t="s">
        <v>32</v>
      </c>
      <c r="AX1953" s="14" t="s">
        <v>71</v>
      </c>
      <c r="AY1953" s="167" t="s">
        <v>304</v>
      </c>
    </row>
    <row r="1954" spans="2:65" s="15" customFormat="1" x14ac:dyDescent="0.2">
      <c r="B1954" s="173"/>
      <c r="D1954" s="153" t="s">
        <v>313</v>
      </c>
      <c r="E1954" s="174" t="s">
        <v>2</v>
      </c>
      <c r="F1954" s="175" t="s">
        <v>323</v>
      </c>
      <c r="H1954" s="176">
        <v>38.682000000000002</v>
      </c>
      <c r="I1954" s="177"/>
      <c r="L1954" s="173"/>
      <c r="M1954" s="178"/>
      <c r="T1954" s="179"/>
      <c r="AT1954" s="174" t="s">
        <v>313</v>
      </c>
      <c r="AU1954" s="174" t="s">
        <v>80</v>
      </c>
      <c r="AV1954" s="15" t="s">
        <v>86</v>
      </c>
      <c r="AW1954" s="15" t="s">
        <v>32</v>
      </c>
      <c r="AX1954" s="15" t="s">
        <v>78</v>
      </c>
      <c r="AY1954" s="174" t="s">
        <v>304</v>
      </c>
    </row>
    <row r="1955" spans="2:65" s="13" customFormat="1" x14ac:dyDescent="0.2">
      <c r="B1955" s="159"/>
      <c r="D1955" s="153" t="s">
        <v>313</v>
      </c>
      <c r="F1955" s="161" t="s">
        <v>1891</v>
      </c>
      <c r="H1955" s="162">
        <v>40.616</v>
      </c>
      <c r="I1955" s="163"/>
      <c r="L1955" s="159"/>
      <c r="M1955" s="164"/>
      <c r="T1955" s="165"/>
      <c r="AT1955" s="160" t="s">
        <v>313</v>
      </c>
      <c r="AU1955" s="160" t="s">
        <v>80</v>
      </c>
      <c r="AV1955" s="13" t="s">
        <v>80</v>
      </c>
      <c r="AW1955" s="13" t="s">
        <v>3</v>
      </c>
      <c r="AX1955" s="13" t="s">
        <v>78</v>
      </c>
      <c r="AY1955" s="160" t="s">
        <v>304</v>
      </c>
    </row>
    <row r="1956" spans="2:65" s="1" customFormat="1" ht="66.75" customHeight="1" x14ac:dyDescent="0.2">
      <c r="B1956" s="134"/>
      <c r="C1956" s="135" t="s">
        <v>1892</v>
      </c>
      <c r="D1956" s="135" t="s">
        <v>306</v>
      </c>
      <c r="E1956" s="136" t="s">
        <v>1893</v>
      </c>
      <c r="F1956" s="137" t="s">
        <v>1894</v>
      </c>
      <c r="G1956" s="138" t="s">
        <v>130</v>
      </c>
      <c r="H1956" s="139">
        <v>199.886</v>
      </c>
      <c r="I1956" s="140"/>
      <c r="J1956" s="141">
        <f>ROUND(I1956*H1956,2)</f>
        <v>0</v>
      </c>
      <c r="K1956" s="137" t="s">
        <v>309</v>
      </c>
      <c r="L1956" s="33"/>
      <c r="M1956" s="142" t="s">
        <v>2</v>
      </c>
      <c r="N1956" s="143" t="s">
        <v>42</v>
      </c>
      <c r="P1956" s="144">
        <f>O1956*H1956</f>
        <v>0</v>
      </c>
      <c r="Q1956" s="144">
        <v>8.5199999999999998E-3</v>
      </c>
      <c r="R1956" s="144">
        <f>Q1956*H1956</f>
        <v>1.7030287199999998</v>
      </c>
      <c r="S1956" s="144">
        <v>0</v>
      </c>
      <c r="T1956" s="145">
        <f>S1956*H1956</f>
        <v>0</v>
      </c>
      <c r="AR1956" s="146" t="s">
        <v>86</v>
      </c>
      <c r="AT1956" s="146" t="s">
        <v>306</v>
      </c>
      <c r="AU1956" s="146" t="s">
        <v>80</v>
      </c>
      <c r="AY1956" s="18" t="s">
        <v>304</v>
      </c>
      <c r="BE1956" s="147">
        <f>IF(N1956="základní",J1956,0)</f>
        <v>0</v>
      </c>
      <c r="BF1956" s="147">
        <f>IF(N1956="snížená",J1956,0)</f>
        <v>0</v>
      </c>
      <c r="BG1956" s="147">
        <f>IF(N1956="zákl. přenesená",J1956,0)</f>
        <v>0</v>
      </c>
      <c r="BH1956" s="147">
        <f>IF(N1956="sníž. přenesená",J1956,0)</f>
        <v>0</v>
      </c>
      <c r="BI1956" s="147">
        <f>IF(N1956="nulová",J1956,0)</f>
        <v>0</v>
      </c>
      <c r="BJ1956" s="18" t="s">
        <v>78</v>
      </c>
      <c r="BK1956" s="147">
        <f>ROUND(I1956*H1956,2)</f>
        <v>0</v>
      </c>
      <c r="BL1956" s="18" t="s">
        <v>86</v>
      </c>
      <c r="BM1956" s="146" t="s">
        <v>1895</v>
      </c>
    </row>
    <row r="1957" spans="2:65" s="1" customFormat="1" x14ac:dyDescent="0.2">
      <c r="B1957" s="33"/>
      <c r="D1957" s="148" t="s">
        <v>311</v>
      </c>
      <c r="F1957" s="149" t="s">
        <v>1896</v>
      </c>
      <c r="I1957" s="150"/>
      <c r="L1957" s="33"/>
      <c r="M1957" s="151"/>
      <c r="T1957" s="54"/>
      <c r="AT1957" s="18" t="s">
        <v>311</v>
      </c>
      <c r="AU1957" s="18" t="s">
        <v>80</v>
      </c>
    </row>
    <row r="1958" spans="2:65" s="12" customFormat="1" x14ac:dyDescent="0.2">
      <c r="B1958" s="152"/>
      <c r="D1958" s="153" t="s">
        <v>313</v>
      </c>
      <c r="E1958" s="154" t="s">
        <v>2</v>
      </c>
      <c r="F1958" s="155" t="s">
        <v>1897</v>
      </c>
      <c r="H1958" s="154" t="s">
        <v>2</v>
      </c>
      <c r="I1958" s="156"/>
      <c r="L1958" s="152"/>
      <c r="M1958" s="157"/>
      <c r="T1958" s="158"/>
      <c r="AT1958" s="154" t="s">
        <v>313</v>
      </c>
      <c r="AU1958" s="154" t="s">
        <v>80</v>
      </c>
      <c r="AV1958" s="12" t="s">
        <v>78</v>
      </c>
      <c r="AW1958" s="12" t="s">
        <v>32</v>
      </c>
      <c r="AX1958" s="12" t="s">
        <v>71</v>
      </c>
      <c r="AY1958" s="154" t="s">
        <v>304</v>
      </c>
    </row>
    <row r="1959" spans="2:65" s="12" customFormat="1" ht="33.75" x14ac:dyDescent="0.2">
      <c r="B1959" s="152"/>
      <c r="D1959" s="153" t="s">
        <v>313</v>
      </c>
      <c r="E1959" s="154" t="s">
        <v>2</v>
      </c>
      <c r="F1959" s="155" t="s">
        <v>1898</v>
      </c>
      <c r="H1959" s="154" t="s">
        <v>2</v>
      </c>
      <c r="I1959" s="156"/>
      <c r="L1959" s="152"/>
      <c r="M1959" s="157"/>
      <c r="T1959" s="158"/>
      <c r="AT1959" s="154" t="s">
        <v>313</v>
      </c>
      <c r="AU1959" s="154" t="s">
        <v>80</v>
      </c>
      <c r="AV1959" s="12" t="s">
        <v>78</v>
      </c>
      <c r="AW1959" s="12" t="s">
        <v>32</v>
      </c>
      <c r="AX1959" s="12" t="s">
        <v>71</v>
      </c>
      <c r="AY1959" s="154" t="s">
        <v>304</v>
      </c>
    </row>
    <row r="1960" spans="2:65" s="12" customFormat="1" ht="33.75" x14ac:dyDescent="0.2">
      <c r="B1960" s="152"/>
      <c r="D1960" s="153" t="s">
        <v>313</v>
      </c>
      <c r="E1960" s="154" t="s">
        <v>2</v>
      </c>
      <c r="F1960" s="155" t="s">
        <v>1899</v>
      </c>
      <c r="H1960" s="154" t="s">
        <v>2</v>
      </c>
      <c r="I1960" s="156"/>
      <c r="L1960" s="152"/>
      <c r="M1960" s="157"/>
      <c r="T1960" s="158"/>
      <c r="AT1960" s="154" t="s">
        <v>313</v>
      </c>
      <c r="AU1960" s="154" t="s">
        <v>80</v>
      </c>
      <c r="AV1960" s="12" t="s">
        <v>78</v>
      </c>
      <c r="AW1960" s="12" t="s">
        <v>32</v>
      </c>
      <c r="AX1960" s="12" t="s">
        <v>71</v>
      </c>
      <c r="AY1960" s="154" t="s">
        <v>304</v>
      </c>
    </row>
    <row r="1961" spans="2:65" s="13" customFormat="1" ht="22.5" x14ac:dyDescent="0.2">
      <c r="B1961" s="159"/>
      <c r="D1961" s="153" t="s">
        <v>313</v>
      </c>
      <c r="E1961" s="160" t="s">
        <v>2</v>
      </c>
      <c r="F1961" s="161" t="s">
        <v>1900</v>
      </c>
      <c r="H1961" s="162">
        <v>11.815</v>
      </c>
      <c r="I1961" s="163"/>
      <c r="L1961" s="159"/>
      <c r="M1961" s="164"/>
      <c r="T1961" s="165"/>
      <c r="AT1961" s="160" t="s">
        <v>313</v>
      </c>
      <c r="AU1961" s="160" t="s">
        <v>80</v>
      </c>
      <c r="AV1961" s="13" t="s">
        <v>80</v>
      </c>
      <c r="AW1961" s="13" t="s">
        <v>32</v>
      </c>
      <c r="AX1961" s="13" t="s">
        <v>71</v>
      </c>
      <c r="AY1961" s="160" t="s">
        <v>304</v>
      </c>
    </row>
    <row r="1962" spans="2:65" s="13" customFormat="1" ht="22.5" x14ac:dyDescent="0.2">
      <c r="B1962" s="159"/>
      <c r="D1962" s="153" t="s">
        <v>313</v>
      </c>
      <c r="E1962" s="160" t="s">
        <v>2</v>
      </c>
      <c r="F1962" s="161" t="s">
        <v>1901</v>
      </c>
      <c r="H1962" s="162">
        <v>79.355000000000004</v>
      </c>
      <c r="I1962" s="163"/>
      <c r="L1962" s="159"/>
      <c r="M1962" s="164"/>
      <c r="T1962" s="165"/>
      <c r="AT1962" s="160" t="s">
        <v>313</v>
      </c>
      <c r="AU1962" s="160" t="s">
        <v>80</v>
      </c>
      <c r="AV1962" s="13" t="s">
        <v>80</v>
      </c>
      <c r="AW1962" s="13" t="s">
        <v>32</v>
      </c>
      <c r="AX1962" s="13" t="s">
        <v>71</v>
      </c>
      <c r="AY1962" s="160" t="s">
        <v>304</v>
      </c>
    </row>
    <row r="1963" spans="2:65" s="14" customFormat="1" x14ac:dyDescent="0.2">
      <c r="B1963" s="166"/>
      <c r="D1963" s="153" t="s">
        <v>313</v>
      </c>
      <c r="E1963" s="167" t="s">
        <v>2</v>
      </c>
      <c r="F1963" s="168" t="s">
        <v>321</v>
      </c>
      <c r="H1963" s="169">
        <v>91.17</v>
      </c>
      <c r="I1963" s="170"/>
      <c r="L1963" s="166"/>
      <c r="M1963" s="171"/>
      <c r="T1963" s="172"/>
      <c r="AT1963" s="167" t="s">
        <v>313</v>
      </c>
      <c r="AU1963" s="167" t="s">
        <v>80</v>
      </c>
      <c r="AV1963" s="14" t="s">
        <v>322</v>
      </c>
      <c r="AW1963" s="14" t="s">
        <v>32</v>
      </c>
      <c r="AX1963" s="14" t="s">
        <v>71</v>
      </c>
      <c r="AY1963" s="167" t="s">
        <v>304</v>
      </c>
    </row>
    <row r="1964" spans="2:65" s="13" customFormat="1" ht="22.5" x14ac:dyDescent="0.2">
      <c r="B1964" s="159"/>
      <c r="D1964" s="153" t="s">
        <v>313</v>
      </c>
      <c r="E1964" s="160" t="s">
        <v>2</v>
      </c>
      <c r="F1964" s="161" t="s">
        <v>1902</v>
      </c>
      <c r="H1964" s="162">
        <v>66.415999999999997</v>
      </c>
      <c r="I1964" s="163"/>
      <c r="L1964" s="159"/>
      <c r="M1964" s="164"/>
      <c r="T1964" s="165"/>
      <c r="AT1964" s="160" t="s">
        <v>313</v>
      </c>
      <c r="AU1964" s="160" t="s">
        <v>80</v>
      </c>
      <c r="AV1964" s="13" t="s">
        <v>80</v>
      </c>
      <c r="AW1964" s="13" t="s">
        <v>32</v>
      </c>
      <c r="AX1964" s="13" t="s">
        <v>71</v>
      </c>
      <c r="AY1964" s="160" t="s">
        <v>304</v>
      </c>
    </row>
    <row r="1965" spans="2:65" s="13" customFormat="1" x14ac:dyDescent="0.2">
      <c r="B1965" s="159"/>
      <c r="D1965" s="153" t="s">
        <v>313</v>
      </c>
      <c r="E1965" s="160" t="s">
        <v>2</v>
      </c>
      <c r="F1965" s="161" t="s">
        <v>1903</v>
      </c>
      <c r="H1965" s="162">
        <v>42.3</v>
      </c>
      <c r="I1965" s="163"/>
      <c r="L1965" s="159"/>
      <c r="M1965" s="164"/>
      <c r="T1965" s="165"/>
      <c r="AT1965" s="160" t="s">
        <v>313</v>
      </c>
      <c r="AU1965" s="160" t="s">
        <v>80</v>
      </c>
      <c r="AV1965" s="13" t="s">
        <v>80</v>
      </c>
      <c r="AW1965" s="13" t="s">
        <v>32</v>
      </c>
      <c r="AX1965" s="13" t="s">
        <v>71</v>
      </c>
      <c r="AY1965" s="160" t="s">
        <v>304</v>
      </c>
    </row>
    <row r="1966" spans="2:65" s="14" customFormat="1" x14ac:dyDescent="0.2">
      <c r="B1966" s="166"/>
      <c r="D1966" s="153" t="s">
        <v>313</v>
      </c>
      <c r="E1966" s="167" t="s">
        <v>2</v>
      </c>
      <c r="F1966" s="168" t="s">
        <v>321</v>
      </c>
      <c r="H1966" s="169">
        <v>108.71599999999999</v>
      </c>
      <c r="I1966" s="170"/>
      <c r="L1966" s="166"/>
      <c r="M1966" s="171"/>
      <c r="T1966" s="172"/>
      <c r="AT1966" s="167" t="s">
        <v>313</v>
      </c>
      <c r="AU1966" s="167" t="s">
        <v>80</v>
      </c>
      <c r="AV1966" s="14" t="s">
        <v>322</v>
      </c>
      <c r="AW1966" s="14" t="s">
        <v>32</v>
      </c>
      <c r="AX1966" s="14" t="s">
        <v>71</v>
      </c>
      <c r="AY1966" s="167" t="s">
        <v>304</v>
      </c>
    </row>
    <row r="1967" spans="2:65" s="15" customFormat="1" x14ac:dyDescent="0.2">
      <c r="B1967" s="173"/>
      <c r="D1967" s="153" t="s">
        <v>313</v>
      </c>
      <c r="E1967" s="174" t="s">
        <v>2</v>
      </c>
      <c r="F1967" s="175" t="s">
        <v>323</v>
      </c>
      <c r="H1967" s="176">
        <v>199.886</v>
      </c>
      <c r="I1967" s="177"/>
      <c r="L1967" s="173"/>
      <c r="M1967" s="178"/>
      <c r="T1967" s="179"/>
      <c r="AT1967" s="174" t="s">
        <v>313</v>
      </c>
      <c r="AU1967" s="174" t="s">
        <v>80</v>
      </c>
      <c r="AV1967" s="15" t="s">
        <v>86</v>
      </c>
      <c r="AW1967" s="15" t="s">
        <v>32</v>
      </c>
      <c r="AX1967" s="15" t="s">
        <v>78</v>
      </c>
      <c r="AY1967" s="174" t="s">
        <v>304</v>
      </c>
    </row>
    <row r="1968" spans="2:65" s="1" customFormat="1" ht="16.5" customHeight="1" x14ac:dyDescent="0.2">
      <c r="B1968" s="134"/>
      <c r="C1968" s="181" t="s">
        <v>1904</v>
      </c>
      <c r="D1968" s="181" t="s">
        <v>535</v>
      </c>
      <c r="E1968" s="182" t="s">
        <v>1344</v>
      </c>
      <c r="F1968" s="183" t="s">
        <v>1345</v>
      </c>
      <c r="G1968" s="184" t="s">
        <v>130</v>
      </c>
      <c r="H1968" s="185">
        <v>209.88</v>
      </c>
      <c r="I1968" s="186"/>
      <c r="J1968" s="187">
        <f>ROUND(I1968*H1968,2)</f>
        <v>0</v>
      </c>
      <c r="K1968" s="183" t="s">
        <v>309</v>
      </c>
      <c r="L1968" s="188"/>
      <c r="M1968" s="189" t="s">
        <v>2</v>
      </c>
      <c r="N1968" s="190" t="s">
        <v>42</v>
      </c>
      <c r="P1968" s="144">
        <f>O1968*H1968</f>
        <v>0</v>
      </c>
      <c r="Q1968" s="144">
        <v>1.5E-3</v>
      </c>
      <c r="R1968" s="144">
        <f>Q1968*H1968</f>
        <v>0.31481999999999999</v>
      </c>
      <c r="S1968" s="144">
        <v>0</v>
      </c>
      <c r="T1968" s="145">
        <f>S1968*H1968</f>
        <v>0</v>
      </c>
      <c r="AR1968" s="146" t="s">
        <v>98</v>
      </c>
      <c r="AT1968" s="146" t="s">
        <v>535</v>
      </c>
      <c r="AU1968" s="146" t="s">
        <v>80</v>
      </c>
      <c r="AY1968" s="18" t="s">
        <v>304</v>
      </c>
      <c r="BE1968" s="147">
        <f>IF(N1968="základní",J1968,0)</f>
        <v>0</v>
      </c>
      <c r="BF1968" s="147">
        <f>IF(N1968="snížená",J1968,0)</f>
        <v>0</v>
      </c>
      <c r="BG1968" s="147">
        <f>IF(N1968="zákl. přenesená",J1968,0)</f>
        <v>0</v>
      </c>
      <c r="BH1968" s="147">
        <f>IF(N1968="sníž. přenesená",J1968,0)</f>
        <v>0</v>
      </c>
      <c r="BI1968" s="147">
        <f>IF(N1968="nulová",J1968,0)</f>
        <v>0</v>
      </c>
      <c r="BJ1968" s="18" t="s">
        <v>78</v>
      </c>
      <c r="BK1968" s="147">
        <f>ROUND(I1968*H1968,2)</f>
        <v>0</v>
      </c>
      <c r="BL1968" s="18" t="s">
        <v>86</v>
      </c>
      <c r="BM1968" s="146" t="s">
        <v>1905</v>
      </c>
    </row>
    <row r="1969" spans="2:65" s="1" customFormat="1" ht="19.5" x14ac:dyDescent="0.2">
      <c r="B1969" s="33"/>
      <c r="D1969" s="153" t="s">
        <v>360</v>
      </c>
      <c r="F1969" s="180" t="s">
        <v>1334</v>
      </c>
      <c r="I1969" s="150"/>
      <c r="L1969" s="33"/>
      <c r="M1969" s="151"/>
      <c r="T1969" s="54"/>
      <c r="AT1969" s="18" t="s">
        <v>360</v>
      </c>
      <c r="AU1969" s="18" t="s">
        <v>80</v>
      </c>
    </row>
    <row r="1970" spans="2:65" s="13" customFormat="1" x14ac:dyDescent="0.2">
      <c r="B1970" s="159"/>
      <c r="D1970" s="153" t="s">
        <v>313</v>
      </c>
      <c r="F1970" s="161" t="s">
        <v>1906</v>
      </c>
      <c r="H1970" s="162">
        <v>209.88</v>
      </c>
      <c r="I1970" s="163"/>
      <c r="L1970" s="159"/>
      <c r="M1970" s="164"/>
      <c r="T1970" s="165"/>
      <c r="AT1970" s="160" t="s">
        <v>313</v>
      </c>
      <c r="AU1970" s="160" t="s">
        <v>80</v>
      </c>
      <c r="AV1970" s="13" t="s">
        <v>80</v>
      </c>
      <c r="AW1970" s="13" t="s">
        <v>3</v>
      </c>
      <c r="AX1970" s="13" t="s">
        <v>78</v>
      </c>
      <c r="AY1970" s="160" t="s">
        <v>304</v>
      </c>
    </row>
    <row r="1971" spans="2:65" s="1" customFormat="1" ht="55.5" customHeight="1" x14ac:dyDescent="0.2">
      <c r="B1971" s="134"/>
      <c r="C1971" s="135" t="s">
        <v>1907</v>
      </c>
      <c r="D1971" s="135" t="s">
        <v>306</v>
      </c>
      <c r="E1971" s="136" t="s">
        <v>1908</v>
      </c>
      <c r="F1971" s="137" t="s">
        <v>1909</v>
      </c>
      <c r="G1971" s="138" t="s">
        <v>130</v>
      </c>
      <c r="H1971" s="139">
        <v>199.886</v>
      </c>
      <c r="I1971" s="140"/>
      <c r="J1971" s="141">
        <f>ROUND(I1971*H1971,2)</f>
        <v>0</v>
      </c>
      <c r="K1971" s="137" t="s">
        <v>309</v>
      </c>
      <c r="L1971" s="33"/>
      <c r="M1971" s="142" t="s">
        <v>2</v>
      </c>
      <c r="N1971" s="143" t="s">
        <v>42</v>
      </c>
      <c r="P1971" s="144">
        <f>O1971*H1971</f>
        <v>0</v>
      </c>
      <c r="Q1971" s="144">
        <v>8.0000000000000007E-5</v>
      </c>
      <c r="R1971" s="144">
        <f>Q1971*H1971</f>
        <v>1.5990880000000002E-2</v>
      </c>
      <c r="S1971" s="144">
        <v>0</v>
      </c>
      <c r="T1971" s="145">
        <f>S1971*H1971</f>
        <v>0</v>
      </c>
      <c r="AR1971" s="146" t="s">
        <v>86</v>
      </c>
      <c r="AT1971" s="146" t="s">
        <v>306</v>
      </c>
      <c r="AU1971" s="146" t="s">
        <v>80</v>
      </c>
      <c r="AY1971" s="18" t="s">
        <v>304</v>
      </c>
      <c r="BE1971" s="147">
        <f>IF(N1971="základní",J1971,0)</f>
        <v>0</v>
      </c>
      <c r="BF1971" s="147">
        <f>IF(N1971="snížená",J1971,0)</f>
        <v>0</v>
      </c>
      <c r="BG1971" s="147">
        <f>IF(N1971="zákl. přenesená",J1971,0)</f>
        <v>0</v>
      </c>
      <c r="BH1971" s="147">
        <f>IF(N1971="sníž. přenesená",J1971,0)</f>
        <v>0</v>
      </c>
      <c r="BI1971" s="147">
        <f>IF(N1971="nulová",J1971,0)</f>
        <v>0</v>
      </c>
      <c r="BJ1971" s="18" t="s">
        <v>78</v>
      </c>
      <c r="BK1971" s="147">
        <f>ROUND(I1971*H1971,2)</f>
        <v>0</v>
      </c>
      <c r="BL1971" s="18" t="s">
        <v>86</v>
      </c>
      <c r="BM1971" s="146" t="s">
        <v>1910</v>
      </c>
    </row>
    <row r="1972" spans="2:65" s="1" customFormat="1" x14ac:dyDescent="0.2">
      <c r="B1972" s="33"/>
      <c r="D1972" s="148" t="s">
        <v>311</v>
      </c>
      <c r="F1972" s="149" t="s">
        <v>1911</v>
      </c>
      <c r="I1972" s="150"/>
      <c r="L1972" s="33"/>
      <c r="M1972" s="151"/>
      <c r="T1972" s="54"/>
      <c r="AT1972" s="18" t="s">
        <v>311</v>
      </c>
      <c r="AU1972" s="18" t="s">
        <v>80</v>
      </c>
    </row>
    <row r="1973" spans="2:65" s="1" customFormat="1" ht="66.75" customHeight="1" x14ac:dyDescent="0.2">
      <c r="B1973" s="134"/>
      <c r="C1973" s="135" t="s">
        <v>1912</v>
      </c>
      <c r="D1973" s="135" t="s">
        <v>306</v>
      </c>
      <c r="E1973" s="136" t="s">
        <v>1913</v>
      </c>
      <c r="F1973" s="137" t="s">
        <v>1914</v>
      </c>
      <c r="G1973" s="138" t="s">
        <v>130</v>
      </c>
      <c r="H1973" s="139">
        <v>34.366999999999997</v>
      </c>
      <c r="I1973" s="140"/>
      <c r="J1973" s="141">
        <f>ROUND(I1973*H1973,2)</f>
        <v>0</v>
      </c>
      <c r="K1973" s="137" t="s">
        <v>309</v>
      </c>
      <c r="L1973" s="33"/>
      <c r="M1973" s="142" t="s">
        <v>2</v>
      </c>
      <c r="N1973" s="143" t="s">
        <v>42</v>
      </c>
      <c r="P1973" s="144">
        <f>O1973*H1973</f>
        <v>0</v>
      </c>
      <c r="Q1973" s="144">
        <v>8.6E-3</v>
      </c>
      <c r="R1973" s="144">
        <f>Q1973*H1973</f>
        <v>0.29555619999999999</v>
      </c>
      <c r="S1973" s="144">
        <v>0</v>
      </c>
      <c r="T1973" s="145">
        <f>S1973*H1973</f>
        <v>0</v>
      </c>
      <c r="AR1973" s="146" t="s">
        <v>86</v>
      </c>
      <c r="AT1973" s="146" t="s">
        <v>306</v>
      </c>
      <c r="AU1973" s="146" t="s">
        <v>80</v>
      </c>
      <c r="AY1973" s="18" t="s">
        <v>304</v>
      </c>
      <c r="BE1973" s="147">
        <f>IF(N1973="základní",J1973,0)</f>
        <v>0</v>
      </c>
      <c r="BF1973" s="147">
        <f>IF(N1973="snížená",J1973,0)</f>
        <v>0</v>
      </c>
      <c r="BG1973" s="147">
        <f>IF(N1973="zákl. přenesená",J1973,0)</f>
        <v>0</v>
      </c>
      <c r="BH1973" s="147">
        <f>IF(N1973="sníž. přenesená",J1973,0)</f>
        <v>0</v>
      </c>
      <c r="BI1973" s="147">
        <f>IF(N1973="nulová",J1973,0)</f>
        <v>0</v>
      </c>
      <c r="BJ1973" s="18" t="s">
        <v>78</v>
      </c>
      <c r="BK1973" s="147">
        <f>ROUND(I1973*H1973,2)</f>
        <v>0</v>
      </c>
      <c r="BL1973" s="18" t="s">
        <v>86</v>
      </c>
      <c r="BM1973" s="146" t="s">
        <v>1915</v>
      </c>
    </row>
    <row r="1974" spans="2:65" s="1" customFormat="1" x14ac:dyDescent="0.2">
      <c r="B1974" s="33"/>
      <c r="D1974" s="148" t="s">
        <v>311</v>
      </c>
      <c r="F1974" s="149" t="s">
        <v>1916</v>
      </c>
      <c r="I1974" s="150"/>
      <c r="L1974" s="33"/>
      <c r="M1974" s="151"/>
      <c r="T1974" s="54"/>
      <c r="AT1974" s="18" t="s">
        <v>311</v>
      </c>
      <c r="AU1974" s="18" t="s">
        <v>80</v>
      </c>
    </row>
    <row r="1975" spans="2:65" s="12" customFormat="1" x14ac:dyDescent="0.2">
      <c r="B1975" s="152"/>
      <c r="D1975" s="153" t="s">
        <v>313</v>
      </c>
      <c r="E1975" s="154" t="s">
        <v>2</v>
      </c>
      <c r="F1975" s="155" t="s">
        <v>1897</v>
      </c>
      <c r="H1975" s="154" t="s">
        <v>2</v>
      </c>
      <c r="I1975" s="156"/>
      <c r="L1975" s="152"/>
      <c r="M1975" s="157"/>
      <c r="T1975" s="158"/>
      <c r="AT1975" s="154" t="s">
        <v>313</v>
      </c>
      <c r="AU1975" s="154" t="s">
        <v>80</v>
      </c>
      <c r="AV1975" s="12" t="s">
        <v>78</v>
      </c>
      <c r="AW1975" s="12" t="s">
        <v>32</v>
      </c>
      <c r="AX1975" s="12" t="s">
        <v>71</v>
      </c>
      <c r="AY1975" s="154" t="s">
        <v>304</v>
      </c>
    </row>
    <row r="1976" spans="2:65" s="12" customFormat="1" ht="33.75" x14ac:dyDescent="0.2">
      <c r="B1976" s="152"/>
      <c r="D1976" s="153" t="s">
        <v>313</v>
      </c>
      <c r="E1976" s="154" t="s">
        <v>2</v>
      </c>
      <c r="F1976" s="155" t="s">
        <v>1898</v>
      </c>
      <c r="H1976" s="154" t="s">
        <v>2</v>
      </c>
      <c r="I1976" s="156"/>
      <c r="L1976" s="152"/>
      <c r="M1976" s="157"/>
      <c r="T1976" s="158"/>
      <c r="AT1976" s="154" t="s">
        <v>313</v>
      </c>
      <c r="AU1976" s="154" t="s">
        <v>80</v>
      </c>
      <c r="AV1976" s="12" t="s">
        <v>78</v>
      </c>
      <c r="AW1976" s="12" t="s">
        <v>32</v>
      </c>
      <c r="AX1976" s="12" t="s">
        <v>71</v>
      </c>
      <c r="AY1976" s="154" t="s">
        <v>304</v>
      </c>
    </row>
    <row r="1977" spans="2:65" s="12" customFormat="1" ht="33.75" x14ac:dyDescent="0.2">
      <c r="B1977" s="152"/>
      <c r="D1977" s="153" t="s">
        <v>313</v>
      </c>
      <c r="E1977" s="154" t="s">
        <v>2</v>
      </c>
      <c r="F1977" s="155" t="s">
        <v>1899</v>
      </c>
      <c r="H1977" s="154" t="s">
        <v>2</v>
      </c>
      <c r="I1977" s="156"/>
      <c r="L1977" s="152"/>
      <c r="M1977" s="157"/>
      <c r="T1977" s="158"/>
      <c r="AT1977" s="154" t="s">
        <v>313</v>
      </c>
      <c r="AU1977" s="154" t="s">
        <v>80</v>
      </c>
      <c r="AV1977" s="12" t="s">
        <v>78</v>
      </c>
      <c r="AW1977" s="12" t="s">
        <v>32</v>
      </c>
      <c r="AX1977" s="12" t="s">
        <v>71</v>
      </c>
      <c r="AY1977" s="154" t="s">
        <v>304</v>
      </c>
    </row>
    <row r="1978" spans="2:65" s="13" customFormat="1" ht="33.75" x14ac:dyDescent="0.2">
      <c r="B1978" s="159"/>
      <c r="D1978" s="153" t="s">
        <v>313</v>
      </c>
      <c r="E1978" s="160" t="s">
        <v>2</v>
      </c>
      <c r="F1978" s="161" t="s">
        <v>1917</v>
      </c>
      <c r="H1978" s="162">
        <v>33.389000000000003</v>
      </c>
      <c r="I1978" s="163"/>
      <c r="L1978" s="159"/>
      <c r="M1978" s="164"/>
      <c r="T1978" s="165"/>
      <c r="AT1978" s="160" t="s">
        <v>313</v>
      </c>
      <c r="AU1978" s="160" t="s">
        <v>80</v>
      </c>
      <c r="AV1978" s="13" t="s">
        <v>80</v>
      </c>
      <c r="AW1978" s="13" t="s">
        <v>32</v>
      </c>
      <c r="AX1978" s="13" t="s">
        <v>71</v>
      </c>
      <c r="AY1978" s="160" t="s">
        <v>304</v>
      </c>
    </row>
    <row r="1979" spans="2:65" s="13" customFormat="1" ht="22.5" x14ac:dyDescent="0.2">
      <c r="B1979" s="159"/>
      <c r="D1979" s="153" t="s">
        <v>313</v>
      </c>
      <c r="E1979" s="160" t="s">
        <v>2</v>
      </c>
      <c r="F1979" s="161" t="s">
        <v>1918</v>
      </c>
      <c r="H1979" s="162">
        <v>0.97799999999999998</v>
      </c>
      <c r="I1979" s="163"/>
      <c r="L1979" s="159"/>
      <c r="M1979" s="164"/>
      <c r="T1979" s="165"/>
      <c r="AT1979" s="160" t="s">
        <v>313</v>
      </c>
      <c r="AU1979" s="160" t="s">
        <v>80</v>
      </c>
      <c r="AV1979" s="13" t="s">
        <v>80</v>
      </c>
      <c r="AW1979" s="13" t="s">
        <v>32</v>
      </c>
      <c r="AX1979" s="13" t="s">
        <v>71</v>
      </c>
      <c r="AY1979" s="160" t="s">
        <v>304</v>
      </c>
    </row>
    <row r="1980" spans="2:65" s="14" customFormat="1" x14ac:dyDescent="0.2">
      <c r="B1980" s="166"/>
      <c r="D1980" s="153" t="s">
        <v>313</v>
      </c>
      <c r="E1980" s="167" t="s">
        <v>2</v>
      </c>
      <c r="F1980" s="168" t="s">
        <v>321</v>
      </c>
      <c r="H1980" s="169">
        <v>34.366999999999997</v>
      </c>
      <c r="I1980" s="170"/>
      <c r="L1980" s="166"/>
      <c r="M1980" s="171"/>
      <c r="T1980" s="172"/>
      <c r="AT1980" s="167" t="s">
        <v>313</v>
      </c>
      <c r="AU1980" s="167" t="s">
        <v>80</v>
      </c>
      <c r="AV1980" s="14" t="s">
        <v>322</v>
      </c>
      <c r="AW1980" s="14" t="s">
        <v>32</v>
      </c>
      <c r="AX1980" s="14" t="s">
        <v>71</v>
      </c>
      <c r="AY1980" s="167" t="s">
        <v>304</v>
      </c>
    </row>
    <row r="1981" spans="2:65" s="15" customFormat="1" x14ac:dyDescent="0.2">
      <c r="B1981" s="173"/>
      <c r="D1981" s="153" t="s">
        <v>313</v>
      </c>
      <c r="E1981" s="174" t="s">
        <v>2</v>
      </c>
      <c r="F1981" s="175" t="s">
        <v>323</v>
      </c>
      <c r="H1981" s="176">
        <v>34.366999999999997</v>
      </c>
      <c r="I1981" s="177"/>
      <c r="L1981" s="173"/>
      <c r="M1981" s="178"/>
      <c r="T1981" s="179"/>
      <c r="AT1981" s="174" t="s">
        <v>313</v>
      </c>
      <c r="AU1981" s="174" t="s">
        <v>80</v>
      </c>
      <c r="AV1981" s="15" t="s">
        <v>86</v>
      </c>
      <c r="AW1981" s="15" t="s">
        <v>32</v>
      </c>
      <c r="AX1981" s="15" t="s">
        <v>78</v>
      </c>
      <c r="AY1981" s="174" t="s">
        <v>304</v>
      </c>
    </row>
    <row r="1982" spans="2:65" s="1" customFormat="1" ht="16.5" customHeight="1" x14ac:dyDescent="0.2">
      <c r="B1982" s="134"/>
      <c r="C1982" s="181" t="s">
        <v>1919</v>
      </c>
      <c r="D1982" s="181" t="s">
        <v>535</v>
      </c>
      <c r="E1982" s="182" t="s">
        <v>1920</v>
      </c>
      <c r="F1982" s="183" t="s">
        <v>1921</v>
      </c>
      <c r="G1982" s="184" t="s">
        <v>130</v>
      </c>
      <c r="H1982" s="185">
        <v>36.085000000000001</v>
      </c>
      <c r="I1982" s="186"/>
      <c r="J1982" s="187">
        <f>ROUND(I1982*H1982,2)</f>
        <v>0</v>
      </c>
      <c r="K1982" s="183" t="s">
        <v>309</v>
      </c>
      <c r="L1982" s="188"/>
      <c r="M1982" s="189" t="s">
        <v>2</v>
      </c>
      <c r="N1982" s="190" t="s">
        <v>42</v>
      </c>
      <c r="P1982" s="144">
        <f>O1982*H1982</f>
        <v>0</v>
      </c>
      <c r="Q1982" s="144">
        <v>2.2499999999999998E-3</v>
      </c>
      <c r="R1982" s="144">
        <f>Q1982*H1982</f>
        <v>8.1191249999999993E-2</v>
      </c>
      <c r="S1982" s="144">
        <v>0</v>
      </c>
      <c r="T1982" s="145">
        <f>S1982*H1982</f>
        <v>0</v>
      </c>
      <c r="AR1982" s="146" t="s">
        <v>98</v>
      </c>
      <c r="AT1982" s="146" t="s">
        <v>535</v>
      </c>
      <c r="AU1982" s="146" t="s">
        <v>80</v>
      </c>
      <c r="AY1982" s="18" t="s">
        <v>304</v>
      </c>
      <c r="BE1982" s="147">
        <f>IF(N1982="základní",J1982,0)</f>
        <v>0</v>
      </c>
      <c r="BF1982" s="147">
        <f>IF(N1982="snížená",J1982,0)</f>
        <v>0</v>
      </c>
      <c r="BG1982" s="147">
        <f>IF(N1982="zákl. přenesená",J1982,0)</f>
        <v>0</v>
      </c>
      <c r="BH1982" s="147">
        <f>IF(N1982="sníž. přenesená",J1982,0)</f>
        <v>0</v>
      </c>
      <c r="BI1982" s="147">
        <f>IF(N1982="nulová",J1982,0)</f>
        <v>0</v>
      </c>
      <c r="BJ1982" s="18" t="s">
        <v>78</v>
      </c>
      <c r="BK1982" s="147">
        <f>ROUND(I1982*H1982,2)</f>
        <v>0</v>
      </c>
      <c r="BL1982" s="18" t="s">
        <v>86</v>
      </c>
      <c r="BM1982" s="146" t="s">
        <v>1922</v>
      </c>
    </row>
    <row r="1983" spans="2:65" s="1" customFormat="1" ht="19.5" x14ac:dyDescent="0.2">
      <c r="B1983" s="33"/>
      <c r="D1983" s="153" t="s">
        <v>360</v>
      </c>
      <c r="F1983" s="180" t="s">
        <v>1334</v>
      </c>
      <c r="I1983" s="150"/>
      <c r="L1983" s="33"/>
      <c r="M1983" s="151"/>
      <c r="T1983" s="54"/>
      <c r="AT1983" s="18" t="s">
        <v>360</v>
      </c>
      <c r="AU1983" s="18" t="s">
        <v>80</v>
      </c>
    </row>
    <row r="1984" spans="2:65" s="13" customFormat="1" x14ac:dyDescent="0.2">
      <c r="B1984" s="159"/>
      <c r="D1984" s="153" t="s">
        <v>313</v>
      </c>
      <c r="F1984" s="161" t="s">
        <v>1923</v>
      </c>
      <c r="H1984" s="162">
        <v>36.085000000000001</v>
      </c>
      <c r="I1984" s="163"/>
      <c r="L1984" s="159"/>
      <c r="M1984" s="164"/>
      <c r="T1984" s="165"/>
      <c r="AT1984" s="160" t="s">
        <v>313</v>
      </c>
      <c r="AU1984" s="160" t="s">
        <v>80</v>
      </c>
      <c r="AV1984" s="13" t="s">
        <v>80</v>
      </c>
      <c r="AW1984" s="13" t="s">
        <v>3</v>
      </c>
      <c r="AX1984" s="13" t="s">
        <v>78</v>
      </c>
      <c r="AY1984" s="160" t="s">
        <v>304</v>
      </c>
    </row>
    <row r="1985" spans="2:65" s="1" customFormat="1" ht="55.5" customHeight="1" x14ac:dyDescent="0.2">
      <c r="B1985" s="134"/>
      <c r="C1985" s="135" t="s">
        <v>1924</v>
      </c>
      <c r="D1985" s="135" t="s">
        <v>306</v>
      </c>
      <c r="E1985" s="136" t="s">
        <v>1908</v>
      </c>
      <c r="F1985" s="137" t="s">
        <v>1909</v>
      </c>
      <c r="G1985" s="138" t="s">
        <v>130</v>
      </c>
      <c r="H1985" s="139">
        <v>34.366999999999997</v>
      </c>
      <c r="I1985" s="140"/>
      <c r="J1985" s="141">
        <f>ROUND(I1985*H1985,2)</f>
        <v>0</v>
      </c>
      <c r="K1985" s="137" t="s">
        <v>309</v>
      </c>
      <c r="L1985" s="33"/>
      <c r="M1985" s="142" t="s">
        <v>2</v>
      </c>
      <c r="N1985" s="143" t="s">
        <v>42</v>
      </c>
      <c r="P1985" s="144">
        <f>O1985*H1985</f>
        <v>0</v>
      </c>
      <c r="Q1985" s="144">
        <v>8.0000000000000007E-5</v>
      </c>
      <c r="R1985" s="144">
        <f>Q1985*H1985</f>
        <v>2.7493600000000002E-3</v>
      </c>
      <c r="S1985" s="144">
        <v>0</v>
      </c>
      <c r="T1985" s="145">
        <f>S1985*H1985</f>
        <v>0</v>
      </c>
      <c r="AR1985" s="146" t="s">
        <v>86</v>
      </c>
      <c r="AT1985" s="146" t="s">
        <v>306</v>
      </c>
      <c r="AU1985" s="146" t="s">
        <v>80</v>
      </c>
      <c r="AY1985" s="18" t="s">
        <v>304</v>
      </c>
      <c r="BE1985" s="147">
        <f>IF(N1985="základní",J1985,0)</f>
        <v>0</v>
      </c>
      <c r="BF1985" s="147">
        <f>IF(N1985="snížená",J1985,0)</f>
        <v>0</v>
      </c>
      <c r="BG1985" s="147">
        <f>IF(N1985="zákl. přenesená",J1985,0)</f>
        <v>0</v>
      </c>
      <c r="BH1985" s="147">
        <f>IF(N1985="sníž. přenesená",J1985,0)</f>
        <v>0</v>
      </c>
      <c r="BI1985" s="147">
        <f>IF(N1985="nulová",J1985,0)</f>
        <v>0</v>
      </c>
      <c r="BJ1985" s="18" t="s">
        <v>78</v>
      </c>
      <c r="BK1985" s="147">
        <f>ROUND(I1985*H1985,2)</f>
        <v>0</v>
      </c>
      <c r="BL1985" s="18" t="s">
        <v>86</v>
      </c>
      <c r="BM1985" s="146" t="s">
        <v>1925</v>
      </c>
    </row>
    <row r="1986" spans="2:65" s="1" customFormat="1" x14ac:dyDescent="0.2">
      <c r="B1986" s="33"/>
      <c r="D1986" s="148" t="s">
        <v>311</v>
      </c>
      <c r="F1986" s="149" t="s">
        <v>1911</v>
      </c>
      <c r="I1986" s="150"/>
      <c r="L1986" s="33"/>
      <c r="M1986" s="151"/>
      <c r="T1986" s="54"/>
      <c r="AT1986" s="18" t="s">
        <v>311</v>
      </c>
      <c r="AU1986" s="18" t="s">
        <v>80</v>
      </c>
    </row>
    <row r="1987" spans="2:65" s="1" customFormat="1" ht="49.15" customHeight="1" x14ac:dyDescent="0.2">
      <c r="B1987" s="134"/>
      <c r="C1987" s="135" t="s">
        <v>1926</v>
      </c>
      <c r="D1987" s="135" t="s">
        <v>306</v>
      </c>
      <c r="E1987" s="136" t="s">
        <v>1927</v>
      </c>
      <c r="F1987" s="137" t="s">
        <v>1928</v>
      </c>
      <c r="G1987" s="138" t="s">
        <v>130</v>
      </c>
      <c r="H1987" s="139">
        <v>5.125</v>
      </c>
      <c r="I1987" s="140"/>
      <c r="J1987" s="141">
        <f>ROUND(I1987*H1987,2)</f>
        <v>0</v>
      </c>
      <c r="K1987" s="137" t="s">
        <v>309</v>
      </c>
      <c r="L1987" s="33"/>
      <c r="M1987" s="142" t="s">
        <v>2</v>
      </c>
      <c r="N1987" s="143" t="s">
        <v>42</v>
      </c>
      <c r="P1987" s="144">
        <f>O1987*H1987</f>
        <v>0</v>
      </c>
      <c r="Q1987" s="144">
        <v>8.2699999999999996E-3</v>
      </c>
      <c r="R1987" s="144">
        <f>Q1987*H1987</f>
        <v>4.2383749999999998E-2</v>
      </c>
      <c r="S1987" s="144">
        <v>0</v>
      </c>
      <c r="T1987" s="145">
        <f>S1987*H1987</f>
        <v>0</v>
      </c>
      <c r="AR1987" s="146" t="s">
        <v>86</v>
      </c>
      <c r="AT1987" s="146" t="s">
        <v>306</v>
      </c>
      <c r="AU1987" s="146" t="s">
        <v>80</v>
      </c>
      <c r="AY1987" s="18" t="s">
        <v>304</v>
      </c>
      <c r="BE1987" s="147">
        <f>IF(N1987="základní",J1987,0)</f>
        <v>0</v>
      </c>
      <c r="BF1987" s="147">
        <f>IF(N1987="snížená",J1987,0)</f>
        <v>0</v>
      </c>
      <c r="BG1987" s="147">
        <f>IF(N1987="zákl. přenesená",J1987,0)</f>
        <v>0</v>
      </c>
      <c r="BH1987" s="147">
        <f>IF(N1987="sníž. přenesená",J1987,0)</f>
        <v>0</v>
      </c>
      <c r="BI1987" s="147">
        <f>IF(N1987="nulová",J1987,0)</f>
        <v>0</v>
      </c>
      <c r="BJ1987" s="18" t="s">
        <v>78</v>
      </c>
      <c r="BK1987" s="147">
        <f>ROUND(I1987*H1987,2)</f>
        <v>0</v>
      </c>
      <c r="BL1987" s="18" t="s">
        <v>86</v>
      </c>
      <c r="BM1987" s="146" t="s">
        <v>1929</v>
      </c>
    </row>
    <row r="1988" spans="2:65" s="1" customFormat="1" x14ac:dyDescent="0.2">
      <c r="B1988" s="33"/>
      <c r="D1988" s="148" t="s">
        <v>311</v>
      </c>
      <c r="F1988" s="149" t="s">
        <v>1930</v>
      </c>
      <c r="I1988" s="150"/>
      <c r="L1988" s="33"/>
      <c r="M1988" s="151"/>
      <c r="T1988" s="54"/>
      <c r="AT1988" s="18" t="s">
        <v>311</v>
      </c>
      <c r="AU1988" s="18" t="s">
        <v>80</v>
      </c>
    </row>
    <row r="1989" spans="2:65" s="12" customFormat="1" x14ac:dyDescent="0.2">
      <c r="B1989" s="152"/>
      <c r="D1989" s="153" t="s">
        <v>313</v>
      </c>
      <c r="E1989" s="154" t="s">
        <v>2</v>
      </c>
      <c r="F1989" s="155" t="s">
        <v>1931</v>
      </c>
      <c r="H1989" s="154" t="s">
        <v>2</v>
      </c>
      <c r="I1989" s="156"/>
      <c r="L1989" s="152"/>
      <c r="M1989" s="157"/>
      <c r="T1989" s="158"/>
      <c r="AT1989" s="154" t="s">
        <v>313</v>
      </c>
      <c r="AU1989" s="154" t="s">
        <v>80</v>
      </c>
      <c r="AV1989" s="12" t="s">
        <v>78</v>
      </c>
      <c r="AW1989" s="12" t="s">
        <v>32</v>
      </c>
      <c r="AX1989" s="12" t="s">
        <v>71</v>
      </c>
      <c r="AY1989" s="154" t="s">
        <v>304</v>
      </c>
    </row>
    <row r="1990" spans="2:65" s="13" customFormat="1" x14ac:dyDescent="0.2">
      <c r="B1990" s="159"/>
      <c r="D1990" s="153" t="s">
        <v>313</v>
      </c>
      <c r="E1990" s="160" t="s">
        <v>2</v>
      </c>
      <c r="F1990" s="161" t="s">
        <v>1932</v>
      </c>
      <c r="H1990" s="162">
        <v>5.125</v>
      </c>
      <c r="I1990" s="163"/>
      <c r="L1990" s="159"/>
      <c r="M1990" s="164"/>
      <c r="T1990" s="165"/>
      <c r="AT1990" s="160" t="s">
        <v>313</v>
      </c>
      <c r="AU1990" s="160" t="s">
        <v>80</v>
      </c>
      <c r="AV1990" s="13" t="s">
        <v>80</v>
      </c>
      <c r="AW1990" s="13" t="s">
        <v>32</v>
      </c>
      <c r="AX1990" s="13" t="s">
        <v>78</v>
      </c>
      <c r="AY1990" s="160" t="s">
        <v>304</v>
      </c>
    </row>
    <row r="1991" spans="2:65" s="1" customFormat="1" ht="24.2" customHeight="1" x14ac:dyDescent="0.2">
      <c r="B1991" s="134"/>
      <c r="C1991" s="181" t="s">
        <v>1933</v>
      </c>
      <c r="D1991" s="181" t="s">
        <v>535</v>
      </c>
      <c r="E1991" s="182" t="s">
        <v>1934</v>
      </c>
      <c r="F1991" s="183" t="s">
        <v>1935</v>
      </c>
      <c r="G1991" s="184" t="s">
        <v>130</v>
      </c>
      <c r="H1991" s="185">
        <v>5.3810000000000002</v>
      </c>
      <c r="I1991" s="186"/>
      <c r="J1991" s="187">
        <f>ROUND(I1991*H1991,2)</f>
        <v>0</v>
      </c>
      <c r="K1991" s="183" t="s">
        <v>309</v>
      </c>
      <c r="L1991" s="188"/>
      <c r="M1991" s="189" t="s">
        <v>2</v>
      </c>
      <c r="N1991" s="190" t="s">
        <v>42</v>
      </c>
      <c r="P1991" s="144">
        <f>O1991*H1991</f>
        <v>0</v>
      </c>
      <c r="Q1991" s="144">
        <v>1.1999999999999999E-3</v>
      </c>
      <c r="R1991" s="144">
        <f>Q1991*H1991</f>
        <v>6.4571999999999997E-3</v>
      </c>
      <c r="S1991" s="144">
        <v>0</v>
      </c>
      <c r="T1991" s="145">
        <f>S1991*H1991</f>
        <v>0</v>
      </c>
      <c r="AR1991" s="146" t="s">
        <v>98</v>
      </c>
      <c r="AT1991" s="146" t="s">
        <v>535</v>
      </c>
      <c r="AU1991" s="146" t="s">
        <v>80</v>
      </c>
      <c r="AY1991" s="18" t="s">
        <v>304</v>
      </c>
      <c r="BE1991" s="147">
        <f>IF(N1991="základní",J1991,0)</f>
        <v>0</v>
      </c>
      <c r="BF1991" s="147">
        <f>IF(N1991="snížená",J1991,0)</f>
        <v>0</v>
      </c>
      <c r="BG1991" s="147">
        <f>IF(N1991="zákl. přenesená",J1991,0)</f>
        <v>0</v>
      </c>
      <c r="BH1991" s="147">
        <f>IF(N1991="sníž. přenesená",J1991,0)</f>
        <v>0</v>
      </c>
      <c r="BI1991" s="147">
        <f>IF(N1991="nulová",J1991,0)</f>
        <v>0</v>
      </c>
      <c r="BJ1991" s="18" t="s">
        <v>78</v>
      </c>
      <c r="BK1991" s="147">
        <f>ROUND(I1991*H1991,2)</f>
        <v>0</v>
      </c>
      <c r="BL1991" s="18" t="s">
        <v>86</v>
      </c>
      <c r="BM1991" s="146" t="s">
        <v>1936</v>
      </c>
    </row>
    <row r="1992" spans="2:65" s="13" customFormat="1" x14ac:dyDescent="0.2">
      <c r="B1992" s="159"/>
      <c r="D1992" s="153" t="s">
        <v>313</v>
      </c>
      <c r="F1992" s="161" t="s">
        <v>1937</v>
      </c>
      <c r="H1992" s="162">
        <v>5.3810000000000002</v>
      </c>
      <c r="I1992" s="163"/>
      <c r="L1992" s="159"/>
      <c r="M1992" s="164"/>
      <c r="T1992" s="165"/>
      <c r="AT1992" s="160" t="s">
        <v>313</v>
      </c>
      <c r="AU1992" s="160" t="s">
        <v>80</v>
      </c>
      <c r="AV1992" s="13" t="s">
        <v>80</v>
      </c>
      <c r="AW1992" s="13" t="s">
        <v>3</v>
      </c>
      <c r="AX1992" s="13" t="s">
        <v>78</v>
      </c>
      <c r="AY1992" s="160" t="s">
        <v>304</v>
      </c>
    </row>
    <row r="1993" spans="2:65" s="1" customFormat="1" ht="55.5" customHeight="1" x14ac:dyDescent="0.2">
      <c r="B1993" s="134"/>
      <c r="C1993" s="135" t="s">
        <v>1938</v>
      </c>
      <c r="D1993" s="135" t="s">
        <v>306</v>
      </c>
      <c r="E1993" s="136" t="s">
        <v>1908</v>
      </c>
      <c r="F1993" s="137" t="s">
        <v>1909</v>
      </c>
      <c r="G1993" s="138" t="s">
        <v>130</v>
      </c>
      <c r="H1993" s="139">
        <v>5.125</v>
      </c>
      <c r="I1993" s="140"/>
      <c r="J1993" s="141">
        <f>ROUND(I1993*H1993,2)</f>
        <v>0</v>
      </c>
      <c r="K1993" s="137" t="s">
        <v>309</v>
      </c>
      <c r="L1993" s="33"/>
      <c r="M1993" s="142" t="s">
        <v>2</v>
      </c>
      <c r="N1993" s="143" t="s">
        <v>42</v>
      </c>
      <c r="P1993" s="144">
        <f>O1993*H1993</f>
        <v>0</v>
      </c>
      <c r="Q1993" s="144">
        <v>8.0000000000000007E-5</v>
      </c>
      <c r="R1993" s="144">
        <f>Q1993*H1993</f>
        <v>4.1000000000000005E-4</v>
      </c>
      <c r="S1993" s="144">
        <v>0</v>
      </c>
      <c r="T1993" s="145">
        <f>S1993*H1993</f>
        <v>0</v>
      </c>
      <c r="AR1993" s="146" t="s">
        <v>86</v>
      </c>
      <c r="AT1993" s="146" t="s">
        <v>306</v>
      </c>
      <c r="AU1993" s="146" t="s">
        <v>80</v>
      </c>
      <c r="AY1993" s="18" t="s">
        <v>304</v>
      </c>
      <c r="BE1993" s="147">
        <f>IF(N1993="základní",J1993,0)</f>
        <v>0</v>
      </c>
      <c r="BF1993" s="147">
        <f>IF(N1993="snížená",J1993,0)</f>
        <v>0</v>
      </c>
      <c r="BG1993" s="147">
        <f>IF(N1993="zákl. přenesená",J1993,0)</f>
        <v>0</v>
      </c>
      <c r="BH1993" s="147">
        <f>IF(N1993="sníž. přenesená",J1993,0)</f>
        <v>0</v>
      </c>
      <c r="BI1993" s="147">
        <f>IF(N1993="nulová",J1993,0)</f>
        <v>0</v>
      </c>
      <c r="BJ1993" s="18" t="s">
        <v>78</v>
      </c>
      <c r="BK1993" s="147">
        <f>ROUND(I1993*H1993,2)</f>
        <v>0</v>
      </c>
      <c r="BL1993" s="18" t="s">
        <v>86</v>
      </c>
      <c r="BM1993" s="146" t="s">
        <v>1939</v>
      </c>
    </row>
    <row r="1994" spans="2:65" s="1" customFormat="1" x14ac:dyDescent="0.2">
      <c r="B1994" s="33"/>
      <c r="D1994" s="148" t="s">
        <v>311</v>
      </c>
      <c r="F1994" s="149" t="s">
        <v>1911</v>
      </c>
      <c r="I1994" s="150"/>
      <c r="L1994" s="33"/>
      <c r="M1994" s="151"/>
      <c r="T1994" s="54"/>
      <c r="AT1994" s="18" t="s">
        <v>311</v>
      </c>
      <c r="AU1994" s="18" t="s">
        <v>80</v>
      </c>
    </row>
    <row r="1995" spans="2:65" s="11" customFormat="1" ht="22.9" customHeight="1" x14ac:dyDescent="0.2">
      <c r="B1995" s="122"/>
      <c r="D1995" s="123" t="s">
        <v>70</v>
      </c>
      <c r="E1995" s="132" t="s">
        <v>1940</v>
      </c>
      <c r="F1995" s="132" t="s">
        <v>1941</v>
      </c>
      <c r="I1995" s="125"/>
      <c r="J1995" s="133">
        <f>BK1995</f>
        <v>0</v>
      </c>
      <c r="L1995" s="122"/>
      <c r="M1995" s="127"/>
      <c r="P1995" s="128">
        <f>SUM(P1996:P2033)</f>
        <v>0</v>
      </c>
      <c r="R1995" s="128">
        <f>SUM(R1996:R2033)</f>
        <v>1.1089726</v>
      </c>
      <c r="T1995" s="129">
        <f>SUM(T1996:T2033)</f>
        <v>0</v>
      </c>
      <c r="AR1995" s="123" t="s">
        <v>78</v>
      </c>
      <c r="AT1995" s="130" t="s">
        <v>70</v>
      </c>
      <c r="AU1995" s="130" t="s">
        <v>78</v>
      </c>
      <c r="AY1995" s="123" t="s">
        <v>304</v>
      </c>
      <c r="BK1995" s="131">
        <f>SUM(BK1996:BK2033)</f>
        <v>0</v>
      </c>
    </row>
    <row r="1996" spans="2:65" s="1" customFormat="1" ht="49.15" customHeight="1" x14ac:dyDescent="0.2">
      <c r="B1996" s="134"/>
      <c r="C1996" s="135" t="s">
        <v>1942</v>
      </c>
      <c r="D1996" s="135" t="s">
        <v>306</v>
      </c>
      <c r="E1996" s="136" t="s">
        <v>1943</v>
      </c>
      <c r="F1996" s="137" t="s">
        <v>1944</v>
      </c>
      <c r="G1996" s="138" t="s">
        <v>130</v>
      </c>
      <c r="H1996" s="139">
        <v>90.53</v>
      </c>
      <c r="I1996" s="140"/>
      <c r="J1996" s="141">
        <f>ROUND(I1996*H1996,2)</f>
        <v>0</v>
      </c>
      <c r="K1996" s="137" t="s">
        <v>309</v>
      </c>
      <c r="L1996" s="33"/>
      <c r="M1996" s="142" t="s">
        <v>2</v>
      </c>
      <c r="N1996" s="143" t="s">
        <v>42</v>
      </c>
      <c r="P1996" s="144">
        <f>O1996*H1996</f>
        <v>0</v>
      </c>
      <c r="Q1996" s="144">
        <v>8.3499999999999998E-3</v>
      </c>
      <c r="R1996" s="144">
        <f>Q1996*H1996</f>
        <v>0.75592550000000003</v>
      </c>
      <c r="S1996" s="144">
        <v>0</v>
      </c>
      <c r="T1996" s="145">
        <f>S1996*H1996</f>
        <v>0</v>
      </c>
      <c r="AR1996" s="146" t="s">
        <v>86</v>
      </c>
      <c r="AT1996" s="146" t="s">
        <v>306</v>
      </c>
      <c r="AU1996" s="146" t="s">
        <v>80</v>
      </c>
      <c r="AY1996" s="18" t="s">
        <v>304</v>
      </c>
      <c r="BE1996" s="147">
        <f>IF(N1996="základní",J1996,0)</f>
        <v>0</v>
      </c>
      <c r="BF1996" s="147">
        <f>IF(N1996="snížená",J1996,0)</f>
        <v>0</v>
      </c>
      <c r="BG1996" s="147">
        <f>IF(N1996="zákl. přenesená",J1996,0)</f>
        <v>0</v>
      </c>
      <c r="BH1996" s="147">
        <f>IF(N1996="sníž. přenesená",J1996,0)</f>
        <v>0</v>
      </c>
      <c r="BI1996" s="147">
        <f>IF(N1996="nulová",J1996,0)</f>
        <v>0</v>
      </c>
      <c r="BJ1996" s="18" t="s">
        <v>78</v>
      </c>
      <c r="BK1996" s="147">
        <f>ROUND(I1996*H1996,2)</f>
        <v>0</v>
      </c>
      <c r="BL1996" s="18" t="s">
        <v>86</v>
      </c>
      <c r="BM1996" s="146" t="s">
        <v>1945</v>
      </c>
    </row>
    <row r="1997" spans="2:65" s="1" customFormat="1" x14ac:dyDescent="0.2">
      <c r="B1997" s="33"/>
      <c r="D1997" s="148" t="s">
        <v>311</v>
      </c>
      <c r="F1997" s="149" t="s">
        <v>1946</v>
      </c>
      <c r="I1997" s="150"/>
      <c r="L1997" s="33"/>
      <c r="M1997" s="151"/>
      <c r="T1997" s="54"/>
      <c r="AT1997" s="18" t="s">
        <v>311</v>
      </c>
      <c r="AU1997" s="18" t="s">
        <v>80</v>
      </c>
    </row>
    <row r="1998" spans="2:65" s="12" customFormat="1" x14ac:dyDescent="0.2">
      <c r="B1998" s="152"/>
      <c r="D1998" s="153" t="s">
        <v>313</v>
      </c>
      <c r="E1998" s="154" t="s">
        <v>2</v>
      </c>
      <c r="F1998" s="155" t="s">
        <v>1947</v>
      </c>
      <c r="H1998" s="154" t="s">
        <v>2</v>
      </c>
      <c r="I1998" s="156"/>
      <c r="L1998" s="152"/>
      <c r="M1998" s="157"/>
      <c r="T1998" s="158"/>
      <c r="AT1998" s="154" t="s">
        <v>313</v>
      </c>
      <c r="AU1998" s="154" t="s">
        <v>80</v>
      </c>
      <c r="AV1998" s="12" t="s">
        <v>78</v>
      </c>
      <c r="AW1998" s="12" t="s">
        <v>32</v>
      </c>
      <c r="AX1998" s="12" t="s">
        <v>71</v>
      </c>
      <c r="AY1998" s="154" t="s">
        <v>304</v>
      </c>
    </row>
    <row r="1999" spans="2:65" s="13" customFormat="1" x14ac:dyDescent="0.2">
      <c r="B1999" s="159"/>
      <c r="D1999" s="153" t="s">
        <v>313</v>
      </c>
      <c r="E1999" s="160" t="s">
        <v>2</v>
      </c>
      <c r="F1999" s="161" t="s">
        <v>1948</v>
      </c>
      <c r="H1999" s="162">
        <v>69.290000000000006</v>
      </c>
      <c r="I1999" s="163"/>
      <c r="L1999" s="159"/>
      <c r="M1999" s="164"/>
      <c r="T1999" s="165"/>
      <c r="AT1999" s="160" t="s">
        <v>313</v>
      </c>
      <c r="AU1999" s="160" t="s">
        <v>80</v>
      </c>
      <c r="AV1999" s="13" t="s">
        <v>80</v>
      </c>
      <c r="AW1999" s="13" t="s">
        <v>32</v>
      </c>
      <c r="AX1999" s="13" t="s">
        <v>71</v>
      </c>
      <c r="AY1999" s="160" t="s">
        <v>304</v>
      </c>
    </row>
    <row r="2000" spans="2:65" s="13" customFormat="1" ht="22.5" x14ac:dyDescent="0.2">
      <c r="B2000" s="159"/>
      <c r="D2000" s="153" t="s">
        <v>313</v>
      </c>
      <c r="E2000" s="160" t="s">
        <v>2</v>
      </c>
      <c r="F2000" s="161" t="s">
        <v>1949</v>
      </c>
      <c r="H2000" s="162">
        <v>4.97</v>
      </c>
      <c r="I2000" s="163"/>
      <c r="L2000" s="159"/>
      <c r="M2000" s="164"/>
      <c r="T2000" s="165"/>
      <c r="AT2000" s="160" t="s">
        <v>313</v>
      </c>
      <c r="AU2000" s="160" t="s">
        <v>80</v>
      </c>
      <c r="AV2000" s="13" t="s">
        <v>80</v>
      </c>
      <c r="AW2000" s="13" t="s">
        <v>32</v>
      </c>
      <c r="AX2000" s="13" t="s">
        <v>71</v>
      </c>
      <c r="AY2000" s="160" t="s">
        <v>304</v>
      </c>
    </row>
    <row r="2001" spans="2:65" s="13" customFormat="1" x14ac:dyDescent="0.2">
      <c r="B2001" s="159"/>
      <c r="D2001" s="153" t="s">
        <v>313</v>
      </c>
      <c r="E2001" s="160" t="s">
        <v>2</v>
      </c>
      <c r="F2001" s="161" t="s">
        <v>1950</v>
      </c>
      <c r="H2001" s="162">
        <v>3.6920000000000002</v>
      </c>
      <c r="I2001" s="163"/>
      <c r="L2001" s="159"/>
      <c r="M2001" s="164"/>
      <c r="T2001" s="165"/>
      <c r="AT2001" s="160" t="s">
        <v>313</v>
      </c>
      <c r="AU2001" s="160" t="s">
        <v>80</v>
      </c>
      <c r="AV2001" s="13" t="s">
        <v>80</v>
      </c>
      <c r="AW2001" s="13" t="s">
        <v>32</v>
      </c>
      <c r="AX2001" s="13" t="s">
        <v>71</v>
      </c>
      <c r="AY2001" s="160" t="s">
        <v>304</v>
      </c>
    </row>
    <row r="2002" spans="2:65" s="13" customFormat="1" x14ac:dyDescent="0.2">
      <c r="B2002" s="159"/>
      <c r="D2002" s="153" t="s">
        <v>313</v>
      </c>
      <c r="E2002" s="160" t="s">
        <v>2</v>
      </c>
      <c r="F2002" s="161" t="s">
        <v>1951</v>
      </c>
      <c r="H2002" s="162">
        <v>0.84799999999999998</v>
      </c>
      <c r="I2002" s="163"/>
      <c r="L2002" s="159"/>
      <c r="M2002" s="164"/>
      <c r="T2002" s="165"/>
      <c r="AT2002" s="160" t="s">
        <v>313</v>
      </c>
      <c r="AU2002" s="160" t="s">
        <v>80</v>
      </c>
      <c r="AV2002" s="13" t="s">
        <v>80</v>
      </c>
      <c r="AW2002" s="13" t="s">
        <v>32</v>
      </c>
      <c r="AX2002" s="13" t="s">
        <v>71</v>
      </c>
      <c r="AY2002" s="160" t="s">
        <v>304</v>
      </c>
    </row>
    <row r="2003" spans="2:65" s="13" customFormat="1" x14ac:dyDescent="0.2">
      <c r="B2003" s="159"/>
      <c r="D2003" s="153" t="s">
        <v>313</v>
      </c>
      <c r="E2003" s="160" t="s">
        <v>2</v>
      </c>
      <c r="F2003" s="161" t="s">
        <v>1952</v>
      </c>
      <c r="H2003" s="162">
        <v>3.5950000000000002</v>
      </c>
      <c r="I2003" s="163"/>
      <c r="L2003" s="159"/>
      <c r="M2003" s="164"/>
      <c r="T2003" s="165"/>
      <c r="AT2003" s="160" t="s">
        <v>313</v>
      </c>
      <c r="AU2003" s="160" t="s">
        <v>80</v>
      </c>
      <c r="AV2003" s="13" t="s">
        <v>80</v>
      </c>
      <c r="AW2003" s="13" t="s">
        <v>32</v>
      </c>
      <c r="AX2003" s="13" t="s">
        <v>71</v>
      </c>
      <c r="AY2003" s="160" t="s">
        <v>304</v>
      </c>
    </row>
    <row r="2004" spans="2:65" s="13" customFormat="1" x14ac:dyDescent="0.2">
      <c r="B2004" s="159"/>
      <c r="D2004" s="153" t="s">
        <v>313</v>
      </c>
      <c r="E2004" s="160" t="s">
        <v>2</v>
      </c>
      <c r="F2004" s="161" t="s">
        <v>1953</v>
      </c>
      <c r="H2004" s="162">
        <v>3.6920000000000002</v>
      </c>
      <c r="I2004" s="163"/>
      <c r="L2004" s="159"/>
      <c r="M2004" s="164"/>
      <c r="T2004" s="165"/>
      <c r="AT2004" s="160" t="s">
        <v>313</v>
      </c>
      <c r="AU2004" s="160" t="s">
        <v>80</v>
      </c>
      <c r="AV2004" s="13" t="s">
        <v>80</v>
      </c>
      <c r="AW2004" s="13" t="s">
        <v>32</v>
      </c>
      <c r="AX2004" s="13" t="s">
        <v>71</v>
      </c>
      <c r="AY2004" s="160" t="s">
        <v>304</v>
      </c>
    </row>
    <row r="2005" spans="2:65" s="13" customFormat="1" x14ac:dyDescent="0.2">
      <c r="B2005" s="159"/>
      <c r="D2005" s="153" t="s">
        <v>313</v>
      </c>
      <c r="E2005" s="160" t="s">
        <v>2</v>
      </c>
      <c r="F2005" s="161" t="s">
        <v>1954</v>
      </c>
      <c r="H2005" s="162">
        <v>0.84799999999999998</v>
      </c>
      <c r="I2005" s="163"/>
      <c r="L2005" s="159"/>
      <c r="M2005" s="164"/>
      <c r="T2005" s="165"/>
      <c r="AT2005" s="160" t="s">
        <v>313</v>
      </c>
      <c r="AU2005" s="160" t="s">
        <v>80</v>
      </c>
      <c r="AV2005" s="13" t="s">
        <v>80</v>
      </c>
      <c r="AW2005" s="13" t="s">
        <v>32</v>
      </c>
      <c r="AX2005" s="13" t="s">
        <v>71</v>
      </c>
      <c r="AY2005" s="160" t="s">
        <v>304</v>
      </c>
    </row>
    <row r="2006" spans="2:65" s="13" customFormat="1" x14ac:dyDescent="0.2">
      <c r="B2006" s="159"/>
      <c r="D2006" s="153" t="s">
        <v>313</v>
      </c>
      <c r="E2006" s="160" t="s">
        <v>2</v>
      </c>
      <c r="F2006" s="161" t="s">
        <v>1955</v>
      </c>
      <c r="H2006" s="162">
        <v>3.5950000000000002</v>
      </c>
      <c r="I2006" s="163"/>
      <c r="L2006" s="159"/>
      <c r="M2006" s="164"/>
      <c r="T2006" s="165"/>
      <c r="AT2006" s="160" t="s">
        <v>313</v>
      </c>
      <c r="AU2006" s="160" t="s">
        <v>80</v>
      </c>
      <c r="AV2006" s="13" t="s">
        <v>80</v>
      </c>
      <c r="AW2006" s="13" t="s">
        <v>32</v>
      </c>
      <c r="AX2006" s="13" t="s">
        <v>71</v>
      </c>
      <c r="AY2006" s="160" t="s">
        <v>304</v>
      </c>
    </row>
    <row r="2007" spans="2:65" s="15" customFormat="1" x14ac:dyDescent="0.2">
      <c r="B2007" s="173"/>
      <c r="D2007" s="153" t="s">
        <v>313</v>
      </c>
      <c r="E2007" s="174" t="s">
        <v>2</v>
      </c>
      <c r="F2007" s="175" t="s">
        <v>323</v>
      </c>
      <c r="H2007" s="176">
        <v>90.53</v>
      </c>
      <c r="I2007" s="177"/>
      <c r="L2007" s="173"/>
      <c r="M2007" s="178"/>
      <c r="T2007" s="179"/>
      <c r="AT2007" s="174" t="s">
        <v>313</v>
      </c>
      <c r="AU2007" s="174" t="s">
        <v>80</v>
      </c>
      <c r="AV2007" s="15" t="s">
        <v>86</v>
      </c>
      <c r="AW2007" s="15" t="s">
        <v>32</v>
      </c>
      <c r="AX2007" s="15" t="s">
        <v>78</v>
      </c>
      <c r="AY2007" s="174" t="s">
        <v>304</v>
      </c>
    </row>
    <row r="2008" spans="2:65" s="1" customFormat="1" ht="16.5" customHeight="1" x14ac:dyDescent="0.2">
      <c r="B2008" s="134"/>
      <c r="C2008" s="181" t="s">
        <v>1956</v>
      </c>
      <c r="D2008" s="181" t="s">
        <v>535</v>
      </c>
      <c r="E2008" s="182" t="s">
        <v>1957</v>
      </c>
      <c r="F2008" s="183" t="s">
        <v>1958</v>
      </c>
      <c r="G2008" s="184" t="s">
        <v>130</v>
      </c>
      <c r="H2008" s="185">
        <v>89.953999999999994</v>
      </c>
      <c r="I2008" s="186"/>
      <c r="J2008" s="187">
        <f>ROUND(I2008*H2008,2)</f>
        <v>0</v>
      </c>
      <c r="K2008" s="183" t="s">
        <v>309</v>
      </c>
      <c r="L2008" s="188"/>
      <c r="M2008" s="189" t="s">
        <v>2</v>
      </c>
      <c r="N2008" s="190" t="s">
        <v>42</v>
      </c>
      <c r="P2008" s="144">
        <f>O2008*H2008</f>
        <v>0</v>
      </c>
      <c r="Q2008" s="144">
        <v>7.5000000000000002E-4</v>
      </c>
      <c r="R2008" s="144">
        <f>Q2008*H2008</f>
        <v>6.7465499999999998E-2</v>
      </c>
      <c r="S2008" s="144">
        <v>0</v>
      </c>
      <c r="T2008" s="145">
        <f>S2008*H2008</f>
        <v>0</v>
      </c>
      <c r="AR2008" s="146" t="s">
        <v>98</v>
      </c>
      <c r="AT2008" s="146" t="s">
        <v>535</v>
      </c>
      <c r="AU2008" s="146" t="s">
        <v>80</v>
      </c>
      <c r="AY2008" s="18" t="s">
        <v>304</v>
      </c>
      <c r="BE2008" s="147">
        <f>IF(N2008="základní",J2008,0)</f>
        <v>0</v>
      </c>
      <c r="BF2008" s="147">
        <f>IF(N2008="snížená",J2008,0)</f>
        <v>0</v>
      </c>
      <c r="BG2008" s="147">
        <f>IF(N2008="zákl. přenesená",J2008,0)</f>
        <v>0</v>
      </c>
      <c r="BH2008" s="147">
        <f>IF(N2008="sníž. přenesená",J2008,0)</f>
        <v>0</v>
      </c>
      <c r="BI2008" s="147">
        <f>IF(N2008="nulová",J2008,0)</f>
        <v>0</v>
      </c>
      <c r="BJ2008" s="18" t="s">
        <v>78</v>
      </c>
      <c r="BK2008" s="147">
        <f>ROUND(I2008*H2008,2)</f>
        <v>0</v>
      </c>
      <c r="BL2008" s="18" t="s">
        <v>86</v>
      </c>
      <c r="BM2008" s="146" t="s">
        <v>1959</v>
      </c>
    </row>
    <row r="2009" spans="2:65" s="1" customFormat="1" ht="19.5" x14ac:dyDescent="0.2">
      <c r="B2009" s="33"/>
      <c r="D2009" s="153" t="s">
        <v>360</v>
      </c>
      <c r="F2009" s="180" t="s">
        <v>1334</v>
      </c>
      <c r="I2009" s="150"/>
      <c r="L2009" s="33"/>
      <c r="M2009" s="151"/>
      <c r="T2009" s="54"/>
      <c r="AT2009" s="18" t="s">
        <v>360</v>
      </c>
      <c r="AU2009" s="18" t="s">
        <v>80</v>
      </c>
    </row>
    <row r="2010" spans="2:65" s="12" customFormat="1" x14ac:dyDescent="0.2">
      <c r="B2010" s="152"/>
      <c r="D2010" s="153" t="s">
        <v>313</v>
      </c>
      <c r="E2010" s="154" t="s">
        <v>2</v>
      </c>
      <c r="F2010" s="155" t="s">
        <v>1947</v>
      </c>
      <c r="H2010" s="154" t="s">
        <v>2</v>
      </c>
      <c r="I2010" s="156"/>
      <c r="L2010" s="152"/>
      <c r="M2010" s="157"/>
      <c r="T2010" s="158"/>
      <c r="AT2010" s="154" t="s">
        <v>313</v>
      </c>
      <c r="AU2010" s="154" t="s">
        <v>80</v>
      </c>
      <c r="AV2010" s="12" t="s">
        <v>78</v>
      </c>
      <c r="AW2010" s="12" t="s">
        <v>32</v>
      </c>
      <c r="AX2010" s="12" t="s">
        <v>71</v>
      </c>
      <c r="AY2010" s="154" t="s">
        <v>304</v>
      </c>
    </row>
    <row r="2011" spans="2:65" s="13" customFormat="1" x14ac:dyDescent="0.2">
      <c r="B2011" s="159"/>
      <c r="D2011" s="153" t="s">
        <v>313</v>
      </c>
      <c r="E2011" s="160" t="s">
        <v>2</v>
      </c>
      <c r="F2011" s="161" t="s">
        <v>1948</v>
      </c>
      <c r="H2011" s="162">
        <v>69.290000000000006</v>
      </c>
      <c r="I2011" s="163"/>
      <c r="L2011" s="159"/>
      <c r="M2011" s="164"/>
      <c r="T2011" s="165"/>
      <c r="AT2011" s="160" t="s">
        <v>313</v>
      </c>
      <c r="AU2011" s="160" t="s">
        <v>80</v>
      </c>
      <c r="AV2011" s="13" t="s">
        <v>80</v>
      </c>
      <c r="AW2011" s="13" t="s">
        <v>32</v>
      </c>
      <c r="AX2011" s="13" t="s">
        <v>71</v>
      </c>
      <c r="AY2011" s="160" t="s">
        <v>304</v>
      </c>
    </row>
    <row r="2012" spans="2:65" s="13" customFormat="1" ht="22.5" x14ac:dyDescent="0.2">
      <c r="B2012" s="159"/>
      <c r="D2012" s="153" t="s">
        <v>313</v>
      </c>
      <c r="E2012" s="160" t="s">
        <v>2</v>
      </c>
      <c r="F2012" s="161" t="s">
        <v>1949</v>
      </c>
      <c r="H2012" s="162">
        <v>4.97</v>
      </c>
      <c r="I2012" s="163"/>
      <c r="L2012" s="159"/>
      <c r="M2012" s="164"/>
      <c r="T2012" s="165"/>
      <c r="AT2012" s="160" t="s">
        <v>313</v>
      </c>
      <c r="AU2012" s="160" t="s">
        <v>80</v>
      </c>
      <c r="AV2012" s="13" t="s">
        <v>80</v>
      </c>
      <c r="AW2012" s="13" t="s">
        <v>32</v>
      </c>
      <c r="AX2012" s="13" t="s">
        <v>71</v>
      </c>
      <c r="AY2012" s="160" t="s">
        <v>304</v>
      </c>
    </row>
    <row r="2013" spans="2:65" s="13" customFormat="1" x14ac:dyDescent="0.2">
      <c r="B2013" s="159"/>
      <c r="D2013" s="153" t="s">
        <v>313</v>
      </c>
      <c r="E2013" s="160" t="s">
        <v>2</v>
      </c>
      <c r="F2013" s="161" t="s">
        <v>1950</v>
      </c>
      <c r="H2013" s="162">
        <v>3.6920000000000002</v>
      </c>
      <c r="I2013" s="163"/>
      <c r="L2013" s="159"/>
      <c r="M2013" s="164"/>
      <c r="T2013" s="165"/>
      <c r="AT2013" s="160" t="s">
        <v>313</v>
      </c>
      <c r="AU2013" s="160" t="s">
        <v>80</v>
      </c>
      <c r="AV2013" s="13" t="s">
        <v>80</v>
      </c>
      <c r="AW2013" s="13" t="s">
        <v>32</v>
      </c>
      <c r="AX2013" s="13" t="s">
        <v>71</v>
      </c>
      <c r="AY2013" s="160" t="s">
        <v>304</v>
      </c>
    </row>
    <row r="2014" spans="2:65" s="13" customFormat="1" x14ac:dyDescent="0.2">
      <c r="B2014" s="159"/>
      <c r="D2014" s="153" t="s">
        <v>313</v>
      </c>
      <c r="E2014" s="160" t="s">
        <v>2</v>
      </c>
      <c r="F2014" s="161" t="s">
        <v>1951</v>
      </c>
      <c r="H2014" s="162">
        <v>0.84799999999999998</v>
      </c>
      <c r="I2014" s="163"/>
      <c r="L2014" s="159"/>
      <c r="M2014" s="164"/>
      <c r="T2014" s="165"/>
      <c r="AT2014" s="160" t="s">
        <v>313</v>
      </c>
      <c r="AU2014" s="160" t="s">
        <v>80</v>
      </c>
      <c r="AV2014" s="13" t="s">
        <v>80</v>
      </c>
      <c r="AW2014" s="13" t="s">
        <v>32</v>
      </c>
      <c r="AX2014" s="13" t="s">
        <v>71</v>
      </c>
      <c r="AY2014" s="160" t="s">
        <v>304</v>
      </c>
    </row>
    <row r="2015" spans="2:65" s="13" customFormat="1" x14ac:dyDescent="0.2">
      <c r="B2015" s="159"/>
      <c r="D2015" s="153" t="s">
        <v>313</v>
      </c>
      <c r="E2015" s="160" t="s">
        <v>2</v>
      </c>
      <c r="F2015" s="161" t="s">
        <v>1952</v>
      </c>
      <c r="H2015" s="162">
        <v>3.5950000000000002</v>
      </c>
      <c r="I2015" s="163"/>
      <c r="L2015" s="159"/>
      <c r="M2015" s="164"/>
      <c r="T2015" s="165"/>
      <c r="AT2015" s="160" t="s">
        <v>313</v>
      </c>
      <c r="AU2015" s="160" t="s">
        <v>80</v>
      </c>
      <c r="AV2015" s="13" t="s">
        <v>80</v>
      </c>
      <c r="AW2015" s="13" t="s">
        <v>32</v>
      </c>
      <c r="AX2015" s="13" t="s">
        <v>71</v>
      </c>
      <c r="AY2015" s="160" t="s">
        <v>304</v>
      </c>
    </row>
    <row r="2016" spans="2:65" s="13" customFormat="1" x14ac:dyDescent="0.2">
      <c r="B2016" s="159"/>
      <c r="D2016" s="153" t="s">
        <v>313</v>
      </c>
      <c r="E2016" s="160" t="s">
        <v>2</v>
      </c>
      <c r="F2016" s="161" t="s">
        <v>1953</v>
      </c>
      <c r="H2016" s="162">
        <v>3.6920000000000002</v>
      </c>
      <c r="I2016" s="163"/>
      <c r="L2016" s="159"/>
      <c r="M2016" s="164"/>
      <c r="T2016" s="165"/>
      <c r="AT2016" s="160" t="s">
        <v>313</v>
      </c>
      <c r="AU2016" s="160" t="s">
        <v>80</v>
      </c>
      <c r="AV2016" s="13" t="s">
        <v>80</v>
      </c>
      <c r="AW2016" s="13" t="s">
        <v>32</v>
      </c>
      <c r="AX2016" s="13" t="s">
        <v>71</v>
      </c>
      <c r="AY2016" s="160" t="s">
        <v>304</v>
      </c>
    </row>
    <row r="2017" spans="2:65" s="13" customFormat="1" x14ac:dyDescent="0.2">
      <c r="B2017" s="159"/>
      <c r="D2017" s="153" t="s">
        <v>313</v>
      </c>
      <c r="E2017" s="160" t="s">
        <v>2</v>
      </c>
      <c r="F2017" s="161" t="s">
        <v>1954</v>
      </c>
      <c r="H2017" s="162">
        <v>0.84799999999999998</v>
      </c>
      <c r="I2017" s="163"/>
      <c r="L2017" s="159"/>
      <c r="M2017" s="164"/>
      <c r="T2017" s="165"/>
      <c r="AT2017" s="160" t="s">
        <v>313</v>
      </c>
      <c r="AU2017" s="160" t="s">
        <v>80</v>
      </c>
      <c r="AV2017" s="13" t="s">
        <v>80</v>
      </c>
      <c r="AW2017" s="13" t="s">
        <v>32</v>
      </c>
      <c r="AX2017" s="13" t="s">
        <v>71</v>
      </c>
      <c r="AY2017" s="160" t="s">
        <v>304</v>
      </c>
    </row>
    <row r="2018" spans="2:65" s="13" customFormat="1" x14ac:dyDescent="0.2">
      <c r="B2018" s="159"/>
      <c r="D2018" s="153" t="s">
        <v>313</v>
      </c>
      <c r="E2018" s="160" t="s">
        <v>2</v>
      </c>
      <c r="F2018" s="161" t="s">
        <v>1955</v>
      </c>
      <c r="H2018" s="162">
        <v>3.5950000000000002</v>
      </c>
      <c r="I2018" s="163"/>
      <c r="L2018" s="159"/>
      <c r="M2018" s="164"/>
      <c r="T2018" s="165"/>
      <c r="AT2018" s="160" t="s">
        <v>313</v>
      </c>
      <c r="AU2018" s="160" t="s">
        <v>80</v>
      </c>
      <c r="AV2018" s="13" t="s">
        <v>80</v>
      </c>
      <c r="AW2018" s="13" t="s">
        <v>32</v>
      </c>
      <c r="AX2018" s="13" t="s">
        <v>71</v>
      </c>
      <c r="AY2018" s="160" t="s">
        <v>304</v>
      </c>
    </row>
    <row r="2019" spans="2:65" s="14" customFormat="1" x14ac:dyDescent="0.2">
      <c r="B2019" s="166"/>
      <c r="D2019" s="153" t="s">
        <v>313</v>
      </c>
      <c r="E2019" s="167" t="s">
        <v>2</v>
      </c>
      <c r="F2019" s="168" t="s">
        <v>321</v>
      </c>
      <c r="H2019" s="169">
        <v>90.53</v>
      </c>
      <c r="I2019" s="170"/>
      <c r="L2019" s="166"/>
      <c r="M2019" s="171"/>
      <c r="T2019" s="172"/>
      <c r="AT2019" s="167" t="s">
        <v>313</v>
      </c>
      <c r="AU2019" s="167" t="s">
        <v>80</v>
      </c>
      <c r="AV2019" s="14" t="s">
        <v>322</v>
      </c>
      <c r="AW2019" s="14" t="s">
        <v>32</v>
      </c>
      <c r="AX2019" s="14" t="s">
        <v>71</v>
      </c>
      <c r="AY2019" s="167" t="s">
        <v>304</v>
      </c>
    </row>
    <row r="2020" spans="2:65" s="13" customFormat="1" ht="22.5" x14ac:dyDescent="0.2">
      <c r="B2020" s="159"/>
      <c r="D2020" s="153" t="s">
        <v>313</v>
      </c>
      <c r="E2020" s="160" t="s">
        <v>2</v>
      </c>
      <c r="F2020" s="161" t="s">
        <v>1960</v>
      </c>
      <c r="H2020" s="162">
        <v>-4.8600000000000003</v>
      </c>
      <c r="I2020" s="163"/>
      <c r="L2020" s="159"/>
      <c r="M2020" s="164"/>
      <c r="T2020" s="165"/>
      <c r="AT2020" s="160" t="s">
        <v>313</v>
      </c>
      <c r="AU2020" s="160" t="s">
        <v>80</v>
      </c>
      <c r="AV2020" s="13" t="s">
        <v>80</v>
      </c>
      <c r="AW2020" s="13" t="s">
        <v>32</v>
      </c>
      <c r="AX2020" s="13" t="s">
        <v>71</v>
      </c>
      <c r="AY2020" s="160" t="s">
        <v>304</v>
      </c>
    </row>
    <row r="2021" spans="2:65" s="14" customFormat="1" x14ac:dyDescent="0.2">
      <c r="B2021" s="166"/>
      <c r="D2021" s="153" t="s">
        <v>313</v>
      </c>
      <c r="E2021" s="167" t="s">
        <v>2</v>
      </c>
      <c r="F2021" s="168" t="s">
        <v>321</v>
      </c>
      <c r="H2021" s="169">
        <v>-4.8600000000000003</v>
      </c>
      <c r="I2021" s="170"/>
      <c r="L2021" s="166"/>
      <c r="M2021" s="171"/>
      <c r="T2021" s="172"/>
      <c r="AT2021" s="167" t="s">
        <v>313</v>
      </c>
      <c r="AU2021" s="167" t="s">
        <v>80</v>
      </c>
      <c r="AV2021" s="14" t="s">
        <v>322</v>
      </c>
      <c r="AW2021" s="14" t="s">
        <v>32</v>
      </c>
      <c r="AX2021" s="14" t="s">
        <v>71</v>
      </c>
      <c r="AY2021" s="167" t="s">
        <v>304</v>
      </c>
    </row>
    <row r="2022" spans="2:65" s="15" customFormat="1" x14ac:dyDescent="0.2">
      <c r="B2022" s="173"/>
      <c r="D2022" s="153" t="s">
        <v>313</v>
      </c>
      <c r="E2022" s="174" t="s">
        <v>2</v>
      </c>
      <c r="F2022" s="175" t="s">
        <v>323</v>
      </c>
      <c r="H2022" s="176">
        <v>85.67</v>
      </c>
      <c r="I2022" s="177"/>
      <c r="L2022" s="173"/>
      <c r="M2022" s="178"/>
      <c r="T2022" s="179"/>
      <c r="AT2022" s="174" t="s">
        <v>313</v>
      </c>
      <c r="AU2022" s="174" t="s">
        <v>80</v>
      </c>
      <c r="AV2022" s="15" t="s">
        <v>86</v>
      </c>
      <c r="AW2022" s="15" t="s">
        <v>32</v>
      </c>
      <c r="AX2022" s="15" t="s">
        <v>78</v>
      </c>
      <c r="AY2022" s="174" t="s">
        <v>304</v>
      </c>
    </row>
    <row r="2023" spans="2:65" s="13" customFormat="1" x14ac:dyDescent="0.2">
      <c r="B2023" s="159"/>
      <c r="D2023" s="153" t="s">
        <v>313</v>
      </c>
      <c r="F2023" s="161" t="s">
        <v>1961</v>
      </c>
      <c r="H2023" s="162">
        <v>89.953999999999994</v>
      </c>
      <c r="I2023" s="163"/>
      <c r="L2023" s="159"/>
      <c r="M2023" s="164"/>
      <c r="T2023" s="165"/>
      <c r="AT2023" s="160" t="s">
        <v>313</v>
      </c>
      <c r="AU2023" s="160" t="s">
        <v>80</v>
      </c>
      <c r="AV2023" s="13" t="s">
        <v>80</v>
      </c>
      <c r="AW2023" s="13" t="s">
        <v>3</v>
      </c>
      <c r="AX2023" s="13" t="s">
        <v>78</v>
      </c>
      <c r="AY2023" s="160" t="s">
        <v>304</v>
      </c>
    </row>
    <row r="2024" spans="2:65" s="1" customFormat="1" ht="24.2" customHeight="1" x14ac:dyDescent="0.2">
      <c r="B2024" s="134"/>
      <c r="C2024" s="181" t="s">
        <v>1962</v>
      </c>
      <c r="D2024" s="181" t="s">
        <v>535</v>
      </c>
      <c r="E2024" s="182" t="s">
        <v>1858</v>
      </c>
      <c r="F2024" s="183" t="s">
        <v>1859</v>
      </c>
      <c r="G2024" s="184" t="s">
        <v>130</v>
      </c>
      <c r="H2024" s="185">
        <v>5.1029999999999998</v>
      </c>
      <c r="I2024" s="186"/>
      <c r="J2024" s="187">
        <f>ROUND(I2024*H2024,2)</f>
        <v>0</v>
      </c>
      <c r="K2024" s="183" t="s">
        <v>309</v>
      </c>
      <c r="L2024" s="188"/>
      <c r="M2024" s="189" t="s">
        <v>2</v>
      </c>
      <c r="N2024" s="190" t="s">
        <v>42</v>
      </c>
      <c r="P2024" s="144">
        <f>O2024*H2024</f>
        <v>0</v>
      </c>
      <c r="Q2024" s="144">
        <v>1.5E-3</v>
      </c>
      <c r="R2024" s="144">
        <f>Q2024*H2024</f>
        <v>7.6544999999999998E-3</v>
      </c>
      <c r="S2024" s="144">
        <v>0</v>
      </c>
      <c r="T2024" s="145">
        <f>S2024*H2024</f>
        <v>0</v>
      </c>
      <c r="AR2024" s="146" t="s">
        <v>98</v>
      </c>
      <c r="AT2024" s="146" t="s">
        <v>535</v>
      </c>
      <c r="AU2024" s="146" t="s">
        <v>80</v>
      </c>
      <c r="AY2024" s="18" t="s">
        <v>304</v>
      </c>
      <c r="BE2024" s="147">
        <f>IF(N2024="základní",J2024,0)</f>
        <v>0</v>
      </c>
      <c r="BF2024" s="147">
        <f>IF(N2024="snížená",J2024,0)</f>
        <v>0</v>
      </c>
      <c r="BG2024" s="147">
        <f>IF(N2024="zákl. přenesená",J2024,0)</f>
        <v>0</v>
      </c>
      <c r="BH2024" s="147">
        <f>IF(N2024="sníž. přenesená",J2024,0)</f>
        <v>0</v>
      </c>
      <c r="BI2024" s="147">
        <f>IF(N2024="nulová",J2024,0)</f>
        <v>0</v>
      </c>
      <c r="BJ2024" s="18" t="s">
        <v>78</v>
      </c>
      <c r="BK2024" s="147">
        <f>ROUND(I2024*H2024,2)</f>
        <v>0</v>
      </c>
      <c r="BL2024" s="18" t="s">
        <v>86</v>
      </c>
      <c r="BM2024" s="146" t="s">
        <v>1963</v>
      </c>
    </row>
    <row r="2025" spans="2:65" s="13" customFormat="1" ht="22.5" x14ac:dyDescent="0.2">
      <c r="B2025" s="159"/>
      <c r="D2025" s="153" t="s">
        <v>313</v>
      </c>
      <c r="E2025" s="160" t="s">
        <v>2</v>
      </c>
      <c r="F2025" s="161" t="s">
        <v>1964</v>
      </c>
      <c r="H2025" s="162">
        <v>4.8600000000000003</v>
      </c>
      <c r="I2025" s="163"/>
      <c r="L2025" s="159"/>
      <c r="M2025" s="164"/>
      <c r="T2025" s="165"/>
      <c r="AT2025" s="160" t="s">
        <v>313</v>
      </c>
      <c r="AU2025" s="160" t="s">
        <v>80</v>
      </c>
      <c r="AV2025" s="13" t="s">
        <v>80</v>
      </c>
      <c r="AW2025" s="13" t="s">
        <v>32</v>
      </c>
      <c r="AX2025" s="13" t="s">
        <v>78</v>
      </c>
      <c r="AY2025" s="160" t="s">
        <v>304</v>
      </c>
    </row>
    <row r="2026" spans="2:65" s="13" customFormat="1" x14ac:dyDescent="0.2">
      <c r="B2026" s="159"/>
      <c r="D2026" s="153" t="s">
        <v>313</v>
      </c>
      <c r="F2026" s="161" t="s">
        <v>1965</v>
      </c>
      <c r="H2026" s="162">
        <v>5.1029999999999998</v>
      </c>
      <c r="I2026" s="163"/>
      <c r="L2026" s="159"/>
      <c r="M2026" s="164"/>
      <c r="T2026" s="165"/>
      <c r="AT2026" s="160" t="s">
        <v>313</v>
      </c>
      <c r="AU2026" s="160" t="s">
        <v>80</v>
      </c>
      <c r="AV2026" s="13" t="s">
        <v>80</v>
      </c>
      <c r="AW2026" s="13" t="s">
        <v>3</v>
      </c>
      <c r="AX2026" s="13" t="s">
        <v>78</v>
      </c>
      <c r="AY2026" s="160" t="s">
        <v>304</v>
      </c>
    </row>
    <row r="2027" spans="2:65" s="1" customFormat="1" ht="55.5" customHeight="1" x14ac:dyDescent="0.2">
      <c r="B2027" s="134"/>
      <c r="C2027" s="135" t="s">
        <v>1966</v>
      </c>
      <c r="D2027" s="135" t="s">
        <v>306</v>
      </c>
      <c r="E2027" s="136" t="s">
        <v>1908</v>
      </c>
      <c r="F2027" s="137" t="s">
        <v>1909</v>
      </c>
      <c r="G2027" s="138" t="s">
        <v>130</v>
      </c>
      <c r="H2027" s="139">
        <v>90.53</v>
      </c>
      <c r="I2027" s="140"/>
      <c r="J2027" s="141">
        <f>ROUND(I2027*H2027,2)</f>
        <v>0</v>
      </c>
      <c r="K2027" s="137" t="s">
        <v>309</v>
      </c>
      <c r="L2027" s="33"/>
      <c r="M2027" s="142" t="s">
        <v>2</v>
      </c>
      <c r="N2027" s="143" t="s">
        <v>42</v>
      </c>
      <c r="P2027" s="144">
        <f>O2027*H2027</f>
        <v>0</v>
      </c>
      <c r="Q2027" s="144">
        <v>8.0000000000000007E-5</v>
      </c>
      <c r="R2027" s="144">
        <f>Q2027*H2027</f>
        <v>7.2424000000000004E-3</v>
      </c>
      <c r="S2027" s="144">
        <v>0</v>
      </c>
      <c r="T2027" s="145">
        <f>S2027*H2027</f>
        <v>0</v>
      </c>
      <c r="AR2027" s="146" t="s">
        <v>86</v>
      </c>
      <c r="AT2027" s="146" t="s">
        <v>306</v>
      </c>
      <c r="AU2027" s="146" t="s">
        <v>80</v>
      </c>
      <c r="AY2027" s="18" t="s">
        <v>304</v>
      </c>
      <c r="BE2027" s="147">
        <f>IF(N2027="základní",J2027,0)</f>
        <v>0</v>
      </c>
      <c r="BF2027" s="147">
        <f>IF(N2027="snížená",J2027,0)</f>
        <v>0</v>
      </c>
      <c r="BG2027" s="147">
        <f>IF(N2027="zákl. přenesená",J2027,0)</f>
        <v>0</v>
      </c>
      <c r="BH2027" s="147">
        <f>IF(N2027="sníž. přenesená",J2027,0)</f>
        <v>0</v>
      </c>
      <c r="BI2027" s="147">
        <f>IF(N2027="nulová",J2027,0)</f>
        <v>0</v>
      </c>
      <c r="BJ2027" s="18" t="s">
        <v>78</v>
      </c>
      <c r="BK2027" s="147">
        <f>ROUND(I2027*H2027,2)</f>
        <v>0</v>
      </c>
      <c r="BL2027" s="18" t="s">
        <v>86</v>
      </c>
      <c r="BM2027" s="146" t="s">
        <v>1967</v>
      </c>
    </row>
    <row r="2028" spans="2:65" s="1" customFormat="1" x14ac:dyDescent="0.2">
      <c r="B2028" s="33"/>
      <c r="D2028" s="148" t="s">
        <v>311</v>
      </c>
      <c r="F2028" s="149" t="s">
        <v>1911</v>
      </c>
      <c r="I2028" s="150"/>
      <c r="L2028" s="33"/>
      <c r="M2028" s="151"/>
      <c r="T2028" s="54"/>
      <c r="AT2028" s="18" t="s">
        <v>311</v>
      </c>
      <c r="AU2028" s="18" t="s">
        <v>80</v>
      </c>
    </row>
    <row r="2029" spans="2:65" s="1" customFormat="1" ht="29.25" x14ac:dyDescent="0.2">
      <c r="B2029" s="33"/>
      <c r="D2029" s="153" t="s">
        <v>360</v>
      </c>
      <c r="F2029" s="180" t="s">
        <v>1968</v>
      </c>
      <c r="I2029" s="150"/>
      <c r="L2029" s="33"/>
      <c r="M2029" s="151"/>
      <c r="T2029" s="54"/>
      <c r="AT2029" s="18" t="s">
        <v>360</v>
      </c>
      <c r="AU2029" s="18" t="s">
        <v>80</v>
      </c>
    </row>
    <row r="2030" spans="2:65" s="1" customFormat="1" ht="24.2" customHeight="1" x14ac:dyDescent="0.2">
      <c r="B2030" s="134"/>
      <c r="C2030" s="135" t="s">
        <v>1969</v>
      </c>
      <c r="D2030" s="135" t="s">
        <v>306</v>
      </c>
      <c r="E2030" s="136" t="s">
        <v>1762</v>
      </c>
      <c r="F2030" s="137" t="s">
        <v>1763</v>
      </c>
      <c r="G2030" s="138" t="s">
        <v>130</v>
      </c>
      <c r="H2030" s="139">
        <v>90.53</v>
      </c>
      <c r="I2030" s="140"/>
      <c r="J2030" s="141">
        <f>ROUND(I2030*H2030,2)</f>
        <v>0</v>
      </c>
      <c r="K2030" s="137" t="s">
        <v>309</v>
      </c>
      <c r="L2030" s="33"/>
      <c r="M2030" s="142" t="s">
        <v>2</v>
      </c>
      <c r="N2030" s="143" t="s">
        <v>42</v>
      </c>
      <c r="P2030" s="144">
        <f>O2030*H2030</f>
        <v>0</v>
      </c>
      <c r="Q2030" s="144">
        <v>1.3999999999999999E-4</v>
      </c>
      <c r="R2030" s="144">
        <f>Q2030*H2030</f>
        <v>1.2674199999999998E-2</v>
      </c>
      <c r="S2030" s="144">
        <v>0</v>
      </c>
      <c r="T2030" s="145">
        <f>S2030*H2030</f>
        <v>0</v>
      </c>
      <c r="AR2030" s="146" t="s">
        <v>86</v>
      </c>
      <c r="AT2030" s="146" t="s">
        <v>306</v>
      </c>
      <c r="AU2030" s="146" t="s">
        <v>80</v>
      </c>
      <c r="AY2030" s="18" t="s">
        <v>304</v>
      </c>
      <c r="BE2030" s="147">
        <f>IF(N2030="základní",J2030,0)</f>
        <v>0</v>
      </c>
      <c r="BF2030" s="147">
        <f>IF(N2030="snížená",J2030,0)</f>
        <v>0</v>
      </c>
      <c r="BG2030" s="147">
        <f>IF(N2030="zákl. přenesená",J2030,0)</f>
        <v>0</v>
      </c>
      <c r="BH2030" s="147">
        <f>IF(N2030="sníž. přenesená",J2030,0)</f>
        <v>0</v>
      </c>
      <c r="BI2030" s="147">
        <f>IF(N2030="nulová",J2030,0)</f>
        <v>0</v>
      </c>
      <c r="BJ2030" s="18" t="s">
        <v>78</v>
      </c>
      <c r="BK2030" s="147">
        <f>ROUND(I2030*H2030,2)</f>
        <v>0</v>
      </c>
      <c r="BL2030" s="18" t="s">
        <v>86</v>
      </c>
      <c r="BM2030" s="146" t="s">
        <v>1970</v>
      </c>
    </row>
    <row r="2031" spans="2:65" s="1" customFormat="1" x14ac:dyDescent="0.2">
      <c r="B2031" s="33"/>
      <c r="D2031" s="148" t="s">
        <v>311</v>
      </c>
      <c r="F2031" s="149" t="s">
        <v>1765</v>
      </c>
      <c r="I2031" s="150"/>
      <c r="L2031" s="33"/>
      <c r="M2031" s="151"/>
      <c r="T2031" s="54"/>
      <c r="AT2031" s="18" t="s">
        <v>311</v>
      </c>
      <c r="AU2031" s="18" t="s">
        <v>80</v>
      </c>
    </row>
    <row r="2032" spans="2:65" s="1" customFormat="1" ht="37.9" customHeight="1" x14ac:dyDescent="0.2">
      <c r="B2032" s="134"/>
      <c r="C2032" s="135" t="s">
        <v>1971</v>
      </c>
      <c r="D2032" s="135" t="s">
        <v>306</v>
      </c>
      <c r="E2032" s="136" t="s">
        <v>1767</v>
      </c>
      <c r="F2032" s="137" t="s">
        <v>1768</v>
      </c>
      <c r="G2032" s="138" t="s">
        <v>130</v>
      </c>
      <c r="H2032" s="139">
        <v>90.53</v>
      </c>
      <c r="I2032" s="140"/>
      <c r="J2032" s="141">
        <f>ROUND(I2032*H2032,2)</f>
        <v>0</v>
      </c>
      <c r="K2032" s="137" t="s">
        <v>309</v>
      </c>
      <c r="L2032" s="33"/>
      <c r="M2032" s="142" t="s">
        <v>2</v>
      </c>
      <c r="N2032" s="143" t="s">
        <v>42</v>
      </c>
      <c r="P2032" s="144">
        <f>O2032*H2032</f>
        <v>0</v>
      </c>
      <c r="Q2032" s="144">
        <v>2.8500000000000001E-3</v>
      </c>
      <c r="R2032" s="144">
        <f>Q2032*H2032</f>
        <v>0.25801050000000003</v>
      </c>
      <c r="S2032" s="144">
        <v>0</v>
      </c>
      <c r="T2032" s="145">
        <f>S2032*H2032</f>
        <v>0</v>
      </c>
      <c r="AR2032" s="146" t="s">
        <v>86</v>
      </c>
      <c r="AT2032" s="146" t="s">
        <v>306</v>
      </c>
      <c r="AU2032" s="146" t="s">
        <v>80</v>
      </c>
      <c r="AY2032" s="18" t="s">
        <v>304</v>
      </c>
      <c r="BE2032" s="147">
        <f>IF(N2032="základní",J2032,0)</f>
        <v>0</v>
      </c>
      <c r="BF2032" s="147">
        <f>IF(N2032="snížená",J2032,0)</f>
        <v>0</v>
      </c>
      <c r="BG2032" s="147">
        <f>IF(N2032="zákl. přenesená",J2032,0)</f>
        <v>0</v>
      </c>
      <c r="BH2032" s="147">
        <f>IF(N2032="sníž. přenesená",J2032,0)</f>
        <v>0</v>
      </c>
      <c r="BI2032" s="147">
        <f>IF(N2032="nulová",J2032,0)</f>
        <v>0</v>
      </c>
      <c r="BJ2032" s="18" t="s">
        <v>78</v>
      </c>
      <c r="BK2032" s="147">
        <f>ROUND(I2032*H2032,2)</f>
        <v>0</v>
      </c>
      <c r="BL2032" s="18" t="s">
        <v>86</v>
      </c>
      <c r="BM2032" s="146" t="s">
        <v>1972</v>
      </c>
    </row>
    <row r="2033" spans="2:65" s="1" customFormat="1" x14ac:dyDescent="0.2">
      <c r="B2033" s="33"/>
      <c r="D2033" s="148" t="s">
        <v>311</v>
      </c>
      <c r="F2033" s="149" t="s">
        <v>1770</v>
      </c>
      <c r="I2033" s="150"/>
      <c r="L2033" s="33"/>
      <c r="M2033" s="151"/>
      <c r="T2033" s="54"/>
      <c r="AT2033" s="18" t="s">
        <v>311</v>
      </c>
      <c r="AU2033" s="18" t="s">
        <v>80</v>
      </c>
    </row>
    <row r="2034" spans="2:65" s="11" customFormat="1" ht="22.9" customHeight="1" x14ac:dyDescent="0.2">
      <c r="B2034" s="122"/>
      <c r="D2034" s="123" t="s">
        <v>70</v>
      </c>
      <c r="E2034" s="132" t="s">
        <v>1973</v>
      </c>
      <c r="F2034" s="132" t="s">
        <v>1974</v>
      </c>
      <c r="I2034" s="125"/>
      <c r="J2034" s="133">
        <f>BK2034</f>
        <v>0</v>
      </c>
      <c r="L2034" s="122"/>
      <c r="M2034" s="127"/>
      <c r="P2034" s="128">
        <f>SUM(P2035:P2123)</f>
        <v>0</v>
      </c>
      <c r="R2034" s="128">
        <f>SUM(R2035:R2123)</f>
        <v>0</v>
      </c>
      <c r="T2034" s="129">
        <f>SUM(T2035:T2123)</f>
        <v>0</v>
      </c>
      <c r="AR2034" s="123" t="s">
        <v>78</v>
      </c>
      <c r="AT2034" s="130" t="s">
        <v>70</v>
      </c>
      <c r="AU2034" s="130" t="s">
        <v>78</v>
      </c>
      <c r="AY2034" s="123" t="s">
        <v>304</v>
      </c>
      <c r="BK2034" s="131">
        <f>SUM(BK2035:BK2123)</f>
        <v>0</v>
      </c>
    </row>
    <row r="2035" spans="2:65" s="1" customFormat="1" ht="24.2" customHeight="1" x14ac:dyDescent="0.2">
      <c r="B2035" s="134"/>
      <c r="C2035" s="135" t="s">
        <v>1975</v>
      </c>
      <c r="D2035" s="135" t="s">
        <v>306</v>
      </c>
      <c r="E2035" s="136" t="s">
        <v>1973</v>
      </c>
      <c r="F2035" s="137" t="s">
        <v>1976</v>
      </c>
      <c r="G2035" s="138" t="s">
        <v>130</v>
      </c>
      <c r="H2035" s="139">
        <v>253.38200000000001</v>
      </c>
      <c r="I2035" s="140"/>
      <c r="J2035" s="141">
        <f>ROUND(I2035*H2035,2)</f>
        <v>0</v>
      </c>
      <c r="K2035" s="137" t="s">
        <v>2</v>
      </c>
      <c r="L2035" s="33"/>
      <c r="M2035" s="142" t="s">
        <v>2</v>
      </c>
      <c r="N2035" s="143" t="s">
        <v>42</v>
      </c>
      <c r="P2035" s="144">
        <f>O2035*H2035</f>
        <v>0</v>
      </c>
      <c r="Q2035" s="144">
        <v>0</v>
      </c>
      <c r="R2035" s="144">
        <f>Q2035*H2035</f>
        <v>0</v>
      </c>
      <c r="S2035" s="144">
        <v>0</v>
      </c>
      <c r="T2035" s="145">
        <f>S2035*H2035</f>
        <v>0</v>
      </c>
      <c r="AR2035" s="146" t="s">
        <v>86</v>
      </c>
      <c r="AT2035" s="146" t="s">
        <v>306</v>
      </c>
      <c r="AU2035" s="146" t="s">
        <v>80</v>
      </c>
      <c r="AY2035" s="18" t="s">
        <v>304</v>
      </c>
      <c r="BE2035" s="147">
        <f>IF(N2035="základní",J2035,0)</f>
        <v>0</v>
      </c>
      <c r="BF2035" s="147">
        <f>IF(N2035="snížená",J2035,0)</f>
        <v>0</v>
      </c>
      <c r="BG2035" s="147">
        <f>IF(N2035="zákl. přenesená",J2035,0)</f>
        <v>0</v>
      </c>
      <c r="BH2035" s="147">
        <f>IF(N2035="sníž. přenesená",J2035,0)</f>
        <v>0</v>
      </c>
      <c r="BI2035" s="147">
        <f>IF(N2035="nulová",J2035,0)</f>
        <v>0</v>
      </c>
      <c r="BJ2035" s="18" t="s">
        <v>78</v>
      </c>
      <c r="BK2035" s="147">
        <f>ROUND(I2035*H2035,2)</f>
        <v>0</v>
      </c>
      <c r="BL2035" s="18" t="s">
        <v>86</v>
      </c>
      <c r="BM2035" s="146" t="s">
        <v>1977</v>
      </c>
    </row>
    <row r="2036" spans="2:65" s="12" customFormat="1" x14ac:dyDescent="0.2">
      <c r="B2036" s="152"/>
      <c r="D2036" s="153" t="s">
        <v>313</v>
      </c>
      <c r="E2036" s="154" t="s">
        <v>2</v>
      </c>
      <c r="F2036" s="155" t="s">
        <v>1978</v>
      </c>
      <c r="H2036" s="154" t="s">
        <v>2</v>
      </c>
      <c r="I2036" s="156"/>
      <c r="L2036" s="152"/>
      <c r="M2036" s="157"/>
      <c r="T2036" s="158"/>
      <c r="AT2036" s="154" t="s">
        <v>313</v>
      </c>
      <c r="AU2036" s="154" t="s">
        <v>80</v>
      </c>
      <c r="AV2036" s="12" t="s">
        <v>78</v>
      </c>
      <c r="AW2036" s="12" t="s">
        <v>32</v>
      </c>
      <c r="AX2036" s="12" t="s">
        <v>71</v>
      </c>
      <c r="AY2036" s="154" t="s">
        <v>304</v>
      </c>
    </row>
    <row r="2037" spans="2:65" s="12" customFormat="1" ht="22.5" x14ac:dyDescent="0.2">
      <c r="B2037" s="152"/>
      <c r="D2037" s="153" t="s">
        <v>313</v>
      </c>
      <c r="E2037" s="154" t="s">
        <v>2</v>
      </c>
      <c r="F2037" s="155" t="s">
        <v>1669</v>
      </c>
      <c r="H2037" s="154" t="s">
        <v>2</v>
      </c>
      <c r="I2037" s="156"/>
      <c r="L2037" s="152"/>
      <c r="M2037" s="157"/>
      <c r="T2037" s="158"/>
      <c r="AT2037" s="154" t="s">
        <v>313</v>
      </c>
      <c r="AU2037" s="154" t="s">
        <v>80</v>
      </c>
      <c r="AV2037" s="12" t="s">
        <v>78</v>
      </c>
      <c r="AW2037" s="12" t="s">
        <v>32</v>
      </c>
      <c r="AX2037" s="12" t="s">
        <v>71</v>
      </c>
      <c r="AY2037" s="154" t="s">
        <v>304</v>
      </c>
    </row>
    <row r="2038" spans="2:65" s="12" customFormat="1" x14ac:dyDescent="0.2">
      <c r="B2038" s="152"/>
      <c r="D2038" s="153" t="s">
        <v>313</v>
      </c>
      <c r="E2038" s="154" t="s">
        <v>2</v>
      </c>
      <c r="F2038" s="155" t="s">
        <v>1670</v>
      </c>
      <c r="H2038" s="154" t="s">
        <v>2</v>
      </c>
      <c r="I2038" s="156"/>
      <c r="L2038" s="152"/>
      <c r="M2038" s="157"/>
      <c r="T2038" s="158"/>
      <c r="AT2038" s="154" t="s">
        <v>313</v>
      </c>
      <c r="AU2038" s="154" t="s">
        <v>80</v>
      </c>
      <c r="AV2038" s="12" t="s">
        <v>78</v>
      </c>
      <c r="AW2038" s="12" t="s">
        <v>32</v>
      </c>
      <c r="AX2038" s="12" t="s">
        <v>71</v>
      </c>
      <c r="AY2038" s="154" t="s">
        <v>304</v>
      </c>
    </row>
    <row r="2039" spans="2:65" s="12" customFormat="1" x14ac:dyDescent="0.2">
      <c r="B2039" s="152"/>
      <c r="D2039" s="153" t="s">
        <v>313</v>
      </c>
      <c r="E2039" s="154" t="s">
        <v>2</v>
      </c>
      <c r="F2039" s="155" t="s">
        <v>1671</v>
      </c>
      <c r="H2039" s="154" t="s">
        <v>2</v>
      </c>
      <c r="I2039" s="156"/>
      <c r="L2039" s="152"/>
      <c r="M2039" s="157"/>
      <c r="T2039" s="158"/>
      <c r="AT2039" s="154" t="s">
        <v>313</v>
      </c>
      <c r="AU2039" s="154" t="s">
        <v>80</v>
      </c>
      <c r="AV2039" s="12" t="s">
        <v>78</v>
      </c>
      <c r="AW2039" s="12" t="s">
        <v>32</v>
      </c>
      <c r="AX2039" s="12" t="s">
        <v>71</v>
      </c>
      <c r="AY2039" s="154" t="s">
        <v>304</v>
      </c>
    </row>
    <row r="2040" spans="2:65" s="12" customFormat="1" x14ac:dyDescent="0.2">
      <c r="B2040" s="152"/>
      <c r="D2040" s="153" t="s">
        <v>313</v>
      </c>
      <c r="E2040" s="154" t="s">
        <v>2</v>
      </c>
      <c r="F2040" s="155" t="s">
        <v>1979</v>
      </c>
      <c r="H2040" s="154" t="s">
        <v>2</v>
      </c>
      <c r="I2040" s="156"/>
      <c r="L2040" s="152"/>
      <c r="M2040" s="157"/>
      <c r="T2040" s="158"/>
      <c r="AT2040" s="154" t="s">
        <v>313</v>
      </c>
      <c r="AU2040" s="154" t="s">
        <v>80</v>
      </c>
      <c r="AV2040" s="12" t="s">
        <v>78</v>
      </c>
      <c r="AW2040" s="12" t="s">
        <v>32</v>
      </c>
      <c r="AX2040" s="12" t="s">
        <v>71</v>
      </c>
      <c r="AY2040" s="154" t="s">
        <v>304</v>
      </c>
    </row>
    <row r="2041" spans="2:65" s="12" customFormat="1" x14ac:dyDescent="0.2">
      <c r="B2041" s="152"/>
      <c r="D2041" s="153" t="s">
        <v>313</v>
      </c>
      <c r="E2041" s="154" t="s">
        <v>2</v>
      </c>
      <c r="F2041" s="155" t="s">
        <v>1980</v>
      </c>
      <c r="H2041" s="154" t="s">
        <v>2</v>
      </c>
      <c r="I2041" s="156"/>
      <c r="L2041" s="152"/>
      <c r="M2041" s="157"/>
      <c r="T2041" s="158"/>
      <c r="AT2041" s="154" t="s">
        <v>313</v>
      </c>
      <c r="AU2041" s="154" t="s">
        <v>80</v>
      </c>
      <c r="AV2041" s="12" t="s">
        <v>78</v>
      </c>
      <c r="AW2041" s="12" t="s">
        <v>32</v>
      </c>
      <c r="AX2041" s="12" t="s">
        <v>71</v>
      </c>
      <c r="AY2041" s="154" t="s">
        <v>304</v>
      </c>
    </row>
    <row r="2042" spans="2:65" s="12" customFormat="1" x14ac:dyDescent="0.2">
      <c r="B2042" s="152"/>
      <c r="D2042" s="153" t="s">
        <v>313</v>
      </c>
      <c r="E2042" s="154" t="s">
        <v>2</v>
      </c>
      <c r="F2042" s="155" t="s">
        <v>1981</v>
      </c>
      <c r="H2042" s="154" t="s">
        <v>2</v>
      </c>
      <c r="I2042" s="156"/>
      <c r="L2042" s="152"/>
      <c r="M2042" s="157"/>
      <c r="T2042" s="158"/>
      <c r="AT2042" s="154" t="s">
        <v>313</v>
      </c>
      <c r="AU2042" s="154" t="s">
        <v>80</v>
      </c>
      <c r="AV2042" s="12" t="s">
        <v>78</v>
      </c>
      <c r="AW2042" s="12" t="s">
        <v>32</v>
      </c>
      <c r="AX2042" s="12" t="s">
        <v>71</v>
      </c>
      <c r="AY2042" s="154" t="s">
        <v>304</v>
      </c>
    </row>
    <row r="2043" spans="2:65" s="13" customFormat="1" x14ac:dyDescent="0.2">
      <c r="B2043" s="159"/>
      <c r="D2043" s="153" t="s">
        <v>313</v>
      </c>
      <c r="E2043" s="160" t="s">
        <v>2</v>
      </c>
      <c r="F2043" s="161" t="s">
        <v>1982</v>
      </c>
      <c r="H2043" s="162">
        <v>33</v>
      </c>
      <c r="I2043" s="163"/>
      <c r="L2043" s="159"/>
      <c r="M2043" s="164"/>
      <c r="T2043" s="165"/>
      <c r="AT2043" s="160" t="s">
        <v>313</v>
      </c>
      <c r="AU2043" s="160" t="s">
        <v>80</v>
      </c>
      <c r="AV2043" s="13" t="s">
        <v>80</v>
      </c>
      <c r="AW2043" s="13" t="s">
        <v>32</v>
      </c>
      <c r="AX2043" s="13" t="s">
        <v>71</v>
      </c>
      <c r="AY2043" s="160" t="s">
        <v>304</v>
      </c>
    </row>
    <row r="2044" spans="2:65" s="13" customFormat="1" x14ac:dyDescent="0.2">
      <c r="B2044" s="159"/>
      <c r="D2044" s="153" t="s">
        <v>313</v>
      </c>
      <c r="E2044" s="160" t="s">
        <v>2</v>
      </c>
      <c r="F2044" s="161" t="s">
        <v>1983</v>
      </c>
      <c r="H2044" s="162">
        <v>18.975000000000001</v>
      </c>
      <c r="I2044" s="163"/>
      <c r="L2044" s="159"/>
      <c r="M2044" s="164"/>
      <c r="T2044" s="165"/>
      <c r="AT2044" s="160" t="s">
        <v>313</v>
      </c>
      <c r="AU2044" s="160" t="s">
        <v>80</v>
      </c>
      <c r="AV2044" s="13" t="s">
        <v>80</v>
      </c>
      <c r="AW2044" s="13" t="s">
        <v>32</v>
      </c>
      <c r="AX2044" s="13" t="s">
        <v>71</v>
      </c>
      <c r="AY2044" s="160" t="s">
        <v>304</v>
      </c>
    </row>
    <row r="2045" spans="2:65" s="13" customFormat="1" x14ac:dyDescent="0.2">
      <c r="B2045" s="159"/>
      <c r="D2045" s="153" t="s">
        <v>313</v>
      </c>
      <c r="E2045" s="160" t="s">
        <v>2</v>
      </c>
      <c r="F2045" s="161" t="s">
        <v>1984</v>
      </c>
      <c r="H2045" s="162">
        <v>0.876</v>
      </c>
      <c r="I2045" s="163"/>
      <c r="L2045" s="159"/>
      <c r="M2045" s="164"/>
      <c r="T2045" s="165"/>
      <c r="AT2045" s="160" t="s">
        <v>313</v>
      </c>
      <c r="AU2045" s="160" t="s">
        <v>80</v>
      </c>
      <c r="AV2045" s="13" t="s">
        <v>80</v>
      </c>
      <c r="AW2045" s="13" t="s">
        <v>32</v>
      </c>
      <c r="AX2045" s="13" t="s">
        <v>71</v>
      </c>
      <c r="AY2045" s="160" t="s">
        <v>304</v>
      </c>
    </row>
    <row r="2046" spans="2:65" s="13" customFormat="1" x14ac:dyDescent="0.2">
      <c r="B2046" s="159"/>
      <c r="D2046" s="153" t="s">
        <v>313</v>
      </c>
      <c r="E2046" s="160" t="s">
        <v>2</v>
      </c>
      <c r="F2046" s="161" t="s">
        <v>1985</v>
      </c>
      <c r="H2046" s="162">
        <v>35.25</v>
      </c>
      <c r="I2046" s="163"/>
      <c r="L2046" s="159"/>
      <c r="M2046" s="164"/>
      <c r="T2046" s="165"/>
      <c r="AT2046" s="160" t="s">
        <v>313</v>
      </c>
      <c r="AU2046" s="160" t="s">
        <v>80</v>
      </c>
      <c r="AV2046" s="13" t="s">
        <v>80</v>
      </c>
      <c r="AW2046" s="13" t="s">
        <v>32</v>
      </c>
      <c r="AX2046" s="13" t="s">
        <v>71</v>
      </c>
      <c r="AY2046" s="160" t="s">
        <v>304</v>
      </c>
    </row>
    <row r="2047" spans="2:65" s="13" customFormat="1" x14ac:dyDescent="0.2">
      <c r="B2047" s="159"/>
      <c r="D2047" s="153" t="s">
        <v>313</v>
      </c>
      <c r="E2047" s="160" t="s">
        <v>2</v>
      </c>
      <c r="F2047" s="161" t="s">
        <v>1986</v>
      </c>
      <c r="H2047" s="162">
        <v>11.938000000000001</v>
      </c>
      <c r="I2047" s="163"/>
      <c r="L2047" s="159"/>
      <c r="M2047" s="164"/>
      <c r="T2047" s="165"/>
      <c r="AT2047" s="160" t="s">
        <v>313</v>
      </c>
      <c r="AU2047" s="160" t="s">
        <v>80</v>
      </c>
      <c r="AV2047" s="13" t="s">
        <v>80</v>
      </c>
      <c r="AW2047" s="13" t="s">
        <v>32</v>
      </c>
      <c r="AX2047" s="13" t="s">
        <v>71</v>
      </c>
      <c r="AY2047" s="160" t="s">
        <v>304</v>
      </c>
    </row>
    <row r="2048" spans="2:65" s="13" customFormat="1" x14ac:dyDescent="0.2">
      <c r="B2048" s="159"/>
      <c r="D2048" s="153" t="s">
        <v>313</v>
      </c>
      <c r="E2048" s="160" t="s">
        <v>2</v>
      </c>
      <c r="F2048" s="161" t="s">
        <v>1987</v>
      </c>
      <c r="H2048" s="162">
        <v>5.35</v>
      </c>
      <c r="I2048" s="163"/>
      <c r="L2048" s="159"/>
      <c r="M2048" s="164"/>
      <c r="T2048" s="165"/>
      <c r="AT2048" s="160" t="s">
        <v>313</v>
      </c>
      <c r="AU2048" s="160" t="s">
        <v>80</v>
      </c>
      <c r="AV2048" s="13" t="s">
        <v>80</v>
      </c>
      <c r="AW2048" s="13" t="s">
        <v>32</v>
      </c>
      <c r="AX2048" s="13" t="s">
        <v>71</v>
      </c>
      <c r="AY2048" s="160" t="s">
        <v>304</v>
      </c>
    </row>
    <row r="2049" spans="2:51" s="13" customFormat="1" x14ac:dyDescent="0.2">
      <c r="B2049" s="159"/>
      <c r="D2049" s="153" t="s">
        <v>313</v>
      </c>
      <c r="E2049" s="160" t="s">
        <v>2</v>
      </c>
      <c r="F2049" s="161" t="s">
        <v>1988</v>
      </c>
      <c r="H2049" s="162">
        <v>8.4459999999999997</v>
      </c>
      <c r="I2049" s="163"/>
      <c r="L2049" s="159"/>
      <c r="M2049" s="164"/>
      <c r="T2049" s="165"/>
      <c r="AT2049" s="160" t="s">
        <v>313</v>
      </c>
      <c r="AU2049" s="160" t="s">
        <v>80</v>
      </c>
      <c r="AV2049" s="13" t="s">
        <v>80</v>
      </c>
      <c r="AW2049" s="13" t="s">
        <v>32</v>
      </c>
      <c r="AX2049" s="13" t="s">
        <v>71</v>
      </c>
      <c r="AY2049" s="160" t="s">
        <v>304</v>
      </c>
    </row>
    <row r="2050" spans="2:51" s="13" customFormat="1" x14ac:dyDescent="0.2">
      <c r="B2050" s="159"/>
      <c r="D2050" s="153" t="s">
        <v>313</v>
      </c>
      <c r="E2050" s="160" t="s">
        <v>2</v>
      </c>
      <c r="F2050" s="161" t="s">
        <v>1989</v>
      </c>
      <c r="H2050" s="162">
        <v>3.6480000000000001</v>
      </c>
      <c r="I2050" s="163"/>
      <c r="L2050" s="159"/>
      <c r="M2050" s="164"/>
      <c r="T2050" s="165"/>
      <c r="AT2050" s="160" t="s">
        <v>313</v>
      </c>
      <c r="AU2050" s="160" t="s">
        <v>80</v>
      </c>
      <c r="AV2050" s="13" t="s">
        <v>80</v>
      </c>
      <c r="AW2050" s="13" t="s">
        <v>32</v>
      </c>
      <c r="AX2050" s="13" t="s">
        <v>71</v>
      </c>
      <c r="AY2050" s="160" t="s">
        <v>304</v>
      </c>
    </row>
    <row r="2051" spans="2:51" s="13" customFormat="1" x14ac:dyDescent="0.2">
      <c r="B2051" s="159"/>
      <c r="D2051" s="153" t="s">
        <v>313</v>
      </c>
      <c r="E2051" s="160" t="s">
        <v>2</v>
      </c>
      <c r="F2051" s="161" t="s">
        <v>1990</v>
      </c>
      <c r="H2051" s="162">
        <v>24.111000000000001</v>
      </c>
      <c r="I2051" s="163"/>
      <c r="L2051" s="159"/>
      <c r="M2051" s="164"/>
      <c r="T2051" s="165"/>
      <c r="AT2051" s="160" t="s">
        <v>313</v>
      </c>
      <c r="AU2051" s="160" t="s">
        <v>80</v>
      </c>
      <c r="AV2051" s="13" t="s">
        <v>80</v>
      </c>
      <c r="AW2051" s="13" t="s">
        <v>32</v>
      </c>
      <c r="AX2051" s="13" t="s">
        <v>71</v>
      </c>
      <c r="AY2051" s="160" t="s">
        <v>304</v>
      </c>
    </row>
    <row r="2052" spans="2:51" s="13" customFormat="1" x14ac:dyDescent="0.2">
      <c r="B2052" s="159"/>
      <c r="D2052" s="153" t="s">
        <v>313</v>
      </c>
      <c r="E2052" s="160" t="s">
        <v>2</v>
      </c>
      <c r="F2052" s="161" t="s">
        <v>1991</v>
      </c>
      <c r="H2052" s="162">
        <v>7.0789999999999997</v>
      </c>
      <c r="I2052" s="163"/>
      <c r="L2052" s="159"/>
      <c r="M2052" s="164"/>
      <c r="T2052" s="165"/>
      <c r="AT2052" s="160" t="s">
        <v>313</v>
      </c>
      <c r="AU2052" s="160" t="s">
        <v>80</v>
      </c>
      <c r="AV2052" s="13" t="s">
        <v>80</v>
      </c>
      <c r="AW2052" s="13" t="s">
        <v>32</v>
      </c>
      <c r="AX2052" s="13" t="s">
        <v>71</v>
      </c>
      <c r="AY2052" s="160" t="s">
        <v>304</v>
      </c>
    </row>
    <row r="2053" spans="2:51" s="13" customFormat="1" x14ac:dyDescent="0.2">
      <c r="B2053" s="159"/>
      <c r="D2053" s="153" t="s">
        <v>313</v>
      </c>
      <c r="E2053" s="160" t="s">
        <v>2</v>
      </c>
      <c r="F2053" s="161" t="s">
        <v>1992</v>
      </c>
      <c r="H2053" s="162">
        <v>7.9</v>
      </c>
      <c r="I2053" s="163"/>
      <c r="L2053" s="159"/>
      <c r="M2053" s="164"/>
      <c r="T2053" s="165"/>
      <c r="AT2053" s="160" t="s">
        <v>313</v>
      </c>
      <c r="AU2053" s="160" t="s">
        <v>80</v>
      </c>
      <c r="AV2053" s="13" t="s">
        <v>80</v>
      </c>
      <c r="AW2053" s="13" t="s">
        <v>32</v>
      </c>
      <c r="AX2053" s="13" t="s">
        <v>71</v>
      </c>
      <c r="AY2053" s="160" t="s">
        <v>304</v>
      </c>
    </row>
    <row r="2054" spans="2:51" s="13" customFormat="1" x14ac:dyDescent="0.2">
      <c r="B2054" s="159"/>
      <c r="D2054" s="153" t="s">
        <v>313</v>
      </c>
      <c r="E2054" s="160" t="s">
        <v>2</v>
      </c>
      <c r="F2054" s="161" t="s">
        <v>1993</v>
      </c>
      <c r="H2054" s="162">
        <v>0.65100000000000002</v>
      </c>
      <c r="I2054" s="163"/>
      <c r="L2054" s="159"/>
      <c r="M2054" s="164"/>
      <c r="T2054" s="165"/>
      <c r="AT2054" s="160" t="s">
        <v>313</v>
      </c>
      <c r="AU2054" s="160" t="s">
        <v>80</v>
      </c>
      <c r="AV2054" s="13" t="s">
        <v>80</v>
      </c>
      <c r="AW2054" s="13" t="s">
        <v>32</v>
      </c>
      <c r="AX2054" s="13" t="s">
        <v>71</v>
      </c>
      <c r="AY2054" s="160" t="s">
        <v>304</v>
      </c>
    </row>
    <row r="2055" spans="2:51" s="13" customFormat="1" x14ac:dyDescent="0.2">
      <c r="B2055" s="159"/>
      <c r="D2055" s="153" t="s">
        <v>313</v>
      </c>
      <c r="E2055" s="160" t="s">
        <v>2</v>
      </c>
      <c r="F2055" s="161" t="s">
        <v>1994</v>
      </c>
      <c r="H2055" s="162">
        <v>0.749</v>
      </c>
      <c r="I2055" s="163"/>
      <c r="L2055" s="159"/>
      <c r="M2055" s="164"/>
      <c r="T2055" s="165"/>
      <c r="AT2055" s="160" t="s">
        <v>313</v>
      </c>
      <c r="AU2055" s="160" t="s">
        <v>80</v>
      </c>
      <c r="AV2055" s="13" t="s">
        <v>80</v>
      </c>
      <c r="AW2055" s="13" t="s">
        <v>32</v>
      </c>
      <c r="AX2055" s="13" t="s">
        <v>71</v>
      </c>
      <c r="AY2055" s="160" t="s">
        <v>304</v>
      </c>
    </row>
    <row r="2056" spans="2:51" s="13" customFormat="1" x14ac:dyDescent="0.2">
      <c r="B2056" s="159"/>
      <c r="D2056" s="153" t="s">
        <v>313</v>
      </c>
      <c r="E2056" s="160" t="s">
        <v>2</v>
      </c>
      <c r="F2056" s="161" t="s">
        <v>1995</v>
      </c>
      <c r="H2056" s="162">
        <v>2.87</v>
      </c>
      <c r="I2056" s="163"/>
      <c r="L2056" s="159"/>
      <c r="M2056" s="164"/>
      <c r="T2056" s="165"/>
      <c r="AT2056" s="160" t="s">
        <v>313</v>
      </c>
      <c r="AU2056" s="160" t="s">
        <v>80</v>
      </c>
      <c r="AV2056" s="13" t="s">
        <v>80</v>
      </c>
      <c r="AW2056" s="13" t="s">
        <v>32</v>
      </c>
      <c r="AX2056" s="13" t="s">
        <v>71</v>
      </c>
      <c r="AY2056" s="160" t="s">
        <v>304</v>
      </c>
    </row>
    <row r="2057" spans="2:51" s="13" customFormat="1" x14ac:dyDescent="0.2">
      <c r="B2057" s="159"/>
      <c r="D2057" s="153" t="s">
        <v>313</v>
      </c>
      <c r="E2057" s="160" t="s">
        <v>2</v>
      </c>
      <c r="F2057" s="161" t="s">
        <v>1996</v>
      </c>
      <c r="H2057" s="162">
        <v>6.0309999999999997</v>
      </c>
      <c r="I2057" s="163"/>
      <c r="L2057" s="159"/>
      <c r="M2057" s="164"/>
      <c r="T2057" s="165"/>
      <c r="AT2057" s="160" t="s">
        <v>313</v>
      </c>
      <c r="AU2057" s="160" t="s">
        <v>80</v>
      </c>
      <c r="AV2057" s="13" t="s">
        <v>80</v>
      </c>
      <c r="AW2057" s="13" t="s">
        <v>32</v>
      </c>
      <c r="AX2057" s="13" t="s">
        <v>71</v>
      </c>
      <c r="AY2057" s="160" t="s">
        <v>304</v>
      </c>
    </row>
    <row r="2058" spans="2:51" s="13" customFormat="1" x14ac:dyDescent="0.2">
      <c r="B2058" s="159"/>
      <c r="D2058" s="153" t="s">
        <v>313</v>
      </c>
      <c r="E2058" s="160" t="s">
        <v>2</v>
      </c>
      <c r="F2058" s="161" t="s">
        <v>1997</v>
      </c>
      <c r="H2058" s="162">
        <v>1.133</v>
      </c>
      <c r="I2058" s="163"/>
      <c r="L2058" s="159"/>
      <c r="M2058" s="164"/>
      <c r="T2058" s="165"/>
      <c r="AT2058" s="160" t="s">
        <v>313</v>
      </c>
      <c r="AU2058" s="160" t="s">
        <v>80</v>
      </c>
      <c r="AV2058" s="13" t="s">
        <v>80</v>
      </c>
      <c r="AW2058" s="13" t="s">
        <v>32</v>
      </c>
      <c r="AX2058" s="13" t="s">
        <v>71</v>
      </c>
      <c r="AY2058" s="160" t="s">
        <v>304</v>
      </c>
    </row>
    <row r="2059" spans="2:51" s="13" customFormat="1" x14ac:dyDescent="0.2">
      <c r="B2059" s="159"/>
      <c r="D2059" s="153" t="s">
        <v>313</v>
      </c>
      <c r="E2059" s="160" t="s">
        <v>2</v>
      </c>
      <c r="F2059" s="161" t="s">
        <v>1998</v>
      </c>
      <c r="H2059" s="162">
        <v>3.22</v>
      </c>
      <c r="I2059" s="163"/>
      <c r="L2059" s="159"/>
      <c r="M2059" s="164"/>
      <c r="T2059" s="165"/>
      <c r="AT2059" s="160" t="s">
        <v>313</v>
      </c>
      <c r="AU2059" s="160" t="s">
        <v>80</v>
      </c>
      <c r="AV2059" s="13" t="s">
        <v>80</v>
      </c>
      <c r="AW2059" s="13" t="s">
        <v>32</v>
      </c>
      <c r="AX2059" s="13" t="s">
        <v>71</v>
      </c>
      <c r="AY2059" s="160" t="s">
        <v>304</v>
      </c>
    </row>
    <row r="2060" spans="2:51" s="13" customFormat="1" x14ac:dyDescent="0.2">
      <c r="B2060" s="159"/>
      <c r="D2060" s="153" t="s">
        <v>313</v>
      </c>
      <c r="E2060" s="160" t="s">
        <v>2</v>
      </c>
      <c r="F2060" s="161" t="s">
        <v>1999</v>
      </c>
      <c r="H2060" s="162">
        <v>0.35199999999999998</v>
      </c>
      <c r="I2060" s="163"/>
      <c r="L2060" s="159"/>
      <c r="M2060" s="164"/>
      <c r="T2060" s="165"/>
      <c r="AT2060" s="160" t="s">
        <v>313</v>
      </c>
      <c r="AU2060" s="160" t="s">
        <v>80</v>
      </c>
      <c r="AV2060" s="13" t="s">
        <v>80</v>
      </c>
      <c r="AW2060" s="13" t="s">
        <v>32</v>
      </c>
      <c r="AX2060" s="13" t="s">
        <v>71</v>
      </c>
      <c r="AY2060" s="160" t="s">
        <v>304</v>
      </c>
    </row>
    <row r="2061" spans="2:51" s="13" customFormat="1" x14ac:dyDescent="0.2">
      <c r="B2061" s="159"/>
      <c r="D2061" s="153" t="s">
        <v>313</v>
      </c>
      <c r="E2061" s="160" t="s">
        <v>2</v>
      </c>
      <c r="F2061" s="161" t="s">
        <v>2000</v>
      </c>
      <c r="H2061" s="162">
        <v>0.186</v>
      </c>
      <c r="I2061" s="163"/>
      <c r="L2061" s="159"/>
      <c r="M2061" s="164"/>
      <c r="T2061" s="165"/>
      <c r="AT2061" s="160" t="s">
        <v>313</v>
      </c>
      <c r="AU2061" s="160" t="s">
        <v>80</v>
      </c>
      <c r="AV2061" s="13" t="s">
        <v>80</v>
      </c>
      <c r="AW2061" s="13" t="s">
        <v>32</v>
      </c>
      <c r="AX2061" s="13" t="s">
        <v>71</v>
      </c>
      <c r="AY2061" s="160" t="s">
        <v>304</v>
      </c>
    </row>
    <row r="2062" spans="2:51" s="14" customFormat="1" x14ac:dyDescent="0.2">
      <c r="B2062" s="166"/>
      <c r="D2062" s="153" t="s">
        <v>313</v>
      </c>
      <c r="E2062" s="167" t="s">
        <v>2</v>
      </c>
      <c r="F2062" s="168" t="s">
        <v>321</v>
      </c>
      <c r="H2062" s="169">
        <v>171.76499999999999</v>
      </c>
      <c r="I2062" s="170"/>
      <c r="L2062" s="166"/>
      <c r="M2062" s="171"/>
      <c r="T2062" s="172"/>
      <c r="AT2062" s="167" t="s">
        <v>313</v>
      </c>
      <c r="AU2062" s="167" t="s">
        <v>80</v>
      </c>
      <c r="AV2062" s="14" t="s">
        <v>322</v>
      </c>
      <c r="AW2062" s="14" t="s">
        <v>32</v>
      </c>
      <c r="AX2062" s="14" t="s">
        <v>71</v>
      </c>
      <c r="AY2062" s="167" t="s">
        <v>304</v>
      </c>
    </row>
    <row r="2063" spans="2:51" s="12" customFormat="1" x14ac:dyDescent="0.2">
      <c r="B2063" s="152"/>
      <c r="D2063" s="153" t="s">
        <v>313</v>
      </c>
      <c r="E2063" s="154" t="s">
        <v>2</v>
      </c>
      <c r="F2063" s="155" t="s">
        <v>2001</v>
      </c>
      <c r="H2063" s="154" t="s">
        <v>2</v>
      </c>
      <c r="I2063" s="156"/>
      <c r="L2063" s="152"/>
      <c r="M2063" s="157"/>
      <c r="T2063" s="158"/>
      <c r="AT2063" s="154" t="s">
        <v>313</v>
      </c>
      <c r="AU2063" s="154" t="s">
        <v>80</v>
      </c>
      <c r="AV2063" s="12" t="s">
        <v>78</v>
      </c>
      <c r="AW2063" s="12" t="s">
        <v>32</v>
      </c>
      <c r="AX2063" s="12" t="s">
        <v>71</v>
      </c>
      <c r="AY2063" s="154" t="s">
        <v>304</v>
      </c>
    </row>
    <row r="2064" spans="2:51" s="13" customFormat="1" x14ac:dyDescent="0.2">
      <c r="B2064" s="159"/>
      <c r="D2064" s="153" t="s">
        <v>313</v>
      </c>
      <c r="E2064" s="160" t="s">
        <v>2</v>
      </c>
      <c r="F2064" s="161" t="s">
        <v>2002</v>
      </c>
      <c r="H2064" s="162">
        <v>28.088000000000001</v>
      </c>
      <c r="I2064" s="163"/>
      <c r="L2064" s="159"/>
      <c r="M2064" s="164"/>
      <c r="T2064" s="165"/>
      <c r="AT2064" s="160" t="s">
        <v>313</v>
      </c>
      <c r="AU2064" s="160" t="s">
        <v>80</v>
      </c>
      <c r="AV2064" s="13" t="s">
        <v>80</v>
      </c>
      <c r="AW2064" s="13" t="s">
        <v>32</v>
      </c>
      <c r="AX2064" s="13" t="s">
        <v>71</v>
      </c>
      <c r="AY2064" s="160" t="s">
        <v>304</v>
      </c>
    </row>
    <row r="2065" spans="2:51" s="13" customFormat="1" x14ac:dyDescent="0.2">
      <c r="B2065" s="159"/>
      <c r="D2065" s="153" t="s">
        <v>313</v>
      </c>
      <c r="E2065" s="160" t="s">
        <v>2</v>
      </c>
      <c r="F2065" s="161" t="s">
        <v>2003</v>
      </c>
      <c r="H2065" s="162">
        <v>5.25</v>
      </c>
      <c r="I2065" s="163"/>
      <c r="L2065" s="159"/>
      <c r="M2065" s="164"/>
      <c r="T2065" s="165"/>
      <c r="AT2065" s="160" t="s">
        <v>313</v>
      </c>
      <c r="AU2065" s="160" t="s">
        <v>80</v>
      </c>
      <c r="AV2065" s="13" t="s">
        <v>80</v>
      </c>
      <c r="AW2065" s="13" t="s">
        <v>32</v>
      </c>
      <c r="AX2065" s="13" t="s">
        <v>71</v>
      </c>
      <c r="AY2065" s="160" t="s">
        <v>304</v>
      </c>
    </row>
    <row r="2066" spans="2:51" s="13" customFormat="1" x14ac:dyDescent="0.2">
      <c r="B2066" s="159"/>
      <c r="D2066" s="153" t="s">
        <v>313</v>
      </c>
      <c r="E2066" s="160" t="s">
        <v>2</v>
      </c>
      <c r="F2066" s="161" t="s">
        <v>2004</v>
      </c>
      <c r="H2066" s="162">
        <v>15.301</v>
      </c>
      <c r="I2066" s="163"/>
      <c r="L2066" s="159"/>
      <c r="M2066" s="164"/>
      <c r="T2066" s="165"/>
      <c r="AT2066" s="160" t="s">
        <v>313</v>
      </c>
      <c r="AU2066" s="160" t="s">
        <v>80</v>
      </c>
      <c r="AV2066" s="13" t="s">
        <v>80</v>
      </c>
      <c r="AW2066" s="13" t="s">
        <v>32</v>
      </c>
      <c r="AX2066" s="13" t="s">
        <v>71</v>
      </c>
      <c r="AY2066" s="160" t="s">
        <v>304</v>
      </c>
    </row>
    <row r="2067" spans="2:51" s="13" customFormat="1" x14ac:dyDescent="0.2">
      <c r="B2067" s="159"/>
      <c r="D2067" s="153" t="s">
        <v>313</v>
      </c>
      <c r="E2067" s="160" t="s">
        <v>2</v>
      </c>
      <c r="F2067" s="161" t="s">
        <v>2005</v>
      </c>
      <c r="H2067" s="162">
        <v>2.86</v>
      </c>
      <c r="I2067" s="163"/>
      <c r="L2067" s="159"/>
      <c r="M2067" s="164"/>
      <c r="T2067" s="165"/>
      <c r="AT2067" s="160" t="s">
        <v>313</v>
      </c>
      <c r="AU2067" s="160" t="s">
        <v>80</v>
      </c>
      <c r="AV2067" s="13" t="s">
        <v>80</v>
      </c>
      <c r="AW2067" s="13" t="s">
        <v>32</v>
      </c>
      <c r="AX2067" s="13" t="s">
        <v>71</v>
      </c>
      <c r="AY2067" s="160" t="s">
        <v>304</v>
      </c>
    </row>
    <row r="2068" spans="2:51" s="13" customFormat="1" x14ac:dyDescent="0.2">
      <c r="B2068" s="159"/>
      <c r="D2068" s="153" t="s">
        <v>313</v>
      </c>
      <c r="E2068" s="160" t="s">
        <v>2</v>
      </c>
      <c r="F2068" s="161" t="s">
        <v>2006</v>
      </c>
      <c r="H2068" s="162">
        <v>4.8600000000000003</v>
      </c>
      <c r="I2068" s="163"/>
      <c r="L2068" s="159"/>
      <c r="M2068" s="164"/>
      <c r="T2068" s="165"/>
      <c r="AT2068" s="160" t="s">
        <v>313</v>
      </c>
      <c r="AU2068" s="160" t="s">
        <v>80</v>
      </c>
      <c r="AV2068" s="13" t="s">
        <v>80</v>
      </c>
      <c r="AW2068" s="13" t="s">
        <v>32</v>
      </c>
      <c r="AX2068" s="13" t="s">
        <v>71</v>
      </c>
      <c r="AY2068" s="160" t="s">
        <v>304</v>
      </c>
    </row>
    <row r="2069" spans="2:51" s="13" customFormat="1" x14ac:dyDescent="0.2">
      <c r="B2069" s="159"/>
      <c r="D2069" s="153" t="s">
        <v>313</v>
      </c>
      <c r="E2069" s="160" t="s">
        <v>2</v>
      </c>
      <c r="F2069" s="161" t="s">
        <v>2007</v>
      </c>
      <c r="H2069" s="162">
        <v>0.69699999999999995</v>
      </c>
      <c r="I2069" s="163"/>
      <c r="L2069" s="159"/>
      <c r="M2069" s="164"/>
      <c r="T2069" s="165"/>
      <c r="AT2069" s="160" t="s">
        <v>313</v>
      </c>
      <c r="AU2069" s="160" t="s">
        <v>80</v>
      </c>
      <c r="AV2069" s="13" t="s">
        <v>80</v>
      </c>
      <c r="AW2069" s="13" t="s">
        <v>32</v>
      </c>
      <c r="AX2069" s="13" t="s">
        <v>71</v>
      </c>
      <c r="AY2069" s="160" t="s">
        <v>304</v>
      </c>
    </row>
    <row r="2070" spans="2:51" s="13" customFormat="1" x14ac:dyDescent="0.2">
      <c r="B2070" s="159"/>
      <c r="D2070" s="153" t="s">
        <v>313</v>
      </c>
      <c r="E2070" s="160" t="s">
        <v>2</v>
      </c>
      <c r="F2070" s="161" t="s">
        <v>2008</v>
      </c>
      <c r="H2070" s="162">
        <v>0.91</v>
      </c>
      <c r="I2070" s="163"/>
      <c r="L2070" s="159"/>
      <c r="M2070" s="164"/>
      <c r="T2070" s="165"/>
      <c r="AT2070" s="160" t="s">
        <v>313</v>
      </c>
      <c r="AU2070" s="160" t="s">
        <v>80</v>
      </c>
      <c r="AV2070" s="13" t="s">
        <v>80</v>
      </c>
      <c r="AW2070" s="13" t="s">
        <v>32</v>
      </c>
      <c r="AX2070" s="13" t="s">
        <v>71</v>
      </c>
      <c r="AY2070" s="160" t="s">
        <v>304</v>
      </c>
    </row>
    <row r="2071" spans="2:51" s="14" customFormat="1" x14ac:dyDescent="0.2">
      <c r="B2071" s="166"/>
      <c r="D2071" s="153" t="s">
        <v>313</v>
      </c>
      <c r="E2071" s="167" t="s">
        <v>2</v>
      </c>
      <c r="F2071" s="168" t="s">
        <v>321</v>
      </c>
      <c r="H2071" s="169">
        <v>57.966000000000001</v>
      </c>
      <c r="I2071" s="170"/>
      <c r="L2071" s="166"/>
      <c r="M2071" s="171"/>
      <c r="T2071" s="172"/>
      <c r="AT2071" s="167" t="s">
        <v>313</v>
      </c>
      <c r="AU2071" s="167" t="s">
        <v>80</v>
      </c>
      <c r="AV2071" s="14" t="s">
        <v>322</v>
      </c>
      <c r="AW2071" s="14" t="s">
        <v>32</v>
      </c>
      <c r="AX2071" s="14" t="s">
        <v>71</v>
      </c>
      <c r="AY2071" s="167" t="s">
        <v>304</v>
      </c>
    </row>
    <row r="2072" spans="2:51" s="12" customFormat="1" x14ac:dyDescent="0.2">
      <c r="B2072" s="152"/>
      <c r="D2072" s="153" t="s">
        <v>313</v>
      </c>
      <c r="E2072" s="154" t="s">
        <v>2</v>
      </c>
      <c r="F2072" s="155" t="s">
        <v>2009</v>
      </c>
      <c r="H2072" s="154" t="s">
        <v>2</v>
      </c>
      <c r="I2072" s="156"/>
      <c r="L2072" s="152"/>
      <c r="M2072" s="157"/>
      <c r="T2072" s="158"/>
      <c r="AT2072" s="154" t="s">
        <v>313</v>
      </c>
      <c r="AU2072" s="154" t="s">
        <v>80</v>
      </c>
      <c r="AV2072" s="12" t="s">
        <v>78</v>
      </c>
      <c r="AW2072" s="12" t="s">
        <v>32</v>
      </c>
      <c r="AX2072" s="12" t="s">
        <v>71</v>
      </c>
      <c r="AY2072" s="154" t="s">
        <v>304</v>
      </c>
    </row>
    <row r="2073" spans="2:51" s="13" customFormat="1" x14ac:dyDescent="0.2">
      <c r="B2073" s="159"/>
      <c r="D2073" s="153" t="s">
        <v>313</v>
      </c>
      <c r="E2073" s="160" t="s">
        <v>2</v>
      </c>
      <c r="F2073" s="161" t="s">
        <v>2010</v>
      </c>
      <c r="H2073" s="162">
        <v>6.8250000000000002</v>
      </c>
      <c r="I2073" s="163"/>
      <c r="L2073" s="159"/>
      <c r="M2073" s="164"/>
      <c r="T2073" s="165"/>
      <c r="AT2073" s="160" t="s">
        <v>313</v>
      </c>
      <c r="AU2073" s="160" t="s">
        <v>80</v>
      </c>
      <c r="AV2073" s="13" t="s">
        <v>80</v>
      </c>
      <c r="AW2073" s="13" t="s">
        <v>32</v>
      </c>
      <c r="AX2073" s="13" t="s">
        <v>71</v>
      </c>
      <c r="AY2073" s="160" t="s">
        <v>304</v>
      </c>
    </row>
    <row r="2074" spans="2:51" s="13" customFormat="1" x14ac:dyDescent="0.2">
      <c r="B2074" s="159"/>
      <c r="D2074" s="153" t="s">
        <v>313</v>
      </c>
      <c r="E2074" s="160" t="s">
        <v>2</v>
      </c>
      <c r="F2074" s="161" t="s">
        <v>2011</v>
      </c>
      <c r="H2074" s="162">
        <v>2.74</v>
      </c>
      <c r="I2074" s="163"/>
      <c r="L2074" s="159"/>
      <c r="M2074" s="164"/>
      <c r="T2074" s="165"/>
      <c r="AT2074" s="160" t="s">
        <v>313</v>
      </c>
      <c r="AU2074" s="160" t="s">
        <v>80</v>
      </c>
      <c r="AV2074" s="13" t="s">
        <v>80</v>
      </c>
      <c r="AW2074" s="13" t="s">
        <v>32</v>
      </c>
      <c r="AX2074" s="13" t="s">
        <v>71</v>
      </c>
      <c r="AY2074" s="160" t="s">
        <v>304</v>
      </c>
    </row>
    <row r="2075" spans="2:51" s="13" customFormat="1" x14ac:dyDescent="0.2">
      <c r="B2075" s="159"/>
      <c r="D2075" s="153" t="s">
        <v>313</v>
      </c>
      <c r="E2075" s="160" t="s">
        <v>2</v>
      </c>
      <c r="F2075" s="161" t="s">
        <v>2012</v>
      </c>
      <c r="H2075" s="162">
        <v>5.9020000000000001</v>
      </c>
      <c r="I2075" s="163"/>
      <c r="L2075" s="159"/>
      <c r="M2075" s="164"/>
      <c r="T2075" s="165"/>
      <c r="AT2075" s="160" t="s">
        <v>313</v>
      </c>
      <c r="AU2075" s="160" t="s">
        <v>80</v>
      </c>
      <c r="AV2075" s="13" t="s">
        <v>80</v>
      </c>
      <c r="AW2075" s="13" t="s">
        <v>32</v>
      </c>
      <c r="AX2075" s="13" t="s">
        <v>71</v>
      </c>
      <c r="AY2075" s="160" t="s">
        <v>304</v>
      </c>
    </row>
    <row r="2076" spans="2:51" s="14" customFormat="1" x14ac:dyDescent="0.2">
      <c r="B2076" s="166"/>
      <c r="D2076" s="153" t="s">
        <v>313</v>
      </c>
      <c r="E2076" s="167" t="s">
        <v>2</v>
      </c>
      <c r="F2076" s="168" t="s">
        <v>321</v>
      </c>
      <c r="H2076" s="169">
        <v>15.467000000000001</v>
      </c>
      <c r="I2076" s="170"/>
      <c r="L2076" s="166"/>
      <c r="M2076" s="171"/>
      <c r="T2076" s="172"/>
      <c r="AT2076" s="167" t="s">
        <v>313</v>
      </c>
      <c r="AU2076" s="167" t="s">
        <v>80</v>
      </c>
      <c r="AV2076" s="14" t="s">
        <v>322</v>
      </c>
      <c r="AW2076" s="14" t="s">
        <v>32</v>
      </c>
      <c r="AX2076" s="14" t="s">
        <v>71</v>
      </c>
      <c r="AY2076" s="167" t="s">
        <v>304</v>
      </c>
    </row>
    <row r="2077" spans="2:51" s="12" customFormat="1" x14ac:dyDescent="0.2">
      <c r="B2077" s="152"/>
      <c r="D2077" s="153" t="s">
        <v>313</v>
      </c>
      <c r="E2077" s="154" t="s">
        <v>2</v>
      </c>
      <c r="F2077" s="155" t="s">
        <v>2013</v>
      </c>
      <c r="H2077" s="154" t="s">
        <v>2</v>
      </c>
      <c r="I2077" s="156"/>
      <c r="L2077" s="152"/>
      <c r="M2077" s="157"/>
      <c r="T2077" s="158"/>
      <c r="AT2077" s="154" t="s">
        <v>313</v>
      </c>
      <c r="AU2077" s="154" t="s">
        <v>80</v>
      </c>
      <c r="AV2077" s="12" t="s">
        <v>78</v>
      </c>
      <c r="AW2077" s="12" t="s">
        <v>32</v>
      </c>
      <c r="AX2077" s="12" t="s">
        <v>71</v>
      </c>
      <c r="AY2077" s="154" t="s">
        <v>304</v>
      </c>
    </row>
    <row r="2078" spans="2:51" s="13" customFormat="1" x14ac:dyDescent="0.2">
      <c r="B2078" s="159"/>
      <c r="D2078" s="153" t="s">
        <v>313</v>
      </c>
      <c r="E2078" s="160" t="s">
        <v>2</v>
      </c>
      <c r="F2078" s="161" t="s">
        <v>2014</v>
      </c>
      <c r="H2078" s="162">
        <v>6.7050000000000001</v>
      </c>
      <c r="I2078" s="163"/>
      <c r="L2078" s="159"/>
      <c r="M2078" s="164"/>
      <c r="T2078" s="165"/>
      <c r="AT2078" s="160" t="s">
        <v>313</v>
      </c>
      <c r="AU2078" s="160" t="s">
        <v>80</v>
      </c>
      <c r="AV2078" s="13" t="s">
        <v>80</v>
      </c>
      <c r="AW2078" s="13" t="s">
        <v>32</v>
      </c>
      <c r="AX2078" s="13" t="s">
        <v>71</v>
      </c>
      <c r="AY2078" s="160" t="s">
        <v>304</v>
      </c>
    </row>
    <row r="2079" spans="2:51" s="14" customFormat="1" x14ac:dyDescent="0.2">
      <c r="B2079" s="166"/>
      <c r="D2079" s="153" t="s">
        <v>313</v>
      </c>
      <c r="E2079" s="167" t="s">
        <v>2</v>
      </c>
      <c r="F2079" s="168" t="s">
        <v>321</v>
      </c>
      <c r="H2079" s="169">
        <v>6.7050000000000001</v>
      </c>
      <c r="I2079" s="170"/>
      <c r="L2079" s="166"/>
      <c r="M2079" s="171"/>
      <c r="T2079" s="172"/>
      <c r="AT2079" s="167" t="s">
        <v>313</v>
      </c>
      <c r="AU2079" s="167" t="s">
        <v>80</v>
      </c>
      <c r="AV2079" s="14" t="s">
        <v>322</v>
      </c>
      <c r="AW2079" s="14" t="s">
        <v>32</v>
      </c>
      <c r="AX2079" s="14" t="s">
        <v>71</v>
      </c>
      <c r="AY2079" s="167" t="s">
        <v>304</v>
      </c>
    </row>
    <row r="2080" spans="2:51" s="12" customFormat="1" x14ac:dyDescent="0.2">
      <c r="B2080" s="152"/>
      <c r="D2080" s="153" t="s">
        <v>313</v>
      </c>
      <c r="E2080" s="154" t="s">
        <v>2</v>
      </c>
      <c r="F2080" s="155" t="s">
        <v>2015</v>
      </c>
      <c r="H2080" s="154" t="s">
        <v>2</v>
      </c>
      <c r="I2080" s="156"/>
      <c r="L2080" s="152"/>
      <c r="M2080" s="157"/>
      <c r="T2080" s="158"/>
      <c r="AT2080" s="154" t="s">
        <v>313</v>
      </c>
      <c r="AU2080" s="154" t="s">
        <v>80</v>
      </c>
      <c r="AV2080" s="12" t="s">
        <v>78</v>
      </c>
      <c r="AW2080" s="12" t="s">
        <v>32</v>
      </c>
      <c r="AX2080" s="12" t="s">
        <v>71</v>
      </c>
      <c r="AY2080" s="154" t="s">
        <v>304</v>
      </c>
    </row>
    <row r="2081" spans="2:65" s="13" customFormat="1" x14ac:dyDescent="0.2">
      <c r="B2081" s="159"/>
      <c r="D2081" s="153" t="s">
        <v>313</v>
      </c>
      <c r="E2081" s="160" t="s">
        <v>2</v>
      </c>
      <c r="F2081" s="161" t="s">
        <v>2016</v>
      </c>
      <c r="H2081" s="162">
        <v>1.2330000000000001</v>
      </c>
      <c r="I2081" s="163"/>
      <c r="L2081" s="159"/>
      <c r="M2081" s="164"/>
      <c r="T2081" s="165"/>
      <c r="AT2081" s="160" t="s">
        <v>313</v>
      </c>
      <c r="AU2081" s="160" t="s">
        <v>80</v>
      </c>
      <c r="AV2081" s="13" t="s">
        <v>80</v>
      </c>
      <c r="AW2081" s="13" t="s">
        <v>32</v>
      </c>
      <c r="AX2081" s="13" t="s">
        <v>71</v>
      </c>
      <c r="AY2081" s="160" t="s">
        <v>304</v>
      </c>
    </row>
    <row r="2082" spans="2:65" s="13" customFormat="1" x14ac:dyDescent="0.2">
      <c r="B2082" s="159"/>
      <c r="D2082" s="153" t="s">
        <v>313</v>
      </c>
      <c r="E2082" s="160" t="s">
        <v>2</v>
      </c>
      <c r="F2082" s="161" t="s">
        <v>2017</v>
      </c>
      <c r="H2082" s="162">
        <v>0.246</v>
      </c>
      <c r="I2082" s="163"/>
      <c r="L2082" s="159"/>
      <c r="M2082" s="164"/>
      <c r="T2082" s="165"/>
      <c r="AT2082" s="160" t="s">
        <v>313</v>
      </c>
      <c r="AU2082" s="160" t="s">
        <v>80</v>
      </c>
      <c r="AV2082" s="13" t="s">
        <v>80</v>
      </c>
      <c r="AW2082" s="13" t="s">
        <v>32</v>
      </c>
      <c r="AX2082" s="13" t="s">
        <v>71</v>
      </c>
      <c r="AY2082" s="160" t="s">
        <v>304</v>
      </c>
    </row>
    <row r="2083" spans="2:65" s="14" customFormat="1" x14ac:dyDescent="0.2">
      <c r="B2083" s="166"/>
      <c r="D2083" s="153" t="s">
        <v>313</v>
      </c>
      <c r="E2083" s="167" t="s">
        <v>2</v>
      </c>
      <c r="F2083" s="168" t="s">
        <v>321</v>
      </c>
      <c r="H2083" s="169">
        <v>1.4790000000000001</v>
      </c>
      <c r="I2083" s="170"/>
      <c r="L2083" s="166"/>
      <c r="M2083" s="171"/>
      <c r="T2083" s="172"/>
      <c r="AT2083" s="167" t="s">
        <v>313</v>
      </c>
      <c r="AU2083" s="167" t="s">
        <v>80</v>
      </c>
      <c r="AV2083" s="14" t="s">
        <v>322</v>
      </c>
      <c r="AW2083" s="14" t="s">
        <v>32</v>
      </c>
      <c r="AX2083" s="14" t="s">
        <v>71</v>
      </c>
      <c r="AY2083" s="167" t="s">
        <v>304</v>
      </c>
    </row>
    <row r="2084" spans="2:65" s="15" customFormat="1" x14ac:dyDescent="0.2">
      <c r="B2084" s="173"/>
      <c r="D2084" s="153" t="s">
        <v>313</v>
      </c>
      <c r="E2084" s="174" t="s">
        <v>2</v>
      </c>
      <c r="F2084" s="175" t="s">
        <v>323</v>
      </c>
      <c r="H2084" s="176">
        <v>253.38200000000001</v>
      </c>
      <c r="I2084" s="177"/>
      <c r="L2084" s="173"/>
      <c r="M2084" s="178"/>
      <c r="T2084" s="179"/>
      <c r="AT2084" s="174" t="s">
        <v>313</v>
      </c>
      <c r="AU2084" s="174" t="s">
        <v>80</v>
      </c>
      <c r="AV2084" s="15" t="s">
        <v>86</v>
      </c>
      <c r="AW2084" s="15" t="s">
        <v>32</v>
      </c>
      <c r="AX2084" s="15" t="s">
        <v>78</v>
      </c>
      <c r="AY2084" s="174" t="s">
        <v>304</v>
      </c>
    </row>
    <row r="2085" spans="2:65" s="1" customFormat="1" ht="33" customHeight="1" x14ac:dyDescent="0.2">
      <c r="B2085" s="134"/>
      <c r="C2085" s="135" t="s">
        <v>2018</v>
      </c>
      <c r="D2085" s="135" t="s">
        <v>306</v>
      </c>
      <c r="E2085" s="136" t="s">
        <v>2019</v>
      </c>
      <c r="F2085" s="137" t="s">
        <v>2020</v>
      </c>
      <c r="G2085" s="138" t="s">
        <v>130</v>
      </c>
      <c r="H2085" s="139">
        <v>109.66200000000001</v>
      </c>
      <c r="I2085" s="140"/>
      <c r="J2085" s="141">
        <f>ROUND(I2085*H2085,2)</f>
        <v>0</v>
      </c>
      <c r="K2085" s="137" t="s">
        <v>2</v>
      </c>
      <c r="L2085" s="33"/>
      <c r="M2085" s="142" t="s">
        <v>2</v>
      </c>
      <c r="N2085" s="143" t="s">
        <v>42</v>
      </c>
      <c r="P2085" s="144">
        <f>O2085*H2085</f>
        <v>0</v>
      </c>
      <c r="Q2085" s="144">
        <v>0</v>
      </c>
      <c r="R2085" s="144">
        <f>Q2085*H2085</f>
        <v>0</v>
      </c>
      <c r="S2085" s="144">
        <v>0</v>
      </c>
      <c r="T2085" s="145">
        <f>S2085*H2085</f>
        <v>0</v>
      </c>
      <c r="AR2085" s="146" t="s">
        <v>86</v>
      </c>
      <c r="AT2085" s="146" t="s">
        <v>306</v>
      </c>
      <c r="AU2085" s="146" t="s">
        <v>80</v>
      </c>
      <c r="AY2085" s="18" t="s">
        <v>304</v>
      </c>
      <c r="BE2085" s="147">
        <f>IF(N2085="základní",J2085,0)</f>
        <v>0</v>
      </c>
      <c r="BF2085" s="147">
        <f>IF(N2085="snížená",J2085,0)</f>
        <v>0</v>
      </c>
      <c r="BG2085" s="147">
        <f>IF(N2085="zákl. přenesená",J2085,0)</f>
        <v>0</v>
      </c>
      <c r="BH2085" s="147">
        <f>IF(N2085="sníž. přenesená",J2085,0)</f>
        <v>0</v>
      </c>
      <c r="BI2085" s="147">
        <f>IF(N2085="nulová",J2085,0)</f>
        <v>0</v>
      </c>
      <c r="BJ2085" s="18" t="s">
        <v>78</v>
      </c>
      <c r="BK2085" s="147">
        <f>ROUND(I2085*H2085,2)</f>
        <v>0</v>
      </c>
      <c r="BL2085" s="18" t="s">
        <v>86</v>
      </c>
      <c r="BM2085" s="146" t="s">
        <v>2021</v>
      </c>
    </row>
    <row r="2086" spans="2:65" s="12" customFormat="1" x14ac:dyDescent="0.2">
      <c r="B2086" s="152"/>
      <c r="D2086" s="153" t="s">
        <v>313</v>
      </c>
      <c r="E2086" s="154" t="s">
        <v>2</v>
      </c>
      <c r="F2086" s="155" t="s">
        <v>1978</v>
      </c>
      <c r="H2086" s="154" t="s">
        <v>2</v>
      </c>
      <c r="I2086" s="156"/>
      <c r="L2086" s="152"/>
      <c r="M2086" s="157"/>
      <c r="T2086" s="158"/>
      <c r="AT2086" s="154" t="s">
        <v>313</v>
      </c>
      <c r="AU2086" s="154" t="s">
        <v>80</v>
      </c>
      <c r="AV2086" s="12" t="s">
        <v>78</v>
      </c>
      <c r="AW2086" s="12" t="s">
        <v>32</v>
      </c>
      <c r="AX2086" s="12" t="s">
        <v>71</v>
      </c>
      <c r="AY2086" s="154" t="s">
        <v>304</v>
      </c>
    </row>
    <row r="2087" spans="2:65" s="12" customFormat="1" ht="22.5" x14ac:dyDescent="0.2">
      <c r="B2087" s="152"/>
      <c r="D2087" s="153" t="s">
        <v>313</v>
      </c>
      <c r="E2087" s="154" t="s">
        <v>2</v>
      </c>
      <c r="F2087" s="155" t="s">
        <v>1669</v>
      </c>
      <c r="H2087" s="154" t="s">
        <v>2</v>
      </c>
      <c r="I2087" s="156"/>
      <c r="L2087" s="152"/>
      <c r="M2087" s="157"/>
      <c r="T2087" s="158"/>
      <c r="AT2087" s="154" t="s">
        <v>313</v>
      </c>
      <c r="AU2087" s="154" t="s">
        <v>80</v>
      </c>
      <c r="AV2087" s="12" t="s">
        <v>78</v>
      </c>
      <c r="AW2087" s="12" t="s">
        <v>32</v>
      </c>
      <c r="AX2087" s="12" t="s">
        <v>71</v>
      </c>
      <c r="AY2087" s="154" t="s">
        <v>304</v>
      </c>
    </row>
    <row r="2088" spans="2:65" s="12" customFormat="1" x14ac:dyDescent="0.2">
      <c r="B2088" s="152"/>
      <c r="D2088" s="153" t="s">
        <v>313</v>
      </c>
      <c r="E2088" s="154" t="s">
        <v>2</v>
      </c>
      <c r="F2088" s="155" t="s">
        <v>1671</v>
      </c>
      <c r="H2088" s="154" t="s">
        <v>2</v>
      </c>
      <c r="I2088" s="156"/>
      <c r="L2088" s="152"/>
      <c r="M2088" s="157"/>
      <c r="T2088" s="158"/>
      <c r="AT2088" s="154" t="s">
        <v>313</v>
      </c>
      <c r="AU2088" s="154" t="s">
        <v>80</v>
      </c>
      <c r="AV2088" s="12" t="s">
        <v>78</v>
      </c>
      <c r="AW2088" s="12" t="s">
        <v>32</v>
      </c>
      <c r="AX2088" s="12" t="s">
        <v>71</v>
      </c>
      <c r="AY2088" s="154" t="s">
        <v>304</v>
      </c>
    </row>
    <row r="2089" spans="2:65" s="12" customFormat="1" x14ac:dyDescent="0.2">
      <c r="B2089" s="152"/>
      <c r="D2089" s="153" t="s">
        <v>313</v>
      </c>
      <c r="E2089" s="154" t="s">
        <v>2</v>
      </c>
      <c r="F2089" s="155" t="s">
        <v>1979</v>
      </c>
      <c r="H2089" s="154" t="s">
        <v>2</v>
      </c>
      <c r="I2089" s="156"/>
      <c r="L2089" s="152"/>
      <c r="M2089" s="157"/>
      <c r="T2089" s="158"/>
      <c r="AT2089" s="154" t="s">
        <v>313</v>
      </c>
      <c r="AU2089" s="154" t="s">
        <v>80</v>
      </c>
      <c r="AV2089" s="12" t="s">
        <v>78</v>
      </c>
      <c r="AW2089" s="12" t="s">
        <v>32</v>
      </c>
      <c r="AX2089" s="12" t="s">
        <v>71</v>
      </c>
      <c r="AY2089" s="154" t="s">
        <v>304</v>
      </c>
    </row>
    <row r="2090" spans="2:65" s="12" customFormat="1" x14ac:dyDescent="0.2">
      <c r="B2090" s="152"/>
      <c r="D2090" s="153" t="s">
        <v>313</v>
      </c>
      <c r="E2090" s="154" t="s">
        <v>2</v>
      </c>
      <c r="F2090" s="155" t="s">
        <v>1980</v>
      </c>
      <c r="H2090" s="154" t="s">
        <v>2</v>
      </c>
      <c r="I2090" s="156"/>
      <c r="L2090" s="152"/>
      <c r="M2090" s="157"/>
      <c r="T2090" s="158"/>
      <c r="AT2090" s="154" t="s">
        <v>313</v>
      </c>
      <c r="AU2090" s="154" t="s">
        <v>80</v>
      </c>
      <c r="AV2090" s="12" t="s">
        <v>78</v>
      </c>
      <c r="AW2090" s="12" t="s">
        <v>32</v>
      </c>
      <c r="AX2090" s="12" t="s">
        <v>71</v>
      </c>
      <c r="AY2090" s="154" t="s">
        <v>304</v>
      </c>
    </row>
    <row r="2091" spans="2:65" s="12" customFormat="1" x14ac:dyDescent="0.2">
      <c r="B2091" s="152"/>
      <c r="D2091" s="153" t="s">
        <v>313</v>
      </c>
      <c r="E2091" s="154" t="s">
        <v>2</v>
      </c>
      <c r="F2091" s="155" t="s">
        <v>2022</v>
      </c>
      <c r="H2091" s="154" t="s">
        <v>2</v>
      </c>
      <c r="I2091" s="156"/>
      <c r="L2091" s="152"/>
      <c r="M2091" s="157"/>
      <c r="T2091" s="158"/>
      <c r="AT2091" s="154" t="s">
        <v>313</v>
      </c>
      <c r="AU2091" s="154" t="s">
        <v>80</v>
      </c>
      <c r="AV2091" s="12" t="s">
        <v>78</v>
      </c>
      <c r="AW2091" s="12" t="s">
        <v>32</v>
      </c>
      <c r="AX2091" s="12" t="s">
        <v>71</v>
      </c>
      <c r="AY2091" s="154" t="s">
        <v>304</v>
      </c>
    </row>
    <row r="2092" spans="2:65" s="13" customFormat="1" x14ac:dyDescent="0.2">
      <c r="B2092" s="159"/>
      <c r="D2092" s="153" t="s">
        <v>313</v>
      </c>
      <c r="E2092" s="160" t="s">
        <v>2</v>
      </c>
      <c r="F2092" s="161" t="s">
        <v>2023</v>
      </c>
      <c r="H2092" s="162">
        <v>4.7480000000000002</v>
      </c>
      <c r="I2092" s="163"/>
      <c r="L2092" s="159"/>
      <c r="M2092" s="164"/>
      <c r="T2092" s="165"/>
      <c r="AT2092" s="160" t="s">
        <v>313</v>
      </c>
      <c r="AU2092" s="160" t="s">
        <v>80</v>
      </c>
      <c r="AV2092" s="13" t="s">
        <v>80</v>
      </c>
      <c r="AW2092" s="13" t="s">
        <v>32</v>
      </c>
      <c r="AX2092" s="13" t="s">
        <v>71</v>
      </c>
      <c r="AY2092" s="160" t="s">
        <v>304</v>
      </c>
    </row>
    <row r="2093" spans="2:65" s="13" customFormat="1" x14ac:dyDescent="0.2">
      <c r="B2093" s="159"/>
      <c r="D2093" s="153" t="s">
        <v>313</v>
      </c>
      <c r="E2093" s="160" t="s">
        <v>2</v>
      </c>
      <c r="F2093" s="161" t="s">
        <v>2024</v>
      </c>
      <c r="H2093" s="162">
        <v>83.436999999999998</v>
      </c>
      <c r="I2093" s="163"/>
      <c r="L2093" s="159"/>
      <c r="M2093" s="164"/>
      <c r="T2093" s="165"/>
      <c r="AT2093" s="160" t="s">
        <v>313</v>
      </c>
      <c r="AU2093" s="160" t="s">
        <v>80</v>
      </c>
      <c r="AV2093" s="13" t="s">
        <v>80</v>
      </c>
      <c r="AW2093" s="13" t="s">
        <v>32</v>
      </c>
      <c r="AX2093" s="13" t="s">
        <v>71</v>
      </c>
      <c r="AY2093" s="160" t="s">
        <v>304</v>
      </c>
    </row>
    <row r="2094" spans="2:65" s="13" customFormat="1" x14ac:dyDescent="0.2">
      <c r="B2094" s="159"/>
      <c r="D2094" s="153" t="s">
        <v>313</v>
      </c>
      <c r="E2094" s="160" t="s">
        <v>2</v>
      </c>
      <c r="F2094" s="161" t="s">
        <v>2023</v>
      </c>
      <c r="H2094" s="162">
        <v>4.7480000000000002</v>
      </c>
      <c r="I2094" s="163"/>
      <c r="L2094" s="159"/>
      <c r="M2094" s="164"/>
      <c r="T2094" s="165"/>
      <c r="AT2094" s="160" t="s">
        <v>313</v>
      </c>
      <c r="AU2094" s="160" t="s">
        <v>80</v>
      </c>
      <c r="AV2094" s="13" t="s">
        <v>80</v>
      </c>
      <c r="AW2094" s="13" t="s">
        <v>32</v>
      </c>
      <c r="AX2094" s="13" t="s">
        <v>71</v>
      </c>
      <c r="AY2094" s="160" t="s">
        <v>304</v>
      </c>
    </row>
    <row r="2095" spans="2:65" s="13" customFormat="1" x14ac:dyDescent="0.2">
      <c r="B2095" s="159"/>
      <c r="D2095" s="153" t="s">
        <v>313</v>
      </c>
      <c r="E2095" s="160" t="s">
        <v>2</v>
      </c>
      <c r="F2095" s="161" t="s">
        <v>2025</v>
      </c>
      <c r="H2095" s="162">
        <v>4.4390000000000001</v>
      </c>
      <c r="I2095" s="163"/>
      <c r="L2095" s="159"/>
      <c r="M2095" s="164"/>
      <c r="T2095" s="165"/>
      <c r="AT2095" s="160" t="s">
        <v>313</v>
      </c>
      <c r="AU2095" s="160" t="s">
        <v>80</v>
      </c>
      <c r="AV2095" s="13" t="s">
        <v>80</v>
      </c>
      <c r="AW2095" s="13" t="s">
        <v>32</v>
      </c>
      <c r="AX2095" s="13" t="s">
        <v>71</v>
      </c>
      <c r="AY2095" s="160" t="s">
        <v>304</v>
      </c>
    </row>
    <row r="2096" spans="2:65" s="13" customFormat="1" x14ac:dyDescent="0.2">
      <c r="B2096" s="159"/>
      <c r="D2096" s="153" t="s">
        <v>313</v>
      </c>
      <c r="E2096" s="160" t="s">
        <v>2</v>
      </c>
      <c r="F2096" s="161" t="s">
        <v>2026</v>
      </c>
      <c r="H2096" s="162">
        <v>2.3420000000000001</v>
      </c>
      <c r="I2096" s="163"/>
      <c r="L2096" s="159"/>
      <c r="M2096" s="164"/>
      <c r="T2096" s="165"/>
      <c r="AT2096" s="160" t="s">
        <v>313</v>
      </c>
      <c r="AU2096" s="160" t="s">
        <v>80</v>
      </c>
      <c r="AV2096" s="13" t="s">
        <v>80</v>
      </c>
      <c r="AW2096" s="13" t="s">
        <v>32</v>
      </c>
      <c r="AX2096" s="13" t="s">
        <v>71</v>
      </c>
      <c r="AY2096" s="160" t="s">
        <v>304</v>
      </c>
    </row>
    <row r="2097" spans="2:65" s="13" customFormat="1" x14ac:dyDescent="0.2">
      <c r="B2097" s="159"/>
      <c r="D2097" s="153" t="s">
        <v>313</v>
      </c>
      <c r="E2097" s="160" t="s">
        <v>2</v>
      </c>
      <c r="F2097" s="161" t="s">
        <v>2027</v>
      </c>
      <c r="H2097" s="162">
        <v>9.9480000000000004</v>
      </c>
      <c r="I2097" s="163"/>
      <c r="L2097" s="159"/>
      <c r="M2097" s="164"/>
      <c r="T2097" s="165"/>
      <c r="AT2097" s="160" t="s">
        <v>313</v>
      </c>
      <c r="AU2097" s="160" t="s">
        <v>80</v>
      </c>
      <c r="AV2097" s="13" t="s">
        <v>80</v>
      </c>
      <c r="AW2097" s="13" t="s">
        <v>32</v>
      </c>
      <c r="AX2097" s="13" t="s">
        <v>71</v>
      </c>
      <c r="AY2097" s="160" t="s">
        <v>304</v>
      </c>
    </row>
    <row r="2098" spans="2:65" s="14" customFormat="1" x14ac:dyDescent="0.2">
      <c r="B2098" s="166"/>
      <c r="D2098" s="153" t="s">
        <v>313</v>
      </c>
      <c r="E2098" s="167" t="s">
        <v>2</v>
      </c>
      <c r="F2098" s="168" t="s">
        <v>321</v>
      </c>
      <c r="H2098" s="169">
        <v>109.66200000000001</v>
      </c>
      <c r="I2098" s="170"/>
      <c r="L2098" s="166"/>
      <c r="M2098" s="171"/>
      <c r="T2098" s="172"/>
      <c r="AT2098" s="167" t="s">
        <v>313</v>
      </c>
      <c r="AU2098" s="167" t="s">
        <v>80</v>
      </c>
      <c r="AV2098" s="14" t="s">
        <v>322</v>
      </c>
      <c r="AW2098" s="14" t="s">
        <v>32</v>
      </c>
      <c r="AX2098" s="14" t="s">
        <v>71</v>
      </c>
      <c r="AY2098" s="167" t="s">
        <v>304</v>
      </c>
    </row>
    <row r="2099" spans="2:65" s="15" customFormat="1" x14ac:dyDescent="0.2">
      <c r="B2099" s="173"/>
      <c r="D2099" s="153" t="s">
        <v>313</v>
      </c>
      <c r="E2099" s="174" t="s">
        <v>2</v>
      </c>
      <c r="F2099" s="175" t="s">
        <v>323</v>
      </c>
      <c r="H2099" s="176">
        <v>109.66200000000001</v>
      </c>
      <c r="I2099" s="177"/>
      <c r="L2099" s="173"/>
      <c r="M2099" s="178"/>
      <c r="T2099" s="179"/>
      <c r="AT2099" s="174" t="s">
        <v>313</v>
      </c>
      <c r="AU2099" s="174" t="s">
        <v>80</v>
      </c>
      <c r="AV2099" s="15" t="s">
        <v>86</v>
      </c>
      <c r="AW2099" s="15" t="s">
        <v>32</v>
      </c>
      <c r="AX2099" s="15" t="s">
        <v>78</v>
      </c>
      <c r="AY2099" s="174" t="s">
        <v>304</v>
      </c>
    </row>
    <row r="2100" spans="2:65" s="1" customFormat="1" ht="24.2" customHeight="1" x14ac:dyDescent="0.2">
      <c r="B2100" s="134"/>
      <c r="C2100" s="135" t="s">
        <v>2028</v>
      </c>
      <c r="D2100" s="135" t="s">
        <v>306</v>
      </c>
      <c r="E2100" s="136" t="s">
        <v>2029</v>
      </c>
      <c r="F2100" s="137" t="s">
        <v>2030</v>
      </c>
      <c r="G2100" s="138" t="s">
        <v>1435</v>
      </c>
      <c r="H2100" s="139">
        <v>570</v>
      </c>
      <c r="I2100" s="140"/>
      <c r="J2100" s="141">
        <f>ROUND(I2100*H2100,2)</f>
        <v>0</v>
      </c>
      <c r="K2100" s="137" t="s">
        <v>2</v>
      </c>
      <c r="L2100" s="33"/>
      <c r="M2100" s="142" t="s">
        <v>2</v>
      </c>
      <c r="N2100" s="143" t="s">
        <v>42</v>
      </c>
      <c r="P2100" s="144">
        <f>O2100*H2100</f>
        <v>0</v>
      </c>
      <c r="Q2100" s="144">
        <v>0</v>
      </c>
      <c r="R2100" s="144">
        <f>Q2100*H2100</f>
        <v>0</v>
      </c>
      <c r="S2100" s="144">
        <v>0</v>
      </c>
      <c r="T2100" s="145">
        <f>S2100*H2100</f>
        <v>0</v>
      </c>
      <c r="AR2100" s="146" t="s">
        <v>86</v>
      </c>
      <c r="AT2100" s="146" t="s">
        <v>306</v>
      </c>
      <c r="AU2100" s="146" t="s">
        <v>80</v>
      </c>
      <c r="AY2100" s="18" t="s">
        <v>304</v>
      </c>
      <c r="BE2100" s="147">
        <f>IF(N2100="základní",J2100,0)</f>
        <v>0</v>
      </c>
      <c r="BF2100" s="147">
        <f>IF(N2100="snížená",J2100,0)</f>
        <v>0</v>
      </c>
      <c r="BG2100" s="147">
        <f>IF(N2100="zákl. přenesená",J2100,0)</f>
        <v>0</v>
      </c>
      <c r="BH2100" s="147">
        <f>IF(N2100="sníž. přenesená",J2100,0)</f>
        <v>0</v>
      </c>
      <c r="BI2100" s="147">
        <f>IF(N2100="nulová",J2100,0)</f>
        <v>0</v>
      </c>
      <c r="BJ2100" s="18" t="s">
        <v>78</v>
      </c>
      <c r="BK2100" s="147">
        <f>ROUND(I2100*H2100,2)</f>
        <v>0</v>
      </c>
      <c r="BL2100" s="18" t="s">
        <v>86</v>
      </c>
      <c r="BM2100" s="146" t="s">
        <v>2031</v>
      </c>
    </row>
    <row r="2101" spans="2:65" s="13" customFormat="1" x14ac:dyDescent="0.2">
      <c r="B2101" s="159"/>
      <c r="D2101" s="153" t="s">
        <v>313</v>
      </c>
      <c r="E2101" s="160" t="s">
        <v>2</v>
      </c>
      <c r="F2101" s="161" t="s">
        <v>2032</v>
      </c>
      <c r="H2101" s="162">
        <v>570</v>
      </c>
      <c r="I2101" s="163"/>
      <c r="L2101" s="159"/>
      <c r="M2101" s="164"/>
      <c r="T2101" s="165"/>
      <c r="AT2101" s="160" t="s">
        <v>313</v>
      </c>
      <c r="AU2101" s="160" t="s">
        <v>80</v>
      </c>
      <c r="AV2101" s="13" t="s">
        <v>80</v>
      </c>
      <c r="AW2101" s="13" t="s">
        <v>32</v>
      </c>
      <c r="AX2101" s="13" t="s">
        <v>78</v>
      </c>
      <c r="AY2101" s="160" t="s">
        <v>304</v>
      </c>
    </row>
    <row r="2102" spans="2:65" s="1" customFormat="1" ht="37.9" customHeight="1" x14ac:dyDescent="0.2">
      <c r="B2102" s="134"/>
      <c r="C2102" s="135" t="s">
        <v>2033</v>
      </c>
      <c r="D2102" s="135" t="s">
        <v>306</v>
      </c>
      <c r="E2102" s="136" t="s">
        <v>2034</v>
      </c>
      <c r="F2102" s="137" t="s">
        <v>2035</v>
      </c>
      <c r="G2102" s="138" t="s">
        <v>1435</v>
      </c>
      <c r="H2102" s="139">
        <v>70</v>
      </c>
      <c r="I2102" s="140"/>
      <c r="J2102" s="141">
        <f>ROUND(I2102*H2102,2)</f>
        <v>0</v>
      </c>
      <c r="K2102" s="137" t="s">
        <v>2</v>
      </c>
      <c r="L2102" s="33"/>
      <c r="M2102" s="142" t="s">
        <v>2</v>
      </c>
      <c r="N2102" s="143" t="s">
        <v>42</v>
      </c>
      <c r="P2102" s="144">
        <f>O2102*H2102</f>
        <v>0</v>
      </c>
      <c r="Q2102" s="144">
        <v>0</v>
      </c>
      <c r="R2102" s="144">
        <f>Q2102*H2102</f>
        <v>0</v>
      </c>
      <c r="S2102" s="144">
        <v>0</v>
      </c>
      <c r="T2102" s="145">
        <f>S2102*H2102</f>
        <v>0</v>
      </c>
      <c r="AR2102" s="146" t="s">
        <v>86</v>
      </c>
      <c r="AT2102" s="146" t="s">
        <v>306</v>
      </c>
      <c r="AU2102" s="146" t="s">
        <v>80</v>
      </c>
      <c r="AY2102" s="18" t="s">
        <v>304</v>
      </c>
      <c r="BE2102" s="147">
        <f>IF(N2102="základní",J2102,0)</f>
        <v>0</v>
      </c>
      <c r="BF2102" s="147">
        <f>IF(N2102="snížená",J2102,0)</f>
        <v>0</v>
      </c>
      <c r="BG2102" s="147">
        <f>IF(N2102="zákl. přenesená",J2102,0)</f>
        <v>0</v>
      </c>
      <c r="BH2102" s="147">
        <f>IF(N2102="sníž. přenesená",J2102,0)</f>
        <v>0</v>
      </c>
      <c r="BI2102" s="147">
        <f>IF(N2102="nulová",J2102,0)</f>
        <v>0</v>
      </c>
      <c r="BJ2102" s="18" t="s">
        <v>78</v>
      </c>
      <c r="BK2102" s="147">
        <f>ROUND(I2102*H2102,2)</f>
        <v>0</v>
      </c>
      <c r="BL2102" s="18" t="s">
        <v>86</v>
      </c>
      <c r="BM2102" s="146" t="s">
        <v>2036</v>
      </c>
    </row>
    <row r="2103" spans="2:65" s="13" customFormat="1" x14ac:dyDescent="0.2">
      <c r="B2103" s="159"/>
      <c r="D2103" s="153" t="s">
        <v>313</v>
      </c>
      <c r="E2103" s="160" t="s">
        <v>2</v>
      </c>
      <c r="F2103" s="161" t="s">
        <v>2037</v>
      </c>
      <c r="H2103" s="162">
        <v>70</v>
      </c>
      <c r="I2103" s="163"/>
      <c r="L2103" s="159"/>
      <c r="M2103" s="164"/>
      <c r="T2103" s="165"/>
      <c r="AT2103" s="160" t="s">
        <v>313</v>
      </c>
      <c r="AU2103" s="160" t="s">
        <v>80</v>
      </c>
      <c r="AV2103" s="13" t="s">
        <v>80</v>
      </c>
      <c r="AW2103" s="13" t="s">
        <v>32</v>
      </c>
      <c r="AX2103" s="13" t="s">
        <v>78</v>
      </c>
      <c r="AY2103" s="160" t="s">
        <v>304</v>
      </c>
    </row>
    <row r="2104" spans="2:65" s="1" customFormat="1" ht="24.2" customHeight="1" x14ac:dyDescent="0.2">
      <c r="B2104" s="134"/>
      <c r="C2104" s="135" t="s">
        <v>2038</v>
      </c>
      <c r="D2104" s="135" t="s">
        <v>306</v>
      </c>
      <c r="E2104" s="136" t="s">
        <v>2039</v>
      </c>
      <c r="F2104" s="137" t="s">
        <v>2040</v>
      </c>
      <c r="G2104" s="138" t="s">
        <v>130</v>
      </c>
      <c r="H2104" s="139">
        <v>15.738</v>
      </c>
      <c r="I2104" s="140"/>
      <c r="J2104" s="141">
        <f>ROUND(I2104*H2104,2)</f>
        <v>0</v>
      </c>
      <c r="K2104" s="137" t="s">
        <v>2</v>
      </c>
      <c r="L2104" s="33"/>
      <c r="M2104" s="142" t="s">
        <v>2</v>
      </c>
      <c r="N2104" s="143" t="s">
        <v>42</v>
      </c>
      <c r="P2104" s="144">
        <f>O2104*H2104</f>
        <v>0</v>
      </c>
      <c r="Q2104" s="144">
        <v>0</v>
      </c>
      <c r="R2104" s="144">
        <f>Q2104*H2104</f>
        <v>0</v>
      </c>
      <c r="S2104" s="144">
        <v>0</v>
      </c>
      <c r="T2104" s="145">
        <f>S2104*H2104</f>
        <v>0</v>
      </c>
      <c r="AR2104" s="146" t="s">
        <v>86</v>
      </c>
      <c r="AT2104" s="146" t="s">
        <v>306</v>
      </c>
      <c r="AU2104" s="146" t="s">
        <v>80</v>
      </c>
      <c r="AY2104" s="18" t="s">
        <v>304</v>
      </c>
      <c r="BE2104" s="147">
        <f>IF(N2104="základní",J2104,0)</f>
        <v>0</v>
      </c>
      <c r="BF2104" s="147">
        <f>IF(N2104="snížená",J2104,0)</f>
        <v>0</v>
      </c>
      <c r="BG2104" s="147">
        <f>IF(N2104="zákl. přenesená",J2104,0)</f>
        <v>0</v>
      </c>
      <c r="BH2104" s="147">
        <f>IF(N2104="sníž. přenesená",J2104,0)</f>
        <v>0</v>
      </c>
      <c r="BI2104" s="147">
        <f>IF(N2104="nulová",J2104,0)</f>
        <v>0</v>
      </c>
      <c r="BJ2104" s="18" t="s">
        <v>78</v>
      </c>
      <c r="BK2104" s="147">
        <f>ROUND(I2104*H2104,2)</f>
        <v>0</v>
      </c>
      <c r="BL2104" s="18" t="s">
        <v>86</v>
      </c>
      <c r="BM2104" s="146" t="s">
        <v>2041</v>
      </c>
    </row>
    <row r="2105" spans="2:65" s="12" customFormat="1" x14ac:dyDescent="0.2">
      <c r="B2105" s="152"/>
      <c r="D2105" s="153" t="s">
        <v>313</v>
      </c>
      <c r="E2105" s="154" t="s">
        <v>2</v>
      </c>
      <c r="F2105" s="155" t="s">
        <v>1978</v>
      </c>
      <c r="H2105" s="154" t="s">
        <v>2</v>
      </c>
      <c r="I2105" s="156"/>
      <c r="L2105" s="152"/>
      <c r="M2105" s="157"/>
      <c r="T2105" s="158"/>
      <c r="AT2105" s="154" t="s">
        <v>313</v>
      </c>
      <c r="AU2105" s="154" t="s">
        <v>80</v>
      </c>
      <c r="AV2105" s="12" t="s">
        <v>78</v>
      </c>
      <c r="AW2105" s="12" t="s">
        <v>32</v>
      </c>
      <c r="AX2105" s="12" t="s">
        <v>71</v>
      </c>
      <c r="AY2105" s="154" t="s">
        <v>304</v>
      </c>
    </row>
    <row r="2106" spans="2:65" s="12" customFormat="1" ht="22.5" x14ac:dyDescent="0.2">
      <c r="B2106" s="152"/>
      <c r="D2106" s="153" t="s">
        <v>313</v>
      </c>
      <c r="E2106" s="154" t="s">
        <v>2</v>
      </c>
      <c r="F2106" s="155" t="s">
        <v>1669</v>
      </c>
      <c r="H2106" s="154" t="s">
        <v>2</v>
      </c>
      <c r="I2106" s="156"/>
      <c r="L2106" s="152"/>
      <c r="M2106" s="157"/>
      <c r="T2106" s="158"/>
      <c r="AT2106" s="154" t="s">
        <v>313</v>
      </c>
      <c r="AU2106" s="154" t="s">
        <v>80</v>
      </c>
      <c r="AV2106" s="12" t="s">
        <v>78</v>
      </c>
      <c r="AW2106" s="12" t="s">
        <v>32</v>
      </c>
      <c r="AX2106" s="12" t="s">
        <v>71</v>
      </c>
      <c r="AY2106" s="154" t="s">
        <v>304</v>
      </c>
    </row>
    <row r="2107" spans="2:65" s="12" customFormat="1" x14ac:dyDescent="0.2">
      <c r="B2107" s="152"/>
      <c r="D2107" s="153" t="s">
        <v>313</v>
      </c>
      <c r="E2107" s="154" t="s">
        <v>2</v>
      </c>
      <c r="F2107" s="155" t="s">
        <v>1671</v>
      </c>
      <c r="H2107" s="154" t="s">
        <v>2</v>
      </c>
      <c r="I2107" s="156"/>
      <c r="L2107" s="152"/>
      <c r="M2107" s="157"/>
      <c r="T2107" s="158"/>
      <c r="AT2107" s="154" t="s">
        <v>313</v>
      </c>
      <c r="AU2107" s="154" t="s">
        <v>80</v>
      </c>
      <c r="AV2107" s="12" t="s">
        <v>78</v>
      </c>
      <c r="AW2107" s="12" t="s">
        <v>32</v>
      </c>
      <c r="AX2107" s="12" t="s">
        <v>71</v>
      </c>
      <c r="AY2107" s="154" t="s">
        <v>304</v>
      </c>
    </row>
    <row r="2108" spans="2:65" s="12" customFormat="1" x14ac:dyDescent="0.2">
      <c r="B2108" s="152"/>
      <c r="D2108" s="153" t="s">
        <v>313</v>
      </c>
      <c r="E2108" s="154" t="s">
        <v>2</v>
      </c>
      <c r="F2108" s="155" t="s">
        <v>1979</v>
      </c>
      <c r="H2108" s="154" t="s">
        <v>2</v>
      </c>
      <c r="I2108" s="156"/>
      <c r="L2108" s="152"/>
      <c r="M2108" s="157"/>
      <c r="T2108" s="158"/>
      <c r="AT2108" s="154" t="s">
        <v>313</v>
      </c>
      <c r="AU2108" s="154" t="s">
        <v>80</v>
      </c>
      <c r="AV2108" s="12" t="s">
        <v>78</v>
      </c>
      <c r="AW2108" s="12" t="s">
        <v>32</v>
      </c>
      <c r="AX2108" s="12" t="s">
        <v>71</v>
      </c>
      <c r="AY2108" s="154" t="s">
        <v>304</v>
      </c>
    </row>
    <row r="2109" spans="2:65" s="12" customFormat="1" x14ac:dyDescent="0.2">
      <c r="B2109" s="152"/>
      <c r="D2109" s="153" t="s">
        <v>313</v>
      </c>
      <c r="E2109" s="154" t="s">
        <v>2</v>
      </c>
      <c r="F2109" s="155" t="s">
        <v>1980</v>
      </c>
      <c r="H2109" s="154" t="s">
        <v>2</v>
      </c>
      <c r="I2109" s="156"/>
      <c r="L2109" s="152"/>
      <c r="M2109" s="157"/>
      <c r="T2109" s="158"/>
      <c r="AT2109" s="154" t="s">
        <v>313</v>
      </c>
      <c r="AU2109" s="154" t="s">
        <v>80</v>
      </c>
      <c r="AV2109" s="12" t="s">
        <v>78</v>
      </c>
      <c r="AW2109" s="12" t="s">
        <v>32</v>
      </c>
      <c r="AX2109" s="12" t="s">
        <v>71</v>
      </c>
      <c r="AY2109" s="154" t="s">
        <v>304</v>
      </c>
    </row>
    <row r="2110" spans="2:65" s="12" customFormat="1" x14ac:dyDescent="0.2">
      <c r="B2110" s="152"/>
      <c r="D2110" s="153" t="s">
        <v>313</v>
      </c>
      <c r="E2110" s="154" t="s">
        <v>2</v>
      </c>
      <c r="F2110" s="155" t="s">
        <v>2042</v>
      </c>
      <c r="H2110" s="154" t="s">
        <v>2</v>
      </c>
      <c r="I2110" s="156"/>
      <c r="L2110" s="152"/>
      <c r="M2110" s="157"/>
      <c r="T2110" s="158"/>
      <c r="AT2110" s="154" t="s">
        <v>313</v>
      </c>
      <c r="AU2110" s="154" t="s">
        <v>80</v>
      </c>
      <c r="AV2110" s="12" t="s">
        <v>78</v>
      </c>
      <c r="AW2110" s="12" t="s">
        <v>32</v>
      </c>
      <c r="AX2110" s="12" t="s">
        <v>71</v>
      </c>
      <c r="AY2110" s="154" t="s">
        <v>304</v>
      </c>
    </row>
    <row r="2111" spans="2:65" s="13" customFormat="1" x14ac:dyDescent="0.2">
      <c r="B2111" s="159"/>
      <c r="D2111" s="153" t="s">
        <v>313</v>
      </c>
      <c r="E2111" s="160" t="s">
        <v>2</v>
      </c>
      <c r="F2111" s="161" t="s">
        <v>2043</v>
      </c>
      <c r="H2111" s="162">
        <v>5.68</v>
      </c>
      <c r="I2111" s="163"/>
      <c r="L2111" s="159"/>
      <c r="M2111" s="164"/>
      <c r="T2111" s="165"/>
      <c r="AT2111" s="160" t="s">
        <v>313</v>
      </c>
      <c r="AU2111" s="160" t="s">
        <v>80</v>
      </c>
      <c r="AV2111" s="13" t="s">
        <v>80</v>
      </c>
      <c r="AW2111" s="13" t="s">
        <v>32</v>
      </c>
      <c r="AX2111" s="13" t="s">
        <v>71</v>
      </c>
      <c r="AY2111" s="160" t="s">
        <v>304</v>
      </c>
    </row>
    <row r="2112" spans="2:65" s="13" customFormat="1" x14ac:dyDescent="0.2">
      <c r="B2112" s="159"/>
      <c r="D2112" s="153" t="s">
        <v>313</v>
      </c>
      <c r="E2112" s="160" t="s">
        <v>2</v>
      </c>
      <c r="F2112" s="161" t="s">
        <v>2044</v>
      </c>
      <c r="H2112" s="162">
        <v>0.183</v>
      </c>
      <c r="I2112" s="163"/>
      <c r="L2112" s="159"/>
      <c r="M2112" s="164"/>
      <c r="T2112" s="165"/>
      <c r="AT2112" s="160" t="s">
        <v>313</v>
      </c>
      <c r="AU2112" s="160" t="s">
        <v>80</v>
      </c>
      <c r="AV2112" s="13" t="s">
        <v>80</v>
      </c>
      <c r="AW2112" s="13" t="s">
        <v>32</v>
      </c>
      <c r="AX2112" s="13" t="s">
        <v>71</v>
      </c>
      <c r="AY2112" s="160" t="s">
        <v>304</v>
      </c>
    </row>
    <row r="2113" spans="2:65" s="13" customFormat="1" x14ac:dyDescent="0.2">
      <c r="B2113" s="159"/>
      <c r="D2113" s="153" t="s">
        <v>313</v>
      </c>
      <c r="E2113" s="160" t="s">
        <v>2</v>
      </c>
      <c r="F2113" s="161" t="s">
        <v>2045</v>
      </c>
      <c r="H2113" s="162">
        <v>0.42399999999999999</v>
      </c>
      <c r="I2113" s="163"/>
      <c r="L2113" s="159"/>
      <c r="M2113" s="164"/>
      <c r="T2113" s="165"/>
      <c r="AT2113" s="160" t="s">
        <v>313</v>
      </c>
      <c r="AU2113" s="160" t="s">
        <v>80</v>
      </c>
      <c r="AV2113" s="13" t="s">
        <v>80</v>
      </c>
      <c r="AW2113" s="13" t="s">
        <v>32</v>
      </c>
      <c r="AX2113" s="13" t="s">
        <v>71</v>
      </c>
      <c r="AY2113" s="160" t="s">
        <v>304</v>
      </c>
    </row>
    <row r="2114" spans="2:65" s="14" customFormat="1" x14ac:dyDescent="0.2">
      <c r="B2114" s="166"/>
      <c r="D2114" s="153" t="s">
        <v>313</v>
      </c>
      <c r="E2114" s="167" t="s">
        <v>2</v>
      </c>
      <c r="F2114" s="168" t="s">
        <v>321</v>
      </c>
      <c r="H2114" s="169">
        <v>6.2869999999999999</v>
      </c>
      <c r="I2114" s="170"/>
      <c r="L2114" s="166"/>
      <c r="M2114" s="171"/>
      <c r="T2114" s="172"/>
      <c r="AT2114" s="167" t="s">
        <v>313</v>
      </c>
      <c r="AU2114" s="167" t="s">
        <v>80</v>
      </c>
      <c r="AV2114" s="14" t="s">
        <v>322</v>
      </c>
      <c r="AW2114" s="14" t="s">
        <v>32</v>
      </c>
      <c r="AX2114" s="14" t="s">
        <v>71</v>
      </c>
      <c r="AY2114" s="167" t="s">
        <v>304</v>
      </c>
    </row>
    <row r="2115" spans="2:65" s="12" customFormat="1" x14ac:dyDescent="0.2">
      <c r="B2115" s="152"/>
      <c r="D2115" s="153" t="s">
        <v>313</v>
      </c>
      <c r="E2115" s="154" t="s">
        <v>2</v>
      </c>
      <c r="F2115" s="155" t="s">
        <v>2046</v>
      </c>
      <c r="H2115" s="154" t="s">
        <v>2</v>
      </c>
      <c r="I2115" s="156"/>
      <c r="L2115" s="152"/>
      <c r="M2115" s="157"/>
      <c r="T2115" s="158"/>
      <c r="AT2115" s="154" t="s">
        <v>313</v>
      </c>
      <c r="AU2115" s="154" t="s">
        <v>80</v>
      </c>
      <c r="AV2115" s="12" t="s">
        <v>78</v>
      </c>
      <c r="AW2115" s="12" t="s">
        <v>32</v>
      </c>
      <c r="AX2115" s="12" t="s">
        <v>71</v>
      </c>
      <c r="AY2115" s="154" t="s">
        <v>304</v>
      </c>
    </row>
    <row r="2116" spans="2:65" s="13" customFormat="1" x14ac:dyDescent="0.2">
      <c r="B2116" s="159"/>
      <c r="D2116" s="153" t="s">
        <v>313</v>
      </c>
      <c r="E2116" s="160" t="s">
        <v>2</v>
      </c>
      <c r="F2116" s="161" t="s">
        <v>2047</v>
      </c>
      <c r="H2116" s="162">
        <v>6.673</v>
      </c>
      <c r="I2116" s="163"/>
      <c r="L2116" s="159"/>
      <c r="M2116" s="164"/>
      <c r="T2116" s="165"/>
      <c r="AT2116" s="160" t="s">
        <v>313</v>
      </c>
      <c r="AU2116" s="160" t="s">
        <v>80</v>
      </c>
      <c r="AV2116" s="13" t="s">
        <v>80</v>
      </c>
      <c r="AW2116" s="13" t="s">
        <v>32</v>
      </c>
      <c r="AX2116" s="13" t="s">
        <v>71</v>
      </c>
      <c r="AY2116" s="160" t="s">
        <v>304</v>
      </c>
    </row>
    <row r="2117" spans="2:65" s="13" customFormat="1" x14ac:dyDescent="0.2">
      <c r="B2117" s="159"/>
      <c r="D2117" s="153" t="s">
        <v>313</v>
      </c>
      <c r="E2117" s="160" t="s">
        <v>2</v>
      </c>
      <c r="F2117" s="161" t="s">
        <v>2048</v>
      </c>
      <c r="H2117" s="162">
        <v>1.077</v>
      </c>
      <c r="I2117" s="163"/>
      <c r="L2117" s="159"/>
      <c r="M2117" s="164"/>
      <c r="T2117" s="165"/>
      <c r="AT2117" s="160" t="s">
        <v>313</v>
      </c>
      <c r="AU2117" s="160" t="s">
        <v>80</v>
      </c>
      <c r="AV2117" s="13" t="s">
        <v>80</v>
      </c>
      <c r="AW2117" s="13" t="s">
        <v>32</v>
      </c>
      <c r="AX2117" s="13" t="s">
        <v>71</v>
      </c>
      <c r="AY2117" s="160" t="s">
        <v>304</v>
      </c>
    </row>
    <row r="2118" spans="2:65" s="13" customFormat="1" x14ac:dyDescent="0.2">
      <c r="B2118" s="159"/>
      <c r="D2118" s="153" t="s">
        <v>313</v>
      </c>
      <c r="E2118" s="160" t="s">
        <v>2</v>
      </c>
      <c r="F2118" s="161" t="s">
        <v>2049</v>
      </c>
      <c r="H2118" s="162">
        <v>1.5</v>
      </c>
      <c r="I2118" s="163"/>
      <c r="L2118" s="159"/>
      <c r="M2118" s="164"/>
      <c r="T2118" s="165"/>
      <c r="AT2118" s="160" t="s">
        <v>313</v>
      </c>
      <c r="AU2118" s="160" t="s">
        <v>80</v>
      </c>
      <c r="AV2118" s="13" t="s">
        <v>80</v>
      </c>
      <c r="AW2118" s="13" t="s">
        <v>32</v>
      </c>
      <c r="AX2118" s="13" t="s">
        <v>71</v>
      </c>
      <c r="AY2118" s="160" t="s">
        <v>304</v>
      </c>
    </row>
    <row r="2119" spans="2:65" s="13" customFormat="1" x14ac:dyDescent="0.2">
      <c r="B2119" s="159"/>
      <c r="D2119" s="153" t="s">
        <v>313</v>
      </c>
      <c r="E2119" s="160" t="s">
        <v>2</v>
      </c>
      <c r="F2119" s="161" t="s">
        <v>2050</v>
      </c>
      <c r="H2119" s="162">
        <v>0.20100000000000001</v>
      </c>
      <c r="I2119" s="163"/>
      <c r="L2119" s="159"/>
      <c r="M2119" s="164"/>
      <c r="T2119" s="165"/>
      <c r="AT2119" s="160" t="s">
        <v>313</v>
      </c>
      <c r="AU2119" s="160" t="s">
        <v>80</v>
      </c>
      <c r="AV2119" s="13" t="s">
        <v>80</v>
      </c>
      <c r="AW2119" s="13" t="s">
        <v>32</v>
      </c>
      <c r="AX2119" s="13" t="s">
        <v>71</v>
      </c>
      <c r="AY2119" s="160" t="s">
        <v>304</v>
      </c>
    </row>
    <row r="2120" spans="2:65" s="14" customFormat="1" x14ac:dyDescent="0.2">
      <c r="B2120" s="166"/>
      <c r="D2120" s="153" t="s">
        <v>313</v>
      </c>
      <c r="E2120" s="167" t="s">
        <v>2</v>
      </c>
      <c r="F2120" s="168" t="s">
        <v>321</v>
      </c>
      <c r="H2120" s="169">
        <v>9.4510000000000005</v>
      </c>
      <c r="I2120" s="170"/>
      <c r="L2120" s="166"/>
      <c r="M2120" s="171"/>
      <c r="T2120" s="172"/>
      <c r="AT2120" s="167" t="s">
        <v>313</v>
      </c>
      <c r="AU2120" s="167" t="s">
        <v>80</v>
      </c>
      <c r="AV2120" s="14" t="s">
        <v>322</v>
      </c>
      <c r="AW2120" s="14" t="s">
        <v>32</v>
      </c>
      <c r="AX2120" s="14" t="s">
        <v>71</v>
      </c>
      <c r="AY2120" s="167" t="s">
        <v>304</v>
      </c>
    </row>
    <row r="2121" spans="2:65" s="15" customFormat="1" x14ac:dyDescent="0.2">
      <c r="B2121" s="173"/>
      <c r="D2121" s="153" t="s">
        <v>313</v>
      </c>
      <c r="E2121" s="174" t="s">
        <v>2</v>
      </c>
      <c r="F2121" s="175" t="s">
        <v>323</v>
      </c>
      <c r="H2121" s="176">
        <v>15.738</v>
      </c>
      <c r="I2121" s="177"/>
      <c r="L2121" s="173"/>
      <c r="M2121" s="178"/>
      <c r="T2121" s="179"/>
      <c r="AT2121" s="174" t="s">
        <v>313</v>
      </c>
      <c r="AU2121" s="174" t="s">
        <v>80</v>
      </c>
      <c r="AV2121" s="15" t="s">
        <v>86</v>
      </c>
      <c r="AW2121" s="15" t="s">
        <v>32</v>
      </c>
      <c r="AX2121" s="15" t="s">
        <v>78</v>
      </c>
      <c r="AY2121" s="174" t="s">
        <v>304</v>
      </c>
    </row>
    <row r="2122" spans="2:65" s="1" customFormat="1" ht="24.2" customHeight="1" x14ac:dyDescent="0.2">
      <c r="B2122" s="134"/>
      <c r="C2122" s="135" t="s">
        <v>2051</v>
      </c>
      <c r="D2122" s="135" t="s">
        <v>306</v>
      </c>
      <c r="E2122" s="136" t="s">
        <v>2052</v>
      </c>
      <c r="F2122" s="137" t="s">
        <v>2053</v>
      </c>
      <c r="G2122" s="138" t="s">
        <v>581</v>
      </c>
      <c r="H2122" s="139">
        <v>2</v>
      </c>
      <c r="I2122" s="140"/>
      <c r="J2122" s="141">
        <f>ROUND(I2122*H2122,2)</f>
        <v>0</v>
      </c>
      <c r="K2122" s="137" t="s">
        <v>2</v>
      </c>
      <c r="L2122" s="33"/>
      <c r="M2122" s="142" t="s">
        <v>2</v>
      </c>
      <c r="N2122" s="143" t="s">
        <v>42</v>
      </c>
      <c r="P2122" s="144">
        <f>O2122*H2122</f>
        <v>0</v>
      </c>
      <c r="Q2122" s="144">
        <v>0</v>
      </c>
      <c r="R2122" s="144">
        <f>Q2122*H2122</f>
        <v>0</v>
      </c>
      <c r="S2122" s="144">
        <v>0</v>
      </c>
      <c r="T2122" s="145">
        <f>S2122*H2122</f>
        <v>0</v>
      </c>
      <c r="AR2122" s="146" t="s">
        <v>86</v>
      </c>
      <c r="AT2122" s="146" t="s">
        <v>306</v>
      </c>
      <c r="AU2122" s="146" t="s">
        <v>80</v>
      </c>
      <c r="AY2122" s="18" t="s">
        <v>304</v>
      </c>
      <c r="BE2122" s="147">
        <f>IF(N2122="základní",J2122,0)</f>
        <v>0</v>
      </c>
      <c r="BF2122" s="147">
        <f>IF(N2122="snížená",J2122,0)</f>
        <v>0</v>
      </c>
      <c r="BG2122" s="147">
        <f>IF(N2122="zákl. přenesená",J2122,0)</f>
        <v>0</v>
      </c>
      <c r="BH2122" s="147">
        <f>IF(N2122="sníž. přenesená",J2122,0)</f>
        <v>0</v>
      </c>
      <c r="BI2122" s="147">
        <f>IF(N2122="nulová",J2122,0)</f>
        <v>0</v>
      </c>
      <c r="BJ2122" s="18" t="s">
        <v>78</v>
      </c>
      <c r="BK2122" s="147">
        <f>ROUND(I2122*H2122,2)</f>
        <v>0</v>
      </c>
      <c r="BL2122" s="18" t="s">
        <v>86</v>
      </c>
      <c r="BM2122" s="146" t="s">
        <v>2054</v>
      </c>
    </row>
    <row r="2123" spans="2:65" s="1" customFormat="1" ht="24.2" customHeight="1" x14ac:dyDescent="0.2">
      <c r="B2123" s="134"/>
      <c r="C2123" s="135" t="s">
        <v>2055</v>
      </c>
      <c r="D2123" s="135" t="s">
        <v>306</v>
      </c>
      <c r="E2123" s="136" t="s">
        <v>2056</v>
      </c>
      <c r="F2123" s="137" t="s">
        <v>2057</v>
      </c>
      <c r="G2123" s="138" t="s">
        <v>871</v>
      </c>
      <c r="H2123" s="139">
        <v>4</v>
      </c>
      <c r="I2123" s="140"/>
      <c r="J2123" s="141">
        <f>ROUND(I2123*H2123,2)</f>
        <v>0</v>
      </c>
      <c r="K2123" s="137" t="s">
        <v>2</v>
      </c>
      <c r="L2123" s="33"/>
      <c r="M2123" s="142" t="s">
        <v>2</v>
      </c>
      <c r="N2123" s="143" t="s">
        <v>42</v>
      </c>
      <c r="P2123" s="144">
        <f>O2123*H2123</f>
        <v>0</v>
      </c>
      <c r="Q2123" s="144">
        <v>0</v>
      </c>
      <c r="R2123" s="144">
        <f>Q2123*H2123</f>
        <v>0</v>
      </c>
      <c r="S2123" s="144">
        <v>0</v>
      </c>
      <c r="T2123" s="145">
        <f>S2123*H2123</f>
        <v>0</v>
      </c>
      <c r="AR2123" s="146" t="s">
        <v>86</v>
      </c>
      <c r="AT2123" s="146" t="s">
        <v>306</v>
      </c>
      <c r="AU2123" s="146" t="s">
        <v>80</v>
      </c>
      <c r="AY2123" s="18" t="s">
        <v>304</v>
      </c>
      <c r="BE2123" s="147">
        <f>IF(N2123="základní",J2123,0)</f>
        <v>0</v>
      </c>
      <c r="BF2123" s="147">
        <f>IF(N2123="snížená",J2123,0)</f>
        <v>0</v>
      </c>
      <c r="BG2123" s="147">
        <f>IF(N2123="zákl. přenesená",J2123,0)</f>
        <v>0</v>
      </c>
      <c r="BH2123" s="147">
        <f>IF(N2123="sníž. přenesená",J2123,0)</f>
        <v>0</v>
      </c>
      <c r="BI2123" s="147">
        <f>IF(N2123="nulová",J2123,0)</f>
        <v>0</v>
      </c>
      <c r="BJ2123" s="18" t="s">
        <v>78</v>
      </c>
      <c r="BK2123" s="147">
        <f>ROUND(I2123*H2123,2)</f>
        <v>0</v>
      </c>
      <c r="BL2123" s="18" t="s">
        <v>86</v>
      </c>
      <c r="BM2123" s="146" t="s">
        <v>2058</v>
      </c>
    </row>
    <row r="2124" spans="2:65" s="11" customFormat="1" ht="22.9" customHeight="1" x14ac:dyDescent="0.2">
      <c r="B2124" s="122"/>
      <c r="D2124" s="123" t="s">
        <v>70</v>
      </c>
      <c r="E2124" s="132" t="s">
        <v>2059</v>
      </c>
      <c r="F2124" s="132" t="s">
        <v>2060</v>
      </c>
      <c r="I2124" s="125"/>
      <c r="J2124" s="133">
        <f>BK2124</f>
        <v>0</v>
      </c>
      <c r="L2124" s="122"/>
      <c r="M2124" s="127"/>
      <c r="P2124" s="128">
        <f>P2125+P2143+P2157+P2182+P2204</f>
        <v>0</v>
      </c>
      <c r="R2124" s="128">
        <f>R2125+R2143+R2157+R2182+R2204</f>
        <v>4.4664040799999993</v>
      </c>
      <c r="T2124" s="129">
        <f>T2125+T2143+T2157+T2182+T2204</f>
        <v>0</v>
      </c>
      <c r="AR2124" s="123" t="s">
        <v>78</v>
      </c>
      <c r="AT2124" s="130" t="s">
        <v>70</v>
      </c>
      <c r="AU2124" s="130" t="s">
        <v>78</v>
      </c>
      <c r="AY2124" s="123" t="s">
        <v>304</v>
      </c>
      <c r="BK2124" s="131">
        <f>BK2125+BK2143+BK2157+BK2182+BK2204</f>
        <v>0</v>
      </c>
    </row>
    <row r="2125" spans="2:65" s="11" customFormat="1" ht="20.85" customHeight="1" x14ac:dyDescent="0.2">
      <c r="B2125" s="122"/>
      <c r="D2125" s="123" t="s">
        <v>70</v>
      </c>
      <c r="E2125" s="132" t="s">
        <v>2061</v>
      </c>
      <c r="F2125" s="132" t="s">
        <v>2062</v>
      </c>
      <c r="I2125" s="125"/>
      <c r="J2125" s="133">
        <f>BK2125</f>
        <v>0</v>
      </c>
      <c r="L2125" s="122"/>
      <c r="M2125" s="127"/>
      <c r="P2125" s="128">
        <f>SUM(P2126:P2142)</f>
        <v>0</v>
      </c>
      <c r="R2125" s="128">
        <f>SUM(R2126:R2142)</f>
        <v>1.2690249599999999</v>
      </c>
      <c r="T2125" s="129">
        <f>SUM(T2126:T2142)</f>
        <v>0</v>
      </c>
      <c r="AR2125" s="123" t="s">
        <v>78</v>
      </c>
      <c r="AT2125" s="130" t="s">
        <v>70</v>
      </c>
      <c r="AU2125" s="130" t="s">
        <v>80</v>
      </c>
      <c r="AY2125" s="123" t="s">
        <v>304</v>
      </c>
      <c r="BK2125" s="131">
        <f>SUM(BK2126:BK2142)</f>
        <v>0</v>
      </c>
    </row>
    <row r="2126" spans="2:65" s="1" customFormat="1" ht="49.15" customHeight="1" x14ac:dyDescent="0.2">
      <c r="B2126" s="134"/>
      <c r="C2126" s="135" t="s">
        <v>2063</v>
      </c>
      <c r="D2126" s="135" t="s">
        <v>306</v>
      </c>
      <c r="E2126" s="136" t="s">
        <v>2064</v>
      </c>
      <c r="F2126" s="137" t="s">
        <v>2065</v>
      </c>
      <c r="G2126" s="138" t="s">
        <v>130</v>
      </c>
      <c r="H2126" s="139">
        <v>99.355999999999995</v>
      </c>
      <c r="I2126" s="140"/>
      <c r="J2126" s="141">
        <f>ROUND(I2126*H2126,2)</f>
        <v>0</v>
      </c>
      <c r="K2126" s="137" t="s">
        <v>309</v>
      </c>
      <c r="L2126" s="33"/>
      <c r="M2126" s="142" t="s">
        <v>2</v>
      </c>
      <c r="N2126" s="143" t="s">
        <v>42</v>
      </c>
      <c r="P2126" s="144">
        <f>O2126*H2126</f>
        <v>0</v>
      </c>
      <c r="Q2126" s="144">
        <v>6.0299999999999998E-3</v>
      </c>
      <c r="R2126" s="144">
        <f>Q2126*H2126</f>
        <v>0.59911667999999996</v>
      </c>
      <c r="S2126" s="144">
        <v>0</v>
      </c>
      <c r="T2126" s="145">
        <f>S2126*H2126</f>
        <v>0</v>
      </c>
      <c r="AR2126" s="146" t="s">
        <v>86</v>
      </c>
      <c r="AT2126" s="146" t="s">
        <v>306</v>
      </c>
      <c r="AU2126" s="146" t="s">
        <v>322</v>
      </c>
      <c r="AY2126" s="18" t="s">
        <v>304</v>
      </c>
      <c r="BE2126" s="147">
        <f>IF(N2126="základní",J2126,0)</f>
        <v>0</v>
      </c>
      <c r="BF2126" s="147">
        <f>IF(N2126="snížená",J2126,0)</f>
        <v>0</v>
      </c>
      <c r="BG2126" s="147">
        <f>IF(N2126="zákl. přenesená",J2126,0)</f>
        <v>0</v>
      </c>
      <c r="BH2126" s="147">
        <f>IF(N2126="sníž. přenesená",J2126,0)</f>
        <v>0</v>
      </c>
      <c r="BI2126" s="147">
        <f>IF(N2126="nulová",J2126,0)</f>
        <v>0</v>
      </c>
      <c r="BJ2126" s="18" t="s">
        <v>78</v>
      </c>
      <c r="BK2126" s="147">
        <f>ROUND(I2126*H2126,2)</f>
        <v>0</v>
      </c>
      <c r="BL2126" s="18" t="s">
        <v>86</v>
      </c>
      <c r="BM2126" s="146" t="s">
        <v>2066</v>
      </c>
    </row>
    <row r="2127" spans="2:65" s="1" customFormat="1" x14ac:dyDescent="0.2">
      <c r="B2127" s="33"/>
      <c r="D2127" s="148" t="s">
        <v>311</v>
      </c>
      <c r="F2127" s="149" t="s">
        <v>2067</v>
      </c>
      <c r="I2127" s="150"/>
      <c r="L2127" s="33"/>
      <c r="M2127" s="151"/>
      <c r="T2127" s="54"/>
      <c r="AT2127" s="18" t="s">
        <v>311</v>
      </c>
      <c r="AU2127" s="18" t="s">
        <v>322</v>
      </c>
    </row>
    <row r="2128" spans="2:65" s="12" customFormat="1" ht="22.5" x14ac:dyDescent="0.2">
      <c r="B2128" s="152"/>
      <c r="D2128" s="153" t="s">
        <v>313</v>
      </c>
      <c r="E2128" s="154" t="s">
        <v>2</v>
      </c>
      <c r="F2128" s="155" t="s">
        <v>2068</v>
      </c>
      <c r="H2128" s="154" t="s">
        <v>2</v>
      </c>
      <c r="I2128" s="156"/>
      <c r="L2128" s="152"/>
      <c r="M2128" s="157"/>
      <c r="T2128" s="158"/>
      <c r="AT2128" s="154" t="s">
        <v>313</v>
      </c>
      <c r="AU2128" s="154" t="s">
        <v>322</v>
      </c>
      <c r="AV2128" s="12" t="s">
        <v>78</v>
      </c>
      <c r="AW2128" s="12" t="s">
        <v>32</v>
      </c>
      <c r="AX2128" s="12" t="s">
        <v>71</v>
      </c>
      <c r="AY2128" s="154" t="s">
        <v>304</v>
      </c>
    </row>
    <row r="2129" spans="2:65" s="12" customFormat="1" x14ac:dyDescent="0.2">
      <c r="B2129" s="152"/>
      <c r="D2129" s="153" t="s">
        <v>313</v>
      </c>
      <c r="E2129" s="154" t="s">
        <v>2</v>
      </c>
      <c r="F2129" s="155" t="s">
        <v>1522</v>
      </c>
      <c r="H2129" s="154" t="s">
        <v>2</v>
      </c>
      <c r="I2129" s="156"/>
      <c r="L2129" s="152"/>
      <c r="M2129" s="157"/>
      <c r="T2129" s="158"/>
      <c r="AT2129" s="154" t="s">
        <v>313</v>
      </c>
      <c r="AU2129" s="154" t="s">
        <v>322</v>
      </c>
      <c r="AV2129" s="12" t="s">
        <v>78</v>
      </c>
      <c r="AW2129" s="12" t="s">
        <v>32</v>
      </c>
      <c r="AX2129" s="12" t="s">
        <v>71</v>
      </c>
      <c r="AY2129" s="154" t="s">
        <v>304</v>
      </c>
    </row>
    <row r="2130" spans="2:65" s="13" customFormat="1" ht="22.5" x14ac:dyDescent="0.2">
      <c r="B2130" s="159"/>
      <c r="D2130" s="153" t="s">
        <v>313</v>
      </c>
      <c r="E2130" s="160" t="s">
        <v>2</v>
      </c>
      <c r="F2130" s="161" t="s">
        <v>2069</v>
      </c>
      <c r="H2130" s="162">
        <v>99.355999999999995</v>
      </c>
      <c r="I2130" s="163"/>
      <c r="L2130" s="159"/>
      <c r="M2130" s="164"/>
      <c r="T2130" s="165"/>
      <c r="AT2130" s="160" t="s">
        <v>313</v>
      </c>
      <c r="AU2130" s="160" t="s">
        <v>322</v>
      </c>
      <c r="AV2130" s="13" t="s">
        <v>80</v>
      </c>
      <c r="AW2130" s="13" t="s">
        <v>32</v>
      </c>
      <c r="AX2130" s="13" t="s">
        <v>71</v>
      </c>
      <c r="AY2130" s="160" t="s">
        <v>304</v>
      </c>
    </row>
    <row r="2131" spans="2:65" s="15" customFormat="1" x14ac:dyDescent="0.2">
      <c r="B2131" s="173"/>
      <c r="D2131" s="153" t="s">
        <v>313</v>
      </c>
      <c r="E2131" s="174" t="s">
        <v>2</v>
      </c>
      <c r="F2131" s="175" t="s">
        <v>323</v>
      </c>
      <c r="H2131" s="176">
        <v>99.355999999999995</v>
      </c>
      <c r="I2131" s="177"/>
      <c r="L2131" s="173"/>
      <c r="M2131" s="178"/>
      <c r="T2131" s="179"/>
      <c r="AT2131" s="174" t="s">
        <v>313</v>
      </c>
      <c r="AU2131" s="174" t="s">
        <v>322</v>
      </c>
      <c r="AV2131" s="15" t="s">
        <v>86</v>
      </c>
      <c r="AW2131" s="15" t="s">
        <v>32</v>
      </c>
      <c r="AX2131" s="15" t="s">
        <v>78</v>
      </c>
      <c r="AY2131" s="174" t="s">
        <v>304</v>
      </c>
    </row>
    <row r="2132" spans="2:65" s="1" customFormat="1" ht="16.5" customHeight="1" x14ac:dyDescent="0.2">
      <c r="B2132" s="134"/>
      <c r="C2132" s="181" t="s">
        <v>2070</v>
      </c>
      <c r="D2132" s="181" t="s">
        <v>535</v>
      </c>
      <c r="E2132" s="182" t="s">
        <v>1920</v>
      </c>
      <c r="F2132" s="183" t="s">
        <v>1921</v>
      </c>
      <c r="G2132" s="184" t="s">
        <v>130</v>
      </c>
      <c r="H2132" s="185">
        <v>104.324</v>
      </c>
      <c r="I2132" s="186"/>
      <c r="J2132" s="187">
        <f>ROUND(I2132*H2132,2)</f>
        <v>0</v>
      </c>
      <c r="K2132" s="183" t="s">
        <v>309</v>
      </c>
      <c r="L2132" s="188"/>
      <c r="M2132" s="189" t="s">
        <v>2</v>
      </c>
      <c r="N2132" s="190" t="s">
        <v>42</v>
      </c>
      <c r="P2132" s="144">
        <f>O2132*H2132</f>
        <v>0</v>
      </c>
      <c r="Q2132" s="144">
        <v>2.2499999999999998E-3</v>
      </c>
      <c r="R2132" s="144">
        <f>Q2132*H2132</f>
        <v>0.23472899999999997</v>
      </c>
      <c r="S2132" s="144">
        <v>0</v>
      </c>
      <c r="T2132" s="145">
        <f>S2132*H2132</f>
        <v>0</v>
      </c>
      <c r="AR2132" s="146" t="s">
        <v>98</v>
      </c>
      <c r="AT2132" s="146" t="s">
        <v>535</v>
      </c>
      <c r="AU2132" s="146" t="s">
        <v>322</v>
      </c>
      <c r="AY2132" s="18" t="s">
        <v>304</v>
      </c>
      <c r="BE2132" s="147">
        <f>IF(N2132="základní",J2132,0)</f>
        <v>0</v>
      </c>
      <c r="BF2132" s="147">
        <f>IF(N2132="snížená",J2132,0)</f>
        <v>0</v>
      </c>
      <c r="BG2132" s="147">
        <f>IF(N2132="zákl. přenesená",J2132,0)</f>
        <v>0</v>
      </c>
      <c r="BH2132" s="147">
        <f>IF(N2132="sníž. přenesená",J2132,0)</f>
        <v>0</v>
      </c>
      <c r="BI2132" s="147">
        <f>IF(N2132="nulová",J2132,0)</f>
        <v>0</v>
      </c>
      <c r="BJ2132" s="18" t="s">
        <v>78</v>
      </c>
      <c r="BK2132" s="147">
        <f>ROUND(I2132*H2132,2)</f>
        <v>0</v>
      </c>
      <c r="BL2132" s="18" t="s">
        <v>86</v>
      </c>
      <c r="BM2132" s="146" t="s">
        <v>2071</v>
      </c>
    </row>
    <row r="2133" spans="2:65" s="1" customFormat="1" ht="19.5" x14ac:dyDescent="0.2">
      <c r="B2133" s="33"/>
      <c r="D2133" s="153" t="s">
        <v>360</v>
      </c>
      <c r="F2133" s="180" t="s">
        <v>1334</v>
      </c>
      <c r="I2133" s="150"/>
      <c r="L2133" s="33"/>
      <c r="M2133" s="151"/>
      <c r="T2133" s="54"/>
      <c r="AT2133" s="18" t="s">
        <v>360</v>
      </c>
      <c r="AU2133" s="18" t="s">
        <v>322</v>
      </c>
    </row>
    <row r="2134" spans="2:65" s="13" customFormat="1" x14ac:dyDescent="0.2">
      <c r="B2134" s="159"/>
      <c r="D2134" s="153" t="s">
        <v>313</v>
      </c>
      <c r="F2134" s="161" t="s">
        <v>2072</v>
      </c>
      <c r="H2134" s="162">
        <v>104.324</v>
      </c>
      <c r="I2134" s="163"/>
      <c r="L2134" s="159"/>
      <c r="M2134" s="164"/>
      <c r="T2134" s="165"/>
      <c r="AT2134" s="160" t="s">
        <v>313</v>
      </c>
      <c r="AU2134" s="160" t="s">
        <v>322</v>
      </c>
      <c r="AV2134" s="13" t="s">
        <v>80</v>
      </c>
      <c r="AW2134" s="13" t="s">
        <v>3</v>
      </c>
      <c r="AX2134" s="13" t="s">
        <v>78</v>
      </c>
      <c r="AY2134" s="160" t="s">
        <v>304</v>
      </c>
    </row>
    <row r="2135" spans="2:65" s="1" customFormat="1" ht="37.9" customHeight="1" x14ac:dyDescent="0.2">
      <c r="B2135" s="134"/>
      <c r="C2135" s="135" t="s">
        <v>2073</v>
      </c>
      <c r="D2135" s="135" t="s">
        <v>306</v>
      </c>
      <c r="E2135" s="136" t="s">
        <v>2074</v>
      </c>
      <c r="F2135" s="137" t="s">
        <v>2075</v>
      </c>
      <c r="G2135" s="138" t="s">
        <v>130</v>
      </c>
      <c r="H2135" s="139">
        <v>21.425999999999998</v>
      </c>
      <c r="I2135" s="140"/>
      <c r="J2135" s="141">
        <f>ROUND(I2135*H2135,2)</f>
        <v>0</v>
      </c>
      <c r="K2135" s="137" t="s">
        <v>2</v>
      </c>
      <c r="L2135" s="33"/>
      <c r="M2135" s="142" t="s">
        <v>2</v>
      </c>
      <c r="N2135" s="143" t="s">
        <v>42</v>
      </c>
      <c r="P2135" s="144">
        <f>O2135*H2135</f>
        <v>0</v>
      </c>
      <c r="Q2135" s="144">
        <v>0</v>
      </c>
      <c r="R2135" s="144">
        <f>Q2135*H2135</f>
        <v>0</v>
      </c>
      <c r="S2135" s="144">
        <v>0</v>
      </c>
      <c r="T2135" s="145">
        <f>S2135*H2135</f>
        <v>0</v>
      </c>
      <c r="AR2135" s="146" t="s">
        <v>86</v>
      </c>
      <c r="AT2135" s="146" t="s">
        <v>306</v>
      </c>
      <c r="AU2135" s="146" t="s">
        <v>322</v>
      </c>
      <c r="AY2135" s="18" t="s">
        <v>304</v>
      </c>
      <c r="BE2135" s="147">
        <f>IF(N2135="základní",J2135,0)</f>
        <v>0</v>
      </c>
      <c r="BF2135" s="147">
        <f>IF(N2135="snížená",J2135,0)</f>
        <v>0</v>
      </c>
      <c r="BG2135" s="147">
        <f>IF(N2135="zákl. přenesená",J2135,0)</f>
        <v>0</v>
      </c>
      <c r="BH2135" s="147">
        <f>IF(N2135="sníž. přenesená",J2135,0)</f>
        <v>0</v>
      </c>
      <c r="BI2135" s="147">
        <f>IF(N2135="nulová",J2135,0)</f>
        <v>0</v>
      </c>
      <c r="BJ2135" s="18" t="s">
        <v>78</v>
      </c>
      <c r="BK2135" s="147">
        <f>ROUND(I2135*H2135,2)</f>
        <v>0</v>
      </c>
      <c r="BL2135" s="18" t="s">
        <v>86</v>
      </c>
      <c r="BM2135" s="146" t="s">
        <v>2076</v>
      </c>
    </row>
    <row r="2136" spans="2:65" s="12" customFormat="1" ht="22.5" x14ac:dyDescent="0.2">
      <c r="B2136" s="152"/>
      <c r="D2136" s="153" t="s">
        <v>313</v>
      </c>
      <c r="E2136" s="154" t="s">
        <v>2</v>
      </c>
      <c r="F2136" s="155" t="s">
        <v>2068</v>
      </c>
      <c r="H2136" s="154" t="s">
        <v>2</v>
      </c>
      <c r="I2136" s="156"/>
      <c r="L2136" s="152"/>
      <c r="M2136" s="157"/>
      <c r="T2136" s="158"/>
      <c r="AT2136" s="154" t="s">
        <v>313</v>
      </c>
      <c r="AU2136" s="154" t="s">
        <v>322</v>
      </c>
      <c r="AV2136" s="12" t="s">
        <v>78</v>
      </c>
      <c r="AW2136" s="12" t="s">
        <v>32</v>
      </c>
      <c r="AX2136" s="12" t="s">
        <v>71</v>
      </c>
      <c r="AY2136" s="154" t="s">
        <v>304</v>
      </c>
    </row>
    <row r="2137" spans="2:65" s="12" customFormat="1" x14ac:dyDescent="0.2">
      <c r="B2137" s="152"/>
      <c r="D2137" s="153" t="s">
        <v>313</v>
      </c>
      <c r="E2137" s="154" t="s">
        <v>2</v>
      </c>
      <c r="F2137" s="155" t="s">
        <v>1522</v>
      </c>
      <c r="H2137" s="154" t="s">
        <v>2</v>
      </c>
      <c r="I2137" s="156"/>
      <c r="L2137" s="152"/>
      <c r="M2137" s="157"/>
      <c r="T2137" s="158"/>
      <c r="AT2137" s="154" t="s">
        <v>313</v>
      </c>
      <c r="AU2137" s="154" t="s">
        <v>322</v>
      </c>
      <c r="AV2137" s="12" t="s">
        <v>78</v>
      </c>
      <c r="AW2137" s="12" t="s">
        <v>32</v>
      </c>
      <c r="AX2137" s="12" t="s">
        <v>71</v>
      </c>
      <c r="AY2137" s="154" t="s">
        <v>304</v>
      </c>
    </row>
    <row r="2138" spans="2:65" s="13" customFormat="1" x14ac:dyDescent="0.2">
      <c r="B2138" s="159"/>
      <c r="D2138" s="153" t="s">
        <v>313</v>
      </c>
      <c r="E2138" s="160" t="s">
        <v>2</v>
      </c>
      <c r="F2138" s="161" t="s">
        <v>2077</v>
      </c>
      <c r="H2138" s="162">
        <v>21.425999999999998</v>
      </c>
      <c r="I2138" s="163"/>
      <c r="L2138" s="159"/>
      <c r="M2138" s="164"/>
      <c r="T2138" s="165"/>
      <c r="AT2138" s="160" t="s">
        <v>313</v>
      </c>
      <c r="AU2138" s="160" t="s">
        <v>322</v>
      </c>
      <c r="AV2138" s="13" t="s">
        <v>80</v>
      </c>
      <c r="AW2138" s="13" t="s">
        <v>32</v>
      </c>
      <c r="AX2138" s="13" t="s">
        <v>71</v>
      </c>
      <c r="AY2138" s="160" t="s">
        <v>304</v>
      </c>
    </row>
    <row r="2139" spans="2:65" s="15" customFormat="1" x14ac:dyDescent="0.2">
      <c r="B2139" s="173"/>
      <c r="D2139" s="153" t="s">
        <v>313</v>
      </c>
      <c r="E2139" s="174" t="s">
        <v>2</v>
      </c>
      <c r="F2139" s="175" t="s">
        <v>323</v>
      </c>
      <c r="H2139" s="176">
        <v>21.425999999999998</v>
      </c>
      <c r="I2139" s="177"/>
      <c r="L2139" s="173"/>
      <c r="M2139" s="178"/>
      <c r="T2139" s="179"/>
      <c r="AT2139" s="174" t="s">
        <v>313</v>
      </c>
      <c r="AU2139" s="174" t="s">
        <v>322</v>
      </c>
      <c r="AV2139" s="15" t="s">
        <v>86</v>
      </c>
      <c r="AW2139" s="15" t="s">
        <v>32</v>
      </c>
      <c r="AX2139" s="15" t="s">
        <v>78</v>
      </c>
      <c r="AY2139" s="174" t="s">
        <v>304</v>
      </c>
    </row>
    <row r="2140" spans="2:65" s="1" customFormat="1" ht="37.9" customHeight="1" x14ac:dyDescent="0.2">
      <c r="B2140" s="134"/>
      <c r="C2140" s="135" t="s">
        <v>2078</v>
      </c>
      <c r="D2140" s="135" t="s">
        <v>306</v>
      </c>
      <c r="E2140" s="136" t="s">
        <v>2079</v>
      </c>
      <c r="F2140" s="137" t="s">
        <v>2080</v>
      </c>
      <c r="G2140" s="138" t="s">
        <v>130</v>
      </c>
      <c r="H2140" s="139">
        <v>99.355999999999995</v>
      </c>
      <c r="I2140" s="140"/>
      <c r="J2140" s="141">
        <f>ROUND(I2140*H2140,2)</f>
        <v>0</v>
      </c>
      <c r="K2140" s="137" t="s">
        <v>309</v>
      </c>
      <c r="L2140" s="33"/>
      <c r="M2140" s="142" t="s">
        <v>2</v>
      </c>
      <c r="N2140" s="143" t="s">
        <v>42</v>
      </c>
      <c r="P2140" s="144">
        <f>O2140*H2140</f>
        <v>0</v>
      </c>
      <c r="Q2140" s="144">
        <v>4.3800000000000002E-3</v>
      </c>
      <c r="R2140" s="144">
        <f>Q2140*H2140</f>
        <v>0.43517928</v>
      </c>
      <c r="S2140" s="144">
        <v>0</v>
      </c>
      <c r="T2140" s="145">
        <f>S2140*H2140</f>
        <v>0</v>
      </c>
      <c r="AR2140" s="146" t="s">
        <v>86</v>
      </c>
      <c r="AT2140" s="146" t="s">
        <v>306</v>
      </c>
      <c r="AU2140" s="146" t="s">
        <v>322</v>
      </c>
      <c r="AY2140" s="18" t="s">
        <v>304</v>
      </c>
      <c r="BE2140" s="147">
        <f>IF(N2140="základní",J2140,0)</f>
        <v>0</v>
      </c>
      <c r="BF2140" s="147">
        <f>IF(N2140="snížená",J2140,0)</f>
        <v>0</v>
      </c>
      <c r="BG2140" s="147">
        <f>IF(N2140="zákl. přenesená",J2140,0)</f>
        <v>0</v>
      </c>
      <c r="BH2140" s="147">
        <f>IF(N2140="sníž. přenesená",J2140,0)</f>
        <v>0</v>
      </c>
      <c r="BI2140" s="147">
        <f>IF(N2140="nulová",J2140,0)</f>
        <v>0</v>
      </c>
      <c r="BJ2140" s="18" t="s">
        <v>78</v>
      </c>
      <c r="BK2140" s="147">
        <f>ROUND(I2140*H2140,2)</f>
        <v>0</v>
      </c>
      <c r="BL2140" s="18" t="s">
        <v>86</v>
      </c>
      <c r="BM2140" s="146" t="s">
        <v>2081</v>
      </c>
    </row>
    <row r="2141" spans="2:65" s="1" customFormat="1" x14ac:dyDescent="0.2">
      <c r="B2141" s="33"/>
      <c r="D2141" s="148" t="s">
        <v>311</v>
      </c>
      <c r="F2141" s="149" t="s">
        <v>2082</v>
      </c>
      <c r="I2141" s="150"/>
      <c r="L2141" s="33"/>
      <c r="M2141" s="151"/>
      <c r="T2141" s="54"/>
      <c r="AT2141" s="18" t="s">
        <v>311</v>
      </c>
      <c r="AU2141" s="18" t="s">
        <v>322</v>
      </c>
    </row>
    <row r="2142" spans="2:65" s="1" customFormat="1" ht="39" x14ac:dyDescent="0.2">
      <c r="B2142" s="33"/>
      <c r="D2142" s="153" t="s">
        <v>360</v>
      </c>
      <c r="F2142" s="180" t="s">
        <v>2083</v>
      </c>
      <c r="I2142" s="150"/>
      <c r="L2142" s="33"/>
      <c r="M2142" s="151"/>
      <c r="T2142" s="54"/>
      <c r="AT2142" s="18" t="s">
        <v>360</v>
      </c>
      <c r="AU2142" s="18" t="s">
        <v>322</v>
      </c>
    </row>
    <row r="2143" spans="2:65" s="11" customFormat="1" ht="20.85" customHeight="1" x14ac:dyDescent="0.2">
      <c r="B2143" s="122"/>
      <c r="D2143" s="123" t="s">
        <v>70</v>
      </c>
      <c r="E2143" s="132" t="s">
        <v>2084</v>
      </c>
      <c r="F2143" s="132" t="s">
        <v>2085</v>
      </c>
      <c r="I2143" s="125"/>
      <c r="J2143" s="133">
        <f>BK2143</f>
        <v>0</v>
      </c>
      <c r="L2143" s="122"/>
      <c r="M2143" s="127"/>
      <c r="P2143" s="128">
        <f>SUM(P2144:P2156)</f>
        <v>0</v>
      </c>
      <c r="R2143" s="128">
        <f>SUM(R2144:R2156)</f>
        <v>2.8983269999999998E-2</v>
      </c>
      <c r="T2143" s="129">
        <f>SUM(T2144:T2156)</f>
        <v>0</v>
      </c>
      <c r="AR2143" s="123" t="s">
        <v>78</v>
      </c>
      <c r="AT2143" s="130" t="s">
        <v>70</v>
      </c>
      <c r="AU2143" s="130" t="s">
        <v>80</v>
      </c>
      <c r="AY2143" s="123" t="s">
        <v>304</v>
      </c>
      <c r="BK2143" s="131">
        <f>SUM(BK2144:BK2156)</f>
        <v>0</v>
      </c>
    </row>
    <row r="2144" spans="2:65" s="1" customFormat="1" ht="49.15" customHeight="1" x14ac:dyDescent="0.2">
      <c r="B2144" s="134"/>
      <c r="C2144" s="135" t="s">
        <v>2086</v>
      </c>
      <c r="D2144" s="135" t="s">
        <v>306</v>
      </c>
      <c r="E2144" s="136" t="s">
        <v>2087</v>
      </c>
      <c r="F2144" s="137" t="s">
        <v>2088</v>
      </c>
      <c r="G2144" s="138" t="s">
        <v>130</v>
      </c>
      <c r="H2144" s="139">
        <v>2.0640000000000001</v>
      </c>
      <c r="I2144" s="140"/>
      <c r="J2144" s="141">
        <f>ROUND(I2144*H2144,2)</f>
        <v>0</v>
      </c>
      <c r="K2144" s="137" t="s">
        <v>309</v>
      </c>
      <c r="L2144" s="33"/>
      <c r="M2144" s="142" t="s">
        <v>2</v>
      </c>
      <c r="N2144" s="143" t="s">
        <v>42</v>
      </c>
      <c r="P2144" s="144">
        <f>O2144*H2144</f>
        <v>0</v>
      </c>
      <c r="Q2144" s="144">
        <v>8.5900000000000004E-3</v>
      </c>
      <c r="R2144" s="144">
        <f>Q2144*H2144</f>
        <v>1.7729760000000001E-2</v>
      </c>
      <c r="S2144" s="144">
        <v>0</v>
      </c>
      <c r="T2144" s="145">
        <f>S2144*H2144</f>
        <v>0</v>
      </c>
      <c r="AR2144" s="146" t="s">
        <v>86</v>
      </c>
      <c r="AT2144" s="146" t="s">
        <v>306</v>
      </c>
      <c r="AU2144" s="146" t="s">
        <v>322</v>
      </c>
      <c r="AY2144" s="18" t="s">
        <v>304</v>
      </c>
      <c r="BE2144" s="147">
        <f>IF(N2144="základní",J2144,0)</f>
        <v>0</v>
      </c>
      <c r="BF2144" s="147">
        <f>IF(N2144="snížená",J2144,0)</f>
        <v>0</v>
      </c>
      <c r="BG2144" s="147">
        <f>IF(N2144="zákl. přenesená",J2144,0)</f>
        <v>0</v>
      </c>
      <c r="BH2144" s="147">
        <f>IF(N2144="sníž. přenesená",J2144,0)</f>
        <v>0</v>
      </c>
      <c r="BI2144" s="147">
        <f>IF(N2144="nulová",J2144,0)</f>
        <v>0</v>
      </c>
      <c r="BJ2144" s="18" t="s">
        <v>78</v>
      </c>
      <c r="BK2144" s="147">
        <f>ROUND(I2144*H2144,2)</f>
        <v>0</v>
      </c>
      <c r="BL2144" s="18" t="s">
        <v>86</v>
      </c>
      <c r="BM2144" s="146" t="s">
        <v>2089</v>
      </c>
    </row>
    <row r="2145" spans="2:65" s="1" customFormat="1" x14ac:dyDescent="0.2">
      <c r="B2145" s="33"/>
      <c r="D2145" s="148" t="s">
        <v>311</v>
      </c>
      <c r="F2145" s="149" t="s">
        <v>2090</v>
      </c>
      <c r="I2145" s="150"/>
      <c r="L2145" s="33"/>
      <c r="M2145" s="151"/>
      <c r="T2145" s="54"/>
      <c r="AT2145" s="18" t="s">
        <v>311</v>
      </c>
      <c r="AU2145" s="18" t="s">
        <v>322</v>
      </c>
    </row>
    <row r="2146" spans="2:65" s="12" customFormat="1" x14ac:dyDescent="0.2">
      <c r="B2146" s="152"/>
      <c r="D2146" s="153" t="s">
        <v>313</v>
      </c>
      <c r="E2146" s="154" t="s">
        <v>2</v>
      </c>
      <c r="F2146" s="155" t="s">
        <v>1522</v>
      </c>
      <c r="H2146" s="154" t="s">
        <v>2</v>
      </c>
      <c r="I2146" s="156"/>
      <c r="L2146" s="152"/>
      <c r="M2146" s="157"/>
      <c r="T2146" s="158"/>
      <c r="AT2146" s="154" t="s">
        <v>313</v>
      </c>
      <c r="AU2146" s="154" t="s">
        <v>322</v>
      </c>
      <c r="AV2146" s="12" t="s">
        <v>78</v>
      </c>
      <c r="AW2146" s="12" t="s">
        <v>32</v>
      </c>
      <c r="AX2146" s="12" t="s">
        <v>71</v>
      </c>
      <c r="AY2146" s="154" t="s">
        <v>304</v>
      </c>
    </row>
    <row r="2147" spans="2:65" s="13" customFormat="1" x14ac:dyDescent="0.2">
      <c r="B2147" s="159"/>
      <c r="D2147" s="153" t="s">
        <v>313</v>
      </c>
      <c r="E2147" s="160" t="s">
        <v>2</v>
      </c>
      <c r="F2147" s="161" t="s">
        <v>2091</v>
      </c>
      <c r="H2147" s="162">
        <v>2.0640000000000001</v>
      </c>
      <c r="I2147" s="163"/>
      <c r="L2147" s="159"/>
      <c r="M2147" s="164"/>
      <c r="T2147" s="165"/>
      <c r="AT2147" s="160" t="s">
        <v>313</v>
      </c>
      <c r="AU2147" s="160" t="s">
        <v>322</v>
      </c>
      <c r="AV2147" s="13" t="s">
        <v>80</v>
      </c>
      <c r="AW2147" s="13" t="s">
        <v>32</v>
      </c>
      <c r="AX2147" s="13" t="s">
        <v>78</v>
      </c>
      <c r="AY2147" s="160" t="s">
        <v>304</v>
      </c>
    </row>
    <row r="2148" spans="2:65" s="1" customFormat="1" ht="16.5" customHeight="1" x14ac:dyDescent="0.2">
      <c r="B2148" s="134"/>
      <c r="C2148" s="181" t="s">
        <v>2092</v>
      </c>
      <c r="D2148" s="181" t="s">
        <v>535</v>
      </c>
      <c r="E2148" s="182" t="s">
        <v>1920</v>
      </c>
      <c r="F2148" s="183" t="s">
        <v>1921</v>
      </c>
      <c r="G2148" s="184" t="s">
        <v>130</v>
      </c>
      <c r="H2148" s="185">
        <v>2.1669999999999998</v>
      </c>
      <c r="I2148" s="186"/>
      <c r="J2148" s="187">
        <f>ROUND(I2148*H2148,2)</f>
        <v>0</v>
      </c>
      <c r="K2148" s="183" t="s">
        <v>309</v>
      </c>
      <c r="L2148" s="188"/>
      <c r="M2148" s="189" t="s">
        <v>2</v>
      </c>
      <c r="N2148" s="190" t="s">
        <v>42</v>
      </c>
      <c r="P2148" s="144">
        <f>O2148*H2148</f>
        <v>0</v>
      </c>
      <c r="Q2148" s="144">
        <v>2.2499999999999998E-3</v>
      </c>
      <c r="R2148" s="144">
        <f>Q2148*H2148</f>
        <v>4.875749999999999E-3</v>
      </c>
      <c r="S2148" s="144">
        <v>0</v>
      </c>
      <c r="T2148" s="145">
        <f>S2148*H2148</f>
        <v>0</v>
      </c>
      <c r="AR2148" s="146" t="s">
        <v>98</v>
      </c>
      <c r="AT2148" s="146" t="s">
        <v>535</v>
      </c>
      <c r="AU2148" s="146" t="s">
        <v>322</v>
      </c>
      <c r="AY2148" s="18" t="s">
        <v>304</v>
      </c>
      <c r="BE2148" s="147">
        <f>IF(N2148="základní",J2148,0)</f>
        <v>0</v>
      </c>
      <c r="BF2148" s="147">
        <f>IF(N2148="snížená",J2148,0)</f>
        <v>0</v>
      </c>
      <c r="BG2148" s="147">
        <f>IF(N2148="zákl. přenesená",J2148,0)</f>
        <v>0</v>
      </c>
      <c r="BH2148" s="147">
        <f>IF(N2148="sníž. přenesená",J2148,0)</f>
        <v>0</v>
      </c>
      <c r="BI2148" s="147">
        <f>IF(N2148="nulová",J2148,0)</f>
        <v>0</v>
      </c>
      <c r="BJ2148" s="18" t="s">
        <v>78</v>
      </c>
      <c r="BK2148" s="147">
        <f>ROUND(I2148*H2148,2)</f>
        <v>0</v>
      </c>
      <c r="BL2148" s="18" t="s">
        <v>86</v>
      </c>
      <c r="BM2148" s="146" t="s">
        <v>2093</v>
      </c>
    </row>
    <row r="2149" spans="2:65" s="1" customFormat="1" ht="19.5" x14ac:dyDescent="0.2">
      <c r="B2149" s="33"/>
      <c r="D2149" s="153" t="s">
        <v>360</v>
      </c>
      <c r="F2149" s="180" t="s">
        <v>1334</v>
      </c>
      <c r="I2149" s="150"/>
      <c r="L2149" s="33"/>
      <c r="M2149" s="151"/>
      <c r="T2149" s="54"/>
      <c r="AT2149" s="18" t="s">
        <v>360</v>
      </c>
      <c r="AU2149" s="18" t="s">
        <v>322</v>
      </c>
    </row>
    <row r="2150" spans="2:65" s="13" customFormat="1" x14ac:dyDescent="0.2">
      <c r="B2150" s="159"/>
      <c r="D2150" s="153" t="s">
        <v>313</v>
      </c>
      <c r="F2150" s="161" t="s">
        <v>2094</v>
      </c>
      <c r="H2150" s="162">
        <v>2.1669999999999998</v>
      </c>
      <c r="I2150" s="163"/>
      <c r="L2150" s="159"/>
      <c r="M2150" s="164"/>
      <c r="T2150" s="165"/>
      <c r="AT2150" s="160" t="s">
        <v>313</v>
      </c>
      <c r="AU2150" s="160" t="s">
        <v>322</v>
      </c>
      <c r="AV2150" s="13" t="s">
        <v>80</v>
      </c>
      <c r="AW2150" s="13" t="s">
        <v>3</v>
      </c>
      <c r="AX2150" s="13" t="s">
        <v>78</v>
      </c>
      <c r="AY2150" s="160" t="s">
        <v>304</v>
      </c>
    </row>
    <row r="2151" spans="2:65" s="1" customFormat="1" ht="55.5" customHeight="1" x14ac:dyDescent="0.2">
      <c r="B2151" s="134"/>
      <c r="C2151" s="135" t="s">
        <v>2095</v>
      </c>
      <c r="D2151" s="135" t="s">
        <v>306</v>
      </c>
      <c r="E2151" s="136" t="s">
        <v>2096</v>
      </c>
      <c r="F2151" s="137" t="s">
        <v>2097</v>
      </c>
      <c r="G2151" s="138" t="s">
        <v>130</v>
      </c>
      <c r="H2151" s="139">
        <v>2.0640000000000001</v>
      </c>
      <c r="I2151" s="140"/>
      <c r="J2151" s="141">
        <f>ROUND(I2151*H2151,2)</f>
        <v>0</v>
      </c>
      <c r="K2151" s="137" t="s">
        <v>309</v>
      </c>
      <c r="L2151" s="33"/>
      <c r="M2151" s="142" t="s">
        <v>2</v>
      </c>
      <c r="N2151" s="143" t="s">
        <v>42</v>
      </c>
      <c r="P2151" s="144">
        <f>O2151*H2151</f>
        <v>0</v>
      </c>
      <c r="Q2151" s="144">
        <v>1E-4</v>
      </c>
      <c r="R2151" s="144">
        <f>Q2151*H2151</f>
        <v>2.064E-4</v>
      </c>
      <c r="S2151" s="144">
        <v>0</v>
      </c>
      <c r="T2151" s="145">
        <f>S2151*H2151</f>
        <v>0</v>
      </c>
      <c r="AR2151" s="146" t="s">
        <v>86</v>
      </c>
      <c r="AT2151" s="146" t="s">
        <v>306</v>
      </c>
      <c r="AU2151" s="146" t="s">
        <v>322</v>
      </c>
      <c r="AY2151" s="18" t="s">
        <v>304</v>
      </c>
      <c r="BE2151" s="147">
        <f>IF(N2151="základní",J2151,0)</f>
        <v>0</v>
      </c>
      <c r="BF2151" s="147">
        <f>IF(N2151="snížená",J2151,0)</f>
        <v>0</v>
      </c>
      <c r="BG2151" s="147">
        <f>IF(N2151="zákl. přenesená",J2151,0)</f>
        <v>0</v>
      </c>
      <c r="BH2151" s="147">
        <f>IF(N2151="sníž. přenesená",J2151,0)</f>
        <v>0</v>
      </c>
      <c r="BI2151" s="147">
        <f>IF(N2151="nulová",J2151,0)</f>
        <v>0</v>
      </c>
      <c r="BJ2151" s="18" t="s">
        <v>78</v>
      </c>
      <c r="BK2151" s="147">
        <f>ROUND(I2151*H2151,2)</f>
        <v>0</v>
      </c>
      <c r="BL2151" s="18" t="s">
        <v>86</v>
      </c>
      <c r="BM2151" s="146" t="s">
        <v>2098</v>
      </c>
    </row>
    <row r="2152" spans="2:65" s="1" customFormat="1" x14ac:dyDescent="0.2">
      <c r="B2152" s="33"/>
      <c r="D2152" s="148" t="s">
        <v>311</v>
      </c>
      <c r="F2152" s="149" t="s">
        <v>2099</v>
      </c>
      <c r="I2152" s="150"/>
      <c r="L2152" s="33"/>
      <c r="M2152" s="151"/>
      <c r="T2152" s="54"/>
      <c r="AT2152" s="18" t="s">
        <v>311</v>
      </c>
      <c r="AU2152" s="18" t="s">
        <v>322</v>
      </c>
    </row>
    <row r="2153" spans="2:65" s="1" customFormat="1" ht="24.2" customHeight="1" x14ac:dyDescent="0.2">
      <c r="B2153" s="134"/>
      <c r="C2153" s="135" t="s">
        <v>2100</v>
      </c>
      <c r="D2153" s="135" t="s">
        <v>306</v>
      </c>
      <c r="E2153" s="136" t="s">
        <v>2101</v>
      </c>
      <c r="F2153" s="137" t="s">
        <v>2102</v>
      </c>
      <c r="G2153" s="138" t="s">
        <v>130</v>
      </c>
      <c r="H2153" s="139">
        <v>2.0640000000000001</v>
      </c>
      <c r="I2153" s="140"/>
      <c r="J2153" s="141">
        <f>ROUND(I2153*H2153,2)</f>
        <v>0</v>
      </c>
      <c r="K2153" s="137" t="s">
        <v>309</v>
      </c>
      <c r="L2153" s="33"/>
      <c r="M2153" s="142" t="s">
        <v>2</v>
      </c>
      <c r="N2153" s="143" t="s">
        <v>42</v>
      </c>
      <c r="P2153" s="144">
        <f>O2153*H2153</f>
        <v>0</v>
      </c>
      <c r="Q2153" s="144">
        <v>1.3999999999999999E-4</v>
      </c>
      <c r="R2153" s="144">
        <f>Q2153*H2153</f>
        <v>2.8896E-4</v>
      </c>
      <c r="S2153" s="144">
        <v>0</v>
      </c>
      <c r="T2153" s="145">
        <f>S2153*H2153</f>
        <v>0</v>
      </c>
      <c r="AR2153" s="146" t="s">
        <v>86</v>
      </c>
      <c r="AT2153" s="146" t="s">
        <v>306</v>
      </c>
      <c r="AU2153" s="146" t="s">
        <v>322</v>
      </c>
      <c r="AY2153" s="18" t="s">
        <v>304</v>
      </c>
      <c r="BE2153" s="147">
        <f>IF(N2153="základní",J2153,0)</f>
        <v>0</v>
      </c>
      <c r="BF2153" s="147">
        <f>IF(N2153="snížená",J2153,0)</f>
        <v>0</v>
      </c>
      <c r="BG2153" s="147">
        <f>IF(N2153="zákl. přenesená",J2153,0)</f>
        <v>0</v>
      </c>
      <c r="BH2153" s="147">
        <f>IF(N2153="sníž. přenesená",J2153,0)</f>
        <v>0</v>
      </c>
      <c r="BI2153" s="147">
        <f>IF(N2153="nulová",J2153,0)</f>
        <v>0</v>
      </c>
      <c r="BJ2153" s="18" t="s">
        <v>78</v>
      </c>
      <c r="BK2153" s="147">
        <f>ROUND(I2153*H2153,2)</f>
        <v>0</v>
      </c>
      <c r="BL2153" s="18" t="s">
        <v>86</v>
      </c>
      <c r="BM2153" s="146" t="s">
        <v>2103</v>
      </c>
    </row>
    <row r="2154" spans="2:65" s="1" customFormat="1" x14ac:dyDescent="0.2">
      <c r="B2154" s="33"/>
      <c r="D2154" s="148" t="s">
        <v>311</v>
      </c>
      <c r="F2154" s="149" t="s">
        <v>2104</v>
      </c>
      <c r="I2154" s="150"/>
      <c r="L2154" s="33"/>
      <c r="M2154" s="151"/>
      <c r="T2154" s="54"/>
      <c r="AT2154" s="18" t="s">
        <v>311</v>
      </c>
      <c r="AU2154" s="18" t="s">
        <v>322</v>
      </c>
    </row>
    <row r="2155" spans="2:65" s="1" customFormat="1" ht="37.9" customHeight="1" x14ac:dyDescent="0.2">
      <c r="B2155" s="134"/>
      <c r="C2155" s="135" t="s">
        <v>2105</v>
      </c>
      <c r="D2155" s="135" t="s">
        <v>306</v>
      </c>
      <c r="E2155" s="136" t="s">
        <v>2106</v>
      </c>
      <c r="F2155" s="137" t="s">
        <v>2107</v>
      </c>
      <c r="G2155" s="138" t="s">
        <v>130</v>
      </c>
      <c r="H2155" s="139">
        <v>2.0640000000000001</v>
      </c>
      <c r="I2155" s="140"/>
      <c r="J2155" s="141">
        <f>ROUND(I2155*H2155,2)</f>
        <v>0</v>
      </c>
      <c r="K2155" s="137" t="s">
        <v>309</v>
      </c>
      <c r="L2155" s="33"/>
      <c r="M2155" s="142" t="s">
        <v>2</v>
      </c>
      <c r="N2155" s="143" t="s">
        <v>42</v>
      </c>
      <c r="P2155" s="144">
        <f>O2155*H2155</f>
        <v>0</v>
      </c>
      <c r="Q2155" s="144">
        <v>2.8500000000000001E-3</v>
      </c>
      <c r="R2155" s="144">
        <f>Q2155*H2155</f>
        <v>5.8824000000000003E-3</v>
      </c>
      <c r="S2155" s="144">
        <v>0</v>
      </c>
      <c r="T2155" s="145">
        <f>S2155*H2155</f>
        <v>0</v>
      </c>
      <c r="AR2155" s="146" t="s">
        <v>86</v>
      </c>
      <c r="AT2155" s="146" t="s">
        <v>306</v>
      </c>
      <c r="AU2155" s="146" t="s">
        <v>322</v>
      </c>
      <c r="AY2155" s="18" t="s">
        <v>304</v>
      </c>
      <c r="BE2155" s="147">
        <f>IF(N2155="základní",J2155,0)</f>
        <v>0</v>
      </c>
      <c r="BF2155" s="147">
        <f>IF(N2155="snížená",J2155,0)</f>
        <v>0</v>
      </c>
      <c r="BG2155" s="147">
        <f>IF(N2155="zákl. přenesená",J2155,0)</f>
        <v>0</v>
      </c>
      <c r="BH2155" s="147">
        <f>IF(N2155="sníž. přenesená",J2155,0)</f>
        <v>0</v>
      </c>
      <c r="BI2155" s="147">
        <f>IF(N2155="nulová",J2155,0)</f>
        <v>0</v>
      </c>
      <c r="BJ2155" s="18" t="s">
        <v>78</v>
      </c>
      <c r="BK2155" s="147">
        <f>ROUND(I2155*H2155,2)</f>
        <v>0</v>
      </c>
      <c r="BL2155" s="18" t="s">
        <v>86</v>
      </c>
      <c r="BM2155" s="146" t="s">
        <v>2108</v>
      </c>
    </row>
    <row r="2156" spans="2:65" s="1" customFormat="1" x14ac:dyDescent="0.2">
      <c r="B2156" s="33"/>
      <c r="D2156" s="148" t="s">
        <v>311</v>
      </c>
      <c r="F2156" s="149" t="s">
        <v>2109</v>
      </c>
      <c r="I2156" s="150"/>
      <c r="L2156" s="33"/>
      <c r="M2156" s="151"/>
      <c r="T2156" s="54"/>
      <c r="AT2156" s="18" t="s">
        <v>311</v>
      </c>
      <c r="AU2156" s="18" t="s">
        <v>322</v>
      </c>
    </row>
    <row r="2157" spans="2:65" s="11" customFormat="1" ht="20.85" customHeight="1" x14ac:dyDescent="0.2">
      <c r="B2157" s="122"/>
      <c r="D2157" s="123" t="s">
        <v>70</v>
      </c>
      <c r="E2157" s="132" t="s">
        <v>2110</v>
      </c>
      <c r="F2157" s="132" t="s">
        <v>2111</v>
      </c>
      <c r="I2157" s="125"/>
      <c r="J2157" s="133">
        <f>BK2157</f>
        <v>0</v>
      </c>
      <c r="L2157" s="122"/>
      <c r="M2157" s="127"/>
      <c r="P2157" s="128">
        <f>SUM(P2158:P2181)</f>
        <v>0</v>
      </c>
      <c r="R2157" s="128">
        <f>SUM(R2158:R2181)</f>
        <v>1.50712975</v>
      </c>
      <c r="T2157" s="129">
        <f>SUM(T2158:T2181)</f>
        <v>0</v>
      </c>
      <c r="AR2157" s="123" t="s">
        <v>78</v>
      </c>
      <c r="AT2157" s="130" t="s">
        <v>70</v>
      </c>
      <c r="AU2157" s="130" t="s">
        <v>80</v>
      </c>
      <c r="AY2157" s="123" t="s">
        <v>304</v>
      </c>
      <c r="BK2157" s="131">
        <f>SUM(BK2158:BK2181)</f>
        <v>0</v>
      </c>
    </row>
    <row r="2158" spans="2:65" s="1" customFormat="1" ht="66.75" customHeight="1" x14ac:dyDescent="0.2">
      <c r="B2158" s="134"/>
      <c r="C2158" s="135" t="s">
        <v>2112</v>
      </c>
      <c r="D2158" s="135" t="s">
        <v>306</v>
      </c>
      <c r="E2158" s="136" t="s">
        <v>2113</v>
      </c>
      <c r="F2158" s="137" t="s">
        <v>2114</v>
      </c>
      <c r="G2158" s="138" t="s">
        <v>130</v>
      </c>
      <c r="H2158" s="139">
        <v>62.335999999999999</v>
      </c>
      <c r="I2158" s="140"/>
      <c r="J2158" s="141">
        <f>ROUND(I2158*H2158,2)</f>
        <v>0</v>
      </c>
      <c r="K2158" s="137" t="s">
        <v>309</v>
      </c>
      <c r="L2158" s="33"/>
      <c r="M2158" s="142" t="s">
        <v>2</v>
      </c>
      <c r="N2158" s="143" t="s">
        <v>42</v>
      </c>
      <c r="P2158" s="144">
        <f>O2158*H2158</f>
        <v>0</v>
      </c>
      <c r="Q2158" s="144">
        <v>8.8000000000000005E-3</v>
      </c>
      <c r="R2158" s="144">
        <f>Q2158*H2158</f>
        <v>0.54855680000000007</v>
      </c>
      <c r="S2158" s="144">
        <v>0</v>
      </c>
      <c r="T2158" s="145">
        <f>S2158*H2158</f>
        <v>0</v>
      </c>
      <c r="AR2158" s="146" t="s">
        <v>86</v>
      </c>
      <c r="AT2158" s="146" t="s">
        <v>306</v>
      </c>
      <c r="AU2158" s="146" t="s">
        <v>322</v>
      </c>
      <c r="AY2158" s="18" t="s">
        <v>304</v>
      </c>
      <c r="BE2158" s="147">
        <f>IF(N2158="základní",J2158,0)</f>
        <v>0</v>
      </c>
      <c r="BF2158" s="147">
        <f>IF(N2158="snížená",J2158,0)</f>
        <v>0</v>
      </c>
      <c r="BG2158" s="147">
        <f>IF(N2158="zákl. přenesená",J2158,0)</f>
        <v>0</v>
      </c>
      <c r="BH2158" s="147">
        <f>IF(N2158="sníž. přenesená",J2158,0)</f>
        <v>0</v>
      </c>
      <c r="BI2158" s="147">
        <f>IF(N2158="nulová",J2158,0)</f>
        <v>0</v>
      </c>
      <c r="BJ2158" s="18" t="s">
        <v>78</v>
      </c>
      <c r="BK2158" s="147">
        <f>ROUND(I2158*H2158,2)</f>
        <v>0</v>
      </c>
      <c r="BL2158" s="18" t="s">
        <v>86</v>
      </c>
      <c r="BM2158" s="146" t="s">
        <v>2115</v>
      </c>
    </row>
    <row r="2159" spans="2:65" s="1" customFormat="1" x14ac:dyDescent="0.2">
      <c r="B2159" s="33"/>
      <c r="D2159" s="148" t="s">
        <v>311</v>
      </c>
      <c r="F2159" s="149" t="s">
        <v>2116</v>
      </c>
      <c r="I2159" s="150"/>
      <c r="L2159" s="33"/>
      <c r="M2159" s="151"/>
      <c r="T2159" s="54"/>
      <c r="AT2159" s="18" t="s">
        <v>311</v>
      </c>
      <c r="AU2159" s="18" t="s">
        <v>322</v>
      </c>
    </row>
    <row r="2160" spans="2:65" s="12" customFormat="1" x14ac:dyDescent="0.2">
      <c r="B2160" s="152"/>
      <c r="D2160" s="153" t="s">
        <v>313</v>
      </c>
      <c r="E2160" s="154" t="s">
        <v>2</v>
      </c>
      <c r="F2160" s="155" t="s">
        <v>1522</v>
      </c>
      <c r="H2160" s="154" t="s">
        <v>2</v>
      </c>
      <c r="I2160" s="156"/>
      <c r="L2160" s="152"/>
      <c r="M2160" s="157"/>
      <c r="T2160" s="158"/>
      <c r="AT2160" s="154" t="s">
        <v>313</v>
      </c>
      <c r="AU2160" s="154" t="s">
        <v>322</v>
      </c>
      <c r="AV2160" s="12" t="s">
        <v>78</v>
      </c>
      <c r="AW2160" s="12" t="s">
        <v>32</v>
      </c>
      <c r="AX2160" s="12" t="s">
        <v>71</v>
      </c>
      <c r="AY2160" s="154" t="s">
        <v>304</v>
      </c>
    </row>
    <row r="2161" spans="2:65" s="12" customFormat="1" x14ac:dyDescent="0.2">
      <c r="B2161" s="152"/>
      <c r="D2161" s="153" t="s">
        <v>313</v>
      </c>
      <c r="E2161" s="154" t="s">
        <v>2</v>
      </c>
      <c r="F2161" s="155" t="s">
        <v>2117</v>
      </c>
      <c r="H2161" s="154" t="s">
        <v>2</v>
      </c>
      <c r="I2161" s="156"/>
      <c r="L2161" s="152"/>
      <c r="M2161" s="157"/>
      <c r="T2161" s="158"/>
      <c r="AT2161" s="154" t="s">
        <v>313</v>
      </c>
      <c r="AU2161" s="154" t="s">
        <v>322</v>
      </c>
      <c r="AV2161" s="12" t="s">
        <v>78</v>
      </c>
      <c r="AW2161" s="12" t="s">
        <v>32</v>
      </c>
      <c r="AX2161" s="12" t="s">
        <v>71</v>
      </c>
      <c r="AY2161" s="154" t="s">
        <v>304</v>
      </c>
    </row>
    <row r="2162" spans="2:65" s="12" customFormat="1" ht="22.5" x14ac:dyDescent="0.2">
      <c r="B2162" s="152"/>
      <c r="D2162" s="153" t="s">
        <v>313</v>
      </c>
      <c r="E2162" s="154" t="s">
        <v>2</v>
      </c>
      <c r="F2162" s="155" t="s">
        <v>2118</v>
      </c>
      <c r="H2162" s="154" t="s">
        <v>2</v>
      </c>
      <c r="I2162" s="156"/>
      <c r="L2162" s="152"/>
      <c r="M2162" s="157"/>
      <c r="T2162" s="158"/>
      <c r="AT2162" s="154" t="s">
        <v>313</v>
      </c>
      <c r="AU2162" s="154" t="s">
        <v>322</v>
      </c>
      <c r="AV2162" s="12" t="s">
        <v>78</v>
      </c>
      <c r="AW2162" s="12" t="s">
        <v>32</v>
      </c>
      <c r="AX2162" s="12" t="s">
        <v>71</v>
      </c>
      <c r="AY2162" s="154" t="s">
        <v>304</v>
      </c>
    </row>
    <row r="2163" spans="2:65" s="13" customFormat="1" x14ac:dyDescent="0.2">
      <c r="B2163" s="159"/>
      <c r="D2163" s="153" t="s">
        <v>313</v>
      </c>
      <c r="E2163" s="160" t="s">
        <v>2</v>
      </c>
      <c r="F2163" s="161" t="s">
        <v>2119</v>
      </c>
      <c r="H2163" s="162">
        <v>8.9239999999999995</v>
      </c>
      <c r="I2163" s="163"/>
      <c r="L2163" s="159"/>
      <c r="M2163" s="164"/>
      <c r="T2163" s="165"/>
      <c r="AT2163" s="160" t="s">
        <v>313</v>
      </c>
      <c r="AU2163" s="160" t="s">
        <v>322</v>
      </c>
      <c r="AV2163" s="13" t="s">
        <v>80</v>
      </c>
      <c r="AW2163" s="13" t="s">
        <v>32</v>
      </c>
      <c r="AX2163" s="13" t="s">
        <v>71</v>
      </c>
      <c r="AY2163" s="160" t="s">
        <v>304</v>
      </c>
    </row>
    <row r="2164" spans="2:65" s="13" customFormat="1" x14ac:dyDescent="0.2">
      <c r="B2164" s="159"/>
      <c r="D2164" s="153" t="s">
        <v>313</v>
      </c>
      <c r="E2164" s="160" t="s">
        <v>2</v>
      </c>
      <c r="F2164" s="161" t="s">
        <v>1484</v>
      </c>
      <c r="H2164" s="162">
        <v>2.6949999999999998</v>
      </c>
      <c r="I2164" s="163"/>
      <c r="L2164" s="159"/>
      <c r="M2164" s="164"/>
      <c r="T2164" s="165"/>
      <c r="AT2164" s="160" t="s">
        <v>313</v>
      </c>
      <c r="AU2164" s="160" t="s">
        <v>322</v>
      </c>
      <c r="AV2164" s="13" t="s">
        <v>80</v>
      </c>
      <c r="AW2164" s="13" t="s">
        <v>32</v>
      </c>
      <c r="AX2164" s="13" t="s">
        <v>71</v>
      </c>
      <c r="AY2164" s="160" t="s">
        <v>304</v>
      </c>
    </row>
    <row r="2165" spans="2:65" s="13" customFormat="1" x14ac:dyDescent="0.2">
      <c r="B2165" s="159"/>
      <c r="D2165" s="153" t="s">
        <v>313</v>
      </c>
      <c r="E2165" s="160" t="s">
        <v>2</v>
      </c>
      <c r="F2165" s="161" t="s">
        <v>2120</v>
      </c>
      <c r="H2165" s="162">
        <v>26.832999999999998</v>
      </c>
      <c r="I2165" s="163"/>
      <c r="L2165" s="159"/>
      <c r="M2165" s="164"/>
      <c r="T2165" s="165"/>
      <c r="AT2165" s="160" t="s">
        <v>313</v>
      </c>
      <c r="AU2165" s="160" t="s">
        <v>322</v>
      </c>
      <c r="AV2165" s="13" t="s">
        <v>80</v>
      </c>
      <c r="AW2165" s="13" t="s">
        <v>32</v>
      </c>
      <c r="AX2165" s="13" t="s">
        <v>71</v>
      </c>
      <c r="AY2165" s="160" t="s">
        <v>304</v>
      </c>
    </row>
    <row r="2166" spans="2:65" s="13" customFormat="1" x14ac:dyDescent="0.2">
      <c r="B2166" s="159"/>
      <c r="D2166" s="153" t="s">
        <v>313</v>
      </c>
      <c r="E2166" s="160" t="s">
        <v>2</v>
      </c>
      <c r="F2166" s="161" t="s">
        <v>2121</v>
      </c>
      <c r="H2166" s="162">
        <v>23.884</v>
      </c>
      <c r="I2166" s="163"/>
      <c r="L2166" s="159"/>
      <c r="M2166" s="164"/>
      <c r="T2166" s="165"/>
      <c r="AT2166" s="160" t="s">
        <v>313</v>
      </c>
      <c r="AU2166" s="160" t="s">
        <v>322</v>
      </c>
      <c r="AV2166" s="13" t="s">
        <v>80</v>
      </c>
      <c r="AW2166" s="13" t="s">
        <v>32</v>
      </c>
      <c r="AX2166" s="13" t="s">
        <v>71</v>
      </c>
      <c r="AY2166" s="160" t="s">
        <v>304</v>
      </c>
    </row>
    <row r="2167" spans="2:65" s="15" customFormat="1" x14ac:dyDescent="0.2">
      <c r="B2167" s="173"/>
      <c r="D2167" s="153" t="s">
        <v>313</v>
      </c>
      <c r="E2167" s="174" t="s">
        <v>2</v>
      </c>
      <c r="F2167" s="175" t="s">
        <v>323</v>
      </c>
      <c r="H2167" s="176">
        <v>62.335999999999999</v>
      </c>
      <c r="I2167" s="177"/>
      <c r="L2167" s="173"/>
      <c r="M2167" s="178"/>
      <c r="T2167" s="179"/>
      <c r="AT2167" s="174" t="s">
        <v>313</v>
      </c>
      <c r="AU2167" s="174" t="s">
        <v>322</v>
      </c>
      <c r="AV2167" s="15" t="s">
        <v>86</v>
      </c>
      <c r="AW2167" s="15" t="s">
        <v>32</v>
      </c>
      <c r="AX2167" s="15" t="s">
        <v>78</v>
      </c>
      <c r="AY2167" s="174" t="s">
        <v>304</v>
      </c>
    </row>
    <row r="2168" spans="2:65" s="1" customFormat="1" ht="16.5" customHeight="1" x14ac:dyDescent="0.2">
      <c r="B2168" s="134"/>
      <c r="C2168" s="181" t="s">
        <v>2122</v>
      </c>
      <c r="D2168" s="181" t="s">
        <v>535</v>
      </c>
      <c r="E2168" s="182" t="s">
        <v>2123</v>
      </c>
      <c r="F2168" s="183" t="s">
        <v>2124</v>
      </c>
      <c r="G2168" s="184" t="s">
        <v>130</v>
      </c>
      <c r="H2168" s="185">
        <v>65.453000000000003</v>
      </c>
      <c r="I2168" s="186"/>
      <c r="J2168" s="187">
        <f>ROUND(I2168*H2168,2)</f>
        <v>0</v>
      </c>
      <c r="K2168" s="183" t="s">
        <v>309</v>
      </c>
      <c r="L2168" s="188"/>
      <c r="M2168" s="189" t="s">
        <v>2</v>
      </c>
      <c r="N2168" s="190" t="s">
        <v>42</v>
      </c>
      <c r="P2168" s="144">
        <f>O2168*H2168</f>
        <v>0</v>
      </c>
      <c r="Q2168" s="144">
        <v>3.0000000000000001E-3</v>
      </c>
      <c r="R2168" s="144">
        <f>Q2168*H2168</f>
        <v>0.19635900000000001</v>
      </c>
      <c r="S2168" s="144">
        <v>0</v>
      </c>
      <c r="T2168" s="145">
        <f>S2168*H2168</f>
        <v>0</v>
      </c>
      <c r="AR2168" s="146" t="s">
        <v>98</v>
      </c>
      <c r="AT2168" s="146" t="s">
        <v>535</v>
      </c>
      <c r="AU2168" s="146" t="s">
        <v>322</v>
      </c>
      <c r="AY2168" s="18" t="s">
        <v>304</v>
      </c>
      <c r="BE2168" s="147">
        <f>IF(N2168="základní",J2168,0)</f>
        <v>0</v>
      </c>
      <c r="BF2168" s="147">
        <f>IF(N2168="snížená",J2168,0)</f>
        <v>0</v>
      </c>
      <c r="BG2168" s="147">
        <f>IF(N2168="zákl. přenesená",J2168,0)</f>
        <v>0</v>
      </c>
      <c r="BH2168" s="147">
        <f>IF(N2168="sníž. přenesená",J2168,0)</f>
        <v>0</v>
      </c>
      <c r="BI2168" s="147">
        <f>IF(N2168="nulová",J2168,0)</f>
        <v>0</v>
      </c>
      <c r="BJ2168" s="18" t="s">
        <v>78</v>
      </c>
      <c r="BK2168" s="147">
        <f>ROUND(I2168*H2168,2)</f>
        <v>0</v>
      </c>
      <c r="BL2168" s="18" t="s">
        <v>86</v>
      </c>
      <c r="BM2168" s="146" t="s">
        <v>2125</v>
      </c>
    </row>
    <row r="2169" spans="2:65" s="1" customFormat="1" ht="19.5" x14ac:dyDescent="0.2">
      <c r="B2169" s="33"/>
      <c r="D2169" s="153" t="s">
        <v>360</v>
      </c>
      <c r="F2169" s="180" t="s">
        <v>1334</v>
      </c>
      <c r="I2169" s="150"/>
      <c r="L2169" s="33"/>
      <c r="M2169" s="151"/>
      <c r="T2169" s="54"/>
      <c r="AT2169" s="18" t="s">
        <v>360</v>
      </c>
      <c r="AU2169" s="18" t="s">
        <v>322</v>
      </c>
    </row>
    <row r="2170" spans="2:65" s="13" customFormat="1" x14ac:dyDescent="0.2">
      <c r="B2170" s="159"/>
      <c r="D2170" s="153" t="s">
        <v>313</v>
      </c>
      <c r="F2170" s="161" t="s">
        <v>2126</v>
      </c>
      <c r="H2170" s="162">
        <v>65.453000000000003</v>
      </c>
      <c r="I2170" s="163"/>
      <c r="L2170" s="159"/>
      <c r="M2170" s="164"/>
      <c r="T2170" s="165"/>
      <c r="AT2170" s="160" t="s">
        <v>313</v>
      </c>
      <c r="AU2170" s="160" t="s">
        <v>322</v>
      </c>
      <c r="AV2170" s="13" t="s">
        <v>80</v>
      </c>
      <c r="AW2170" s="13" t="s">
        <v>3</v>
      </c>
      <c r="AX2170" s="13" t="s">
        <v>78</v>
      </c>
      <c r="AY2170" s="160" t="s">
        <v>304</v>
      </c>
    </row>
    <row r="2171" spans="2:65" s="1" customFormat="1" ht="66.75" customHeight="1" x14ac:dyDescent="0.2">
      <c r="B2171" s="134"/>
      <c r="C2171" s="135" t="s">
        <v>2127</v>
      </c>
      <c r="D2171" s="135" t="s">
        <v>306</v>
      </c>
      <c r="E2171" s="136" t="s">
        <v>2128</v>
      </c>
      <c r="F2171" s="137" t="s">
        <v>2129</v>
      </c>
      <c r="G2171" s="138" t="s">
        <v>130</v>
      </c>
      <c r="H2171" s="139">
        <v>62.335999999999999</v>
      </c>
      <c r="I2171" s="140"/>
      <c r="J2171" s="141">
        <f>ROUND(I2171*H2171,2)</f>
        <v>0</v>
      </c>
      <c r="K2171" s="137" t="s">
        <v>309</v>
      </c>
      <c r="L2171" s="33"/>
      <c r="M2171" s="142" t="s">
        <v>2</v>
      </c>
      <c r="N2171" s="143" t="s">
        <v>42</v>
      </c>
      <c r="P2171" s="144">
        <f>O2171*H2171</f>
        <v>0</v>
      </c>
      <c r="Q2171" s="144">
        <v>6.4599999999999996E-3</v>
      </c>
      <c r="R2171" s="144">
        <f>Q2171*H2171</f>
        <v>0.40269055999999998</v>
      </c>
      <c r="S2171" s="144">
        <v>0</v>
      </c>
      <c r="T2171" s="145">
        <f>S2171*H2171</f>
        <v>0</v>
      </c>
      <c r="AR2171" s="146" t="s">
        <v>86</v>
      </c>
      <c r="AT2171" s="146" t="s">
        <v>306</v>
      </c>
      <c r="AU2171" s="146" t="s">
        <v>322</v>
      </c>
      <c r="AY2171" s="18" t="s">
        <v>304</v>
      </c>
      <c r="BE2171" s="147">
        <f>IF(N2171="základní",J2171,0)</f>
        <v>0</v>
      </c>
      <c r="BF2171" s="147">
        <f>IF(N2171="snížená",J2171,0)</f>
        <v>0</v>
      </c>
      <c r="BG2171" s="147">
        <f>IF(N2171="zákl. přenesená",J2171,0)</f>
        <v>0</v>
      </c>
      <c r="BH2171" s="147">
        <f>IF(N2171="sníž. přenesená",J2171,0)</f>
        <v>0</v>
      </c>
      <c r="BI2171" s="147">
        <f>IF(N2171="nulová",J2171,0)</f>
        <v>0</v>
      </c>
      <c r="BJ2171" s="18" t="s">
        <v>78</v>
      </c>
      <c r="BK2171" s="147">
        <f>ROUND(I2171*H2171,2)</f>
        <v>0</v>
      </c>
      <c r="BL2171" s="18" t="s">
        <v>86</v>
      </c>
      <c r="BM2171" s="146" t="s">
        <v>2130</v>
      </c>
    </row>
    <row r="2172" spans="2:65" s="1" customFormat="1" x14ac:dyDescent="0.2">
      <c r="B2172" s="33"/>
      <c r="D2172" s="148" t="s">
        <v>311</v>
      </c>
      <c r="F2172" s="149" t="s">
        <v>2131</v>
      </c>
      <c r="I2172" s="150"/>
      <c r="L2172" s="33"/>
      <c r="M2172" s="151"/>
      <c r="T2172" s="54"/>
      <c r="AT2172" s="18" t="s">
        <v>311</v>
      </c>
      <c r="AU2172" s="18" t="s">
        <v>322</v>
      </c>
    </row>
    <row r="2173" spans="2:65" s="1" customFormat="1" ht="16.5" customHeight="1" x14ac:dyDescent="0.2">
      <c r="B2173" s="134"/>
      <c r="C2173" s="181" t="s">
        <v>2132</v>
      </c>
      <c r="D2173" s="181" t="s">
        <v>535</v>
      </c>
      <c r="E2173" s="182" t="s">
        <v>2133</v>
      </c>
      <c r="F2173" s="183" t="s">
        <v>2134</v>
      </c>
      <c r="G2173" s="184" t="s">
        <v>130</v>
      </c>
      <c r="H2173" s="185">
        <v>65.453000000000003</v>
      </c>
      <c r="I2173" s="186"/>
      <c r="J2173" s="187">
        <f>ROUND(I2173*H2173,2)</f>
        <v>0</v>
      </c>
      <c r="K2173" s="183" t="s">
        <v>309</v>
      </c>
      <c r="L2173" s="188"/>
      <c r="M2173" s="189" t="s">
        <v>2</v>
      </c>
      <c r="N2173" s="190" t="s">
        <v>42</v>
      </c>
      <c r="P2173" s="144">
        <f>O2173*H2173</f>
        <v>0</v>
      </c>
      <c r="Q2173" s="144">
        <v>2.5500000000000002E-3</v>
      </c>
      <c r="R2173" s="144">
        <f>Q2173*H2173</f>
        <v>0.16690515000000003</v>
      </c>
      <c r="S2173" s="144">
        <v>0</v>
      </c>
      <c r="T2173" s="145">
        <f>S2173*H2173</f>
        <v>0</v>
      </c>
      <c r="AR2173" s="146" t="s">
        <v>98</v>
      </c>
      <c r="AT2173" s="146" t="s">
        <v>535</v>
      </c>
      <c r="AU2173" s="146" t="s">
        <v>322</v>
      </c>
      <c r="AY2173" s="18" t="s">
        <v>304</v>
      </c>
      <c r="BE2173" s="147">
        <f>IF(N2173="základní",J2173,0)</f>
        <v>0</v>
      </c>
      <c r="BF2173" s="147">
        <f>IF(N2173="snížená",J2173,0)</f>
        <v>0</v>
      </c>
      <c r="BG2173" s="147">
        <f>IF(N2173="zákl. přenesená",J2173,0)</f>
        <v>0</v>
      </c>
      <c r="BH2173" s="147">
        <f>IF(N2173="sníž. přenesená",J2173,0)</f>
        <v>0</v>
      </c>
      <c r="BI2173" s="147">
        <f>IF(N2173="nulová",J2173,0)</f>
        <v>0</v>
      </c>
      <c r="BJ2173" s="18" t="s">
        <v>78</v>
      </c>
      <c r="BK2173" s="147">
        <f>ROUND(I2173*H2173,2)</f>
        <v>0</v>
      </c>
      <c r="BL2173" s="18" t="s">
        <v>86</v>
      </c>
      <c r="BM2173" s="146" t="s">
        <v>2135</v>
      </c>
    </row>
    <row r="2174" spans="2:65" s="1" customFormat="1" ht="19.5" x14ac:dyDescent="0.2">
      <c r="B2174" s="33"/>
      <c r="D2174" s="153" t="s">
        <v>360</v>
      </c>
      <c r="F2174" s="180" t="s">
        <v>1334</v>
      </c>
      <c r="I2174" s="150"/>
      <c r="L2174" s="33"/>
      <c r="M2174" s="151"/>
      <c r="T2174" s="54"/>
      <c r="AT2174" s="18" t="s">
        <v>360</v>
      </c>
      <c r="AU2174" s="18" t="s">
        <v>322</v>
      </c>
    </row>
    <row r="2175" spans="2:65" s="13" customFormat="1" x14ac:dyDescent="0.2">
      <c r="B2175" s="159"/>
      <c r="D2175" s="153" t="s">
        <v>313</v>
      </c>
      <c r="F2175" s="161" t="s">
        <v>2126</v>
      </c>
      <c r="H2175" s="162">
        <v>65.453000000000003</v>
      </c>
      <c r="I2175" s="163"/>
      <c r="L2175" s="159"/>
      <c r="M2175" s="164"/>
      <c r="T2175" s="165"/>
      <c r="AT2175" s="160" t="s">
        <v>313</v>
      </c>
      <c r="AU2175" s="160" t="s">
        <v>322</v>
      </c>
      <c r="AV2175" s="13" t="s">
        <v>80</v>
      </c>
      <c r="AW2175" s="13" t="s">
        <v>3</v>
      </c>
      <c r="AX2175" s="13" t="s">
        <v>78</v>
      </c>
      <c r="AY2175" s="160" t="s">
        <v>304</v>
      </c>
    </row>
    <row r="2176" spans="2:65" s="1" customFormat="1" ht="55.5" customHeight="1" x14ac:dyDescent="0.2">
      <c r="B2176" s="134"/>
      <c r="C2176" s="135" t="s">
        <v>2136</v>
      </c>
      <c r="D2176" s="135" t="s">
        <v>306</v>
      </c>
      <c r="E2176" s="136" t="s">
        <v>2096</v>
      </c>
      <c r="F2176" s="137" t="s">
        <v>2097</v>
      </c>
      <c r="G2176" s="138" t="s">
        <v>130</v>
      </c>
      <c r="H2176" s="139">
        <v>62.335999999999999</v>
      </c>
      <c r="I2176" s="140"/>
      <c r="J2176" s="141">
        <f>ROUND(I2176*H2176,2)</f>
        <v>0</v>
      </c>
      <c r="K2176" s="137" t="s">
        <v>309</v>
      </c>
      <c r="L2176" s="33"/>
      <c r="M2176" s="142" t="s">
        <v>2</v>
      </c>
      <c r="N2176" s="143" t="s">
        <v>42</v>
      </c>
      <c r="P2176" s="144">
        <f>O2176*H2176</f>
        <v>0</v>
      </c>
      <c r="Q2176" s="144">
        <v>1E-4</v>
      </c>
      <c r="R2176" s="144">
        <f>Q2176*H2176</f>
        <v>6.2335999999999997E-3</v>
      </c>
      <c r="S2176" s="144">
        <v>0</v>
      </c>
      <c r="T2176" s="145">
        <f>S2176*H2176</f>
        <v>0</v>
      </c>
      <c r="AR2176" s="146" t="s">
        <v>86</v>
      </c>
      <c r="AT2176" s="146" t="s">
        <v>306</v>
      </c>
      <c r="AU2176" s="146" t="s">
        <v>322</v>
      </c>
      <c r="AY2176" s="18" t="s">
        <v>304</v>
      </c>
      <c r="BE2176" s="147">
        <f>IF(N2176="základní",J2176,0)</f>
        <v>0</v>
      </c>
      <c r="BF2176" s="147">
        <f>IF(N2176="snížená",J2176,0)</f>
        <v>0</v>
      </c>
      <c r="BG2176" s="147">
        <f>IF(N2176="zákl. přenesená",J2176,0)</f>
        <v>0</v>
      </c>
      <c r="BH2176" s="147">
        <f>IF(N2176="sníž. přenesená",J2176,0)</f>
        <v>0</v>
      </c>
      <c r="BI2176" s="147">
        <f>IF(N2176="nulová",J2176,0)</f>
        <v>0</v>
      </c>
      <c r="BJ2176" s="18" t="s">
        <v>78</v>
      </c>
      <c r="BK2176" s="147">
        <f>ROUND(I2176*H2176,2)</f>
        <v>0</v>
      </c>
      <c r="BL2176" s="18" t="s">
        <v>86</v>
      </c>
      <c r="BM2176" s="146" t="s">
        <v>2137</v>
      </c>
    </row>
    <row r="2177" spans="2:65" s="1" customFormat="1" x14ac:dyDescent="0.2">
      <c r="B2177" s="33"/>
      <c r="D2177" s="148" t="s">
        <v>311</v>
      </c>
      <c r="F2177" s="149" t="s">
        <v>2099</v>
      </c>
      <c r="I2177" s="150"/>
      <c r="L2177" s="33"/>
      <c r="M2177" s="151"/>
      <c r="T2177" s="54"/>
      <c r="AT2177" s="18" t="s">
        <v>311</v>
      </c>
      <c r="AU2177" s="18" t="s">
        <v>322</v>
      </c>
    </row>
    <row r="2178" spans="2:65" s="1" customFormat="1" ht="24.2" customHeight="1" x14ac:dyDescent="0.2">
      <c r="B2178" s="134"/>
      <c r="C2178" s="135" t="s">
        <v>2138</v>
      </c>
      <c r="D2178" s="135" t="s">
        <v>306</v>
      </c>
      <c r="E2178" s="136" t="s">
        <v>2101</v>
      </c>
      <c r="F2178" s="137" t="s">
        <v>2102</v>
      </c>
      <c r="G2178" s="138" t="s">
        <v>130</v>
      </c>
      <c r="H2178" s="139">
        <v>62.335999999999999</v>
      </c>
      <c r="I2178" s="140"/>
      <c r="J2178" s="141">
        <f>ROUND(I2178*H2178,2)</f>
        <v>0</v>
      </c>
      <c r="K2178" s="137" t="s">
        <v>309</v>
      </c>
      <c r="L2178" s="33"/>
      <c r="M2178" s="142" t="s">
        <v>2</v>
      </c>
      <c r="N2178" s="143" t="s">
        <v>42</v>
      </c>
      <c r="P2178" s="144">
        <f>O2178*H2178</f>
        <v>0</v>
      </c>
      <c r="Q2178" s="144">
        <v>1.3999999999999999E-4</v>
      </c>
      <c r="R2178" s="144">
        <f>Q2178*H2178</f>
        <v>8.7270399999999984E-3</v>
      </c>
      <c r="S2178" s="144">
        <v>0</v>
      </c>
      <c r="T2178" s="145">
        <f>S2178*H2178</f>
        <v>0</v>
      </c>
      <c r="AR2178" s="146" t="s">
        <v>86</v>
      </c>
      <c r="AT2178" s="146" t="s">
        <v>306</v>
      </c>
      <c r="AU2178" s="146" t="s">
        <v>322</v>
      </c>
      <c r="AY2178" s="18" t="s">
        <v>304</v>
      </c>
      <c r="BE2178" s="147">
        <f>IF(N2178="základní",J2178,0)</f>
        <v>0</v>
      </c>
      <c r="BF2178" s="147">
        <f>IF(N2178="snížená",J2178,0)</f>
        <v>0</v>
      </c>
      <c r="BG2178" s="147">
        <f>IF(N2178="zákl. přenesená",J2178,0)</f>
        <v>0</v>
      </c>
      <c r="BH2178" s="147">
        <f>IF(N2178="sníž. přenesená",J2178,0)</f>
        <v>0</v>
      </c>
      <c r="BI2178" s="147">
        <f>IF(N2178="nulová",J2178,0)</f>
        <v>0</v>
      </c>
      <c r="BJ2178" s="18" t="s">
        <v>78</v>
      </c>
      <c r="BK2178" s="147">
        <f>ROUND(I2178*H2178,2)</f>
        <v>0</v>
      </c>
      <c r="BL2178" s="18" t="s">
        <v>86</v>
      </c>
      <c r="BM2178" s="146" t="s">
        <v>2139</v>
      </c>
    </row>
    <row r="2179" spans="2:65" s="1" customFormat="1" x14ac:dyDescent="0.2">
      <c r="B2179" s="33"/>
      <c r="D2179" s="148" t="s">
        <v>311</v>
      </c>
      <c r="F2179" s="149" t="s">
        <v>2104</v>
      </c>
      <c r="I2179" s="150"/>
      <c r="L2179" s="33"/>
      <c r="M2179" s="151"/>
      <c r="T2179" s="54"/>
      <c r="AT2179" s="18" t="s">
        <v>311</v>
      </c>
      <c r="AU2179" s="18" t="s">
        <v>322</v>
      </c>
    </row>
    <row r="2180" spans="2:65" s="1" customFormat="1" ht="37.9" customHeight="1" x14ac:dyDescent="0.2">
      <c r="B2180" s="134"/>
      <c r="C2180" s="135" t="s">
        <v>2140</v>
      </c>
      <c r="D2180" s="135" t="s">
        <v>306</v>
      </c>
      <c r="E2180" s="136" t="s">
        <v>2106</v>
      </c>
      <c r="F2180" s="137" t="s">
        <v>2107</v>
      </c>
      <c r="G2180" s="138" t="s">
        <v>130</v>
      </c>
      <c r="H2180" s="139">
        <v>62.335999999999999</v>
      </c>
      <c r="I2180" s="140"/>
      <c r="J2180" s="141">
        <f>ROUND(I2180*H2180,2)</f>
        <v>0</v>
      </c>
      <c r="K2180" s="137" t="s">
        <v>309</v>
      </c>
      <c r="L2180" s="33"/>
      <c r="M2180" s="142" t="s">
        <v>2</v>
      </c>
      <c r="N2180" s="143" t="s">
        <v>42</v>
      </c>
      <c r="P2180" s="144">
        <f>O2180*H2180</f>
        <v>0</v>
      </c>
      <c r="Q2180" s="144">
        <v>2.8500000000000001E-3</v>
      </c>
      <c r="R2180" s="144">
        <f>Q2180*H2180</f>
        <v>0.1776576</v>
      </c>
      <c r="S2180" s="144">
        <v>0</v>
      </c>
      <c r="T2180" s="145">
        <f>S2180*H2180</f>
        <v>0</v>
      </c>
      <c r="AR2180" s="146" t="s">
        <v>86</v>
      </c>
      <c r="AT2180" s="146" t="s">
        <v>306</v>
      </c>
      <c r="AU2180" s="146" t="s">
        <v>322</v>
      </c>
      <c r="AY2180" s="18" t="s">
        <v>304</v>
      </c>
      <c r="BE2180" s="147">
        <f>IF(N2180="základní",J2180,0)</f>
        <v>0</v>
      </c>
      <c r="BF2180" s="147">
        <f>IF(N2180="snížená",J2180,0)</f>
        <v>0</v>
      </c>
      <c r="BG2180" s="147">
        <f>IF(N2180="zákl. přenesená",J2180,0)</f>
        <v>0</v>
      </c>
      <c r="BH2180" s="147">
        <f>IF(N2180="sníž. přenesená",J2180,0)</f>
        <v>0</v>
      </c>
      <c r="BI2180" s="147">
        <f>IF(N2180="nulová",J2180,0)</f>
        <v>0</v>
      </c>
      <c r="BJ2180" s="18" t="s">
        <v>78</v>
      </c>
      <c r="BK2180" s="147">
        <f>ROUND(I2180*H2180,2)</f>
        <v>0</v>
      </c>
      <c r="BL2180" s="18" t="s">
        <v>86</v>
      </c>
      <c r="BM2180" s="146" t="s">
        <v>2141</v>
      </c>
    </row>
    <row r="2181" spans="2:65" s="1" customFormat="1" x14ac:dyDescent="0.2">
      <c r="B2181" s="33"/>
      <c r="D2181" s="148" t="s">
        <v>311</v>
      </c>
      <c r="F2181" s="149" t="s">
        <v>2109</v>
      </c>
      <c r="I2181" s="150"/>
      <c r="L2181" s="33"/>
      <c r="M2181" s="151"/>
      <c r="T2181" s="54"/>
      <c r="AT2181" s="18" t="s">
        <v>311</v>
      </c>
      <c r="AU2181" s="18" t="s">
        <v>322</v>
      </c>
    </row>
    <row r="2182" spans="2:65" s="11" customFormat="1" ht="20.85" customHeight="1" x14ac:dyDescent="0.2">
      <c r="B2182" s="122"/>
      <c r="D2182" s="123" t="s">
        <v>70</v>
      </c>
      <c r="E2182" s="132" t="s">
        <v>2142</v>
      </c>
      <c r="F2182" s="132" t="s">
        <v>2143</v>
      </c>
      <c r="I2182" s="125"/>
      <c r="J2182" s="133">
        <f>BK2182</f>
        <v>0</v>
      </c>
      <c r="L2182" s="122"/>
      <c r="M2182" s="127"/>
      <c r="P2182" s="128">
        <f>SUM(P2183:P2203)</f>
        <v>0</v>
      </c>
      <c r="R2182" s="128">
        <f>SUM(R2183:R2203)</f>
        <v>1.3211796499999999</v>
      </c>
      <c r="T2182" s="129">
        <f>SUM(T2183:T2203)</f>
        <v>0</v>
      </c>
      <c r="AR2182" s="123" t="s">
        <v>78</v>
      </c>
      <c r="AT2182" s="130" t="s">
        <v>70</v>
      </c>
      <c r="AU2182" s="130" t="s">
        <v>80</v>
      </c>
      <c r="AY2182" s="123" t="s">
        <v>304</v>
      </c>
      <c r="BK2182" s="131">
        <f>SUM(BK2183:BK2203)</f>
        <v>0</v>
      </c>
    </row>
    <row r="2183" spans="2:65" s="1" customFormat="1" ht="62.65" customHeight="1" x14ac:dyDescent="0.2">
      <c r="B2183" s="134"/>
      <c r="C2183" s="135" t="s">
        <v>2144</v>
      </c>
      <c r="D2183" s="135" t="s">
        <v>306</v>
      </c>
      <c r="E2183" s="136" t="s">
        <v>2145</v>
      </c>
      <c r="F2183" s="137" t="s">
        <v>2146</v>
      </c>
      <c r="G2183" s="138" t="s">
        <v>130</v>
      </c>
      <c r="H2183" s="139">
        <v>51.533000000000001</v>
      </c>
      <c r="I2183" s="140"/>
      <c r="J2183" s="141">
        <f>ROUND(I2183*H2183,2)</f>
        <v>0</v>
      </c>
      <c r="K2183" s="137" t="s">
        <v>309</v>
      </c>
      <c r="L2183" s="33"/>
      <c r="M2183" s="142" t="s">
        <v>2</v>
      </c>
      <c r="N2183" s="143" t="s">
        <v>42</v>
      </c>
      <c r="P2183" s="144">
        <f>O2183*H2183</f>
        <v>0</v>
      </c>
      <c r="Q2183" s="144">
        <v>8.9999999999999993E-3</v>
      </c>
      <c r="R2183" s="144">
        <f>Q2183*H2183</f>
        <v>0.46379699999999996</v>
      </c>
      <c r="S2183" s="144">
        <v>0</v>
      </c>
      <c r="T2183" s="145">
        <f>S2183*H2183</f>
        <v>0</v>
      </c>
      <c r="AR2183" s="146" t="s">
        <v>86</v>
      </c>
      <c r="AT2183" s="146" t="s">
        <v>306</v>
      </c>
      <c r="AU2183" s="146" t="s">
        <v>322</v>
      </c>
      <c r="AY2183" s="18" t="s">
        <v>304</v>
      </c>
      <c r="BE2183" s="147">
        <f>IF(N2183="základní",J2183,0)</f>
        <v>0</v>
      </c>
      <c r="BF2183" s="147">
        <f>IF(N2183="snížená",J2183,0)</f>
        <v>0</v>
      </c>
      <c r="BG2183" s="147">
        <f>IF(N2183="zákl. přenesená",J2183,0)</f>
        <v>0</v>
      </c>
      <c r="BH2183" s="147">
        <f>IF(N2183="sníž. přenesená",J2183,0)</f>
        <v>0</v>
      </c>
      <c r="BI2183" s="147">
        <f>IF(N2183="nulová",J2183,0)</f>
        <v>0</v>
      </c>
      <c r="BJ2183" s="18" t="s">
        <v>78</v>
      </c>
      <c r="BK2183" s="147">
        <f>ROUND(I2183*H2183,2)</f>
        <v>0</v>
      </c>
      <c r="BL2183" s="18" t="s">
        <v>86</v>
      </c>
      <c r="BM2183" s="146" t="s">
        <v>2147</v>
      </c>
    </row>
    <row r="2184" spans="2:65" s="1" customFormat="1" x14ac:dyDescent="0.2">
      <c r="B2184" s="33"/>
      <c r="D2184" s="148" t="s">
        <v>311</v>
      </c>
      <c r="F2184" s="149" t="s">
        <v>2148</v>
      </c>
      <c r="I2184" s="150"/>
      <c r="L2184" s="33"/>
      <c r="M2184" s="151"/>
      <c r="T2184" s="54"/>
      <c r="AT2184" s="18" t="s">
        <v>311</v>
      </c>
      <c r="AU2184" s="18" t="s">
        <v>322</v>
      </c>
    </row>
    <row r="2185" spans="2:65" s="12" customFormat="1" x14ac:dyDescent="0.2">
      <c r="B2185" s="152"/>
      <c r="D2185" s="153" t="s">
        <v>313</v>
      </c>
      <c r="E2185" s="154" t="s">
        <v>2</v>
      </c>
      <c r="F2185" s="155" t="s">
        <v>2149</v>
      </c>
      <c r="H2185" s="154" t="s">
        <v>2</v>
      </c>
      <c r="I2185" s="156"/>
      <c r="L2185" s="152"/>
      <c r="M2185" s="157"/>
      <c r="T2185" s="158"/>
      <c r="AT2185" s="154" t="s">
        <v>313</v>
      </c>
      <c r="AU2185" s="154" t="s">
        <v>322</v>
      </c>
      <c r="AV2185" s="12" t="s">
        <v>78</v>
      </c>
      <c r="AW2185" s="12" t="s">
        <v>32</v>
      </c>
      <c r="AX2185" s="12" t="s">
        <v>71</v>
      </c>
      <c r="AY2185" s="154" t="s">
        <v>304</v>
      </c>
    </row>
    <row r="2186" spans="2:65" s="12" customFormat="1" x14ac:dyDescent="0.2">
      <c r="B2186" s="152"/>
      <c r="D2186" s="153" t="s">
        <v>313</v>
      </c>
      <c r="E2186" s="154" t="s">
        <v>2</v>
      </c>
      <c r="F2186" s="155" t="s">
        <v>2150</v>
      </c>
      <c r="H2186" s="154" t="s">
        <v>2</v>
      </c>
      <c r="I2186" s="156"/>
      <c r="L2186" s="152"/>
      <c r="M2186" s="157"/>
      <c r="T2186" s="158"/>
      <c r="AT2186" s="154" t="s">
        <v>313</v>
      </c>
      <c r="AU2186" s="154" t="s">
        <v>322</v>
      </c>
      <c r="AV2186" s="12" t="s">
        <v>78</v>
      </c>
      <c r="AW2186" s="12" t="s">
        <v>32</v>
      </c>
      <c r="AX2186" s="12" t="s">
        <v>71</v>
      </c>
      <c r="AY2186" s="154" t="s">
        <v>304</v>
      </c>
    </row>
    <row r="2187" spans="2:65" s="12" customFormat="1" ht="22.5" x14ac:dyDescent="0.2">
      <c r="B2187" s="152"/>
      <c r="D2187" s="153" t="s">
        <v>313</v>
      </c>
      <c r="E2187" s="154" t="s">
        <v>2</v>
      </c>
      <c r="F2187" s="155" t="s">
        <v>2118</v>
      </c>
      <c r="H2187" s="154" t="s">
        <v>2</v>
      </c>
      <c r="I2187" s="156"/>
      <c r="L2187" s="152"/>
      <c r="M2187" s="157"/>
      <c r="T2187" s="158"/>
      <c r="AT2187" s="154" t="s">
        <v>313</v>
      </c>
      <c r="AU2187" s="154" t="s">
        <v>322</v>
      </c>
      <c r="AV2187" s="12" t="s">
        <v>78</v>
      </c>
      <c r="AW2187" s="12" t="s">
        <v>32</v>
      </c>
      <c r="AX2187" s="12" t="s">
        <v>71</v>
      </c>
      <c r="AY2187" s="154" t="s">
        <v>304</v>
      </c>
    </row>
    <row r="2188" spans="2:65" s="13" customFormat="1" x14ac:dyDescent="0.2">
      <c r="B2188" s="159"/>
      <c r="D2188" s="153" t="s">
        <v>313</v>
      </c>
      <c r="E2188" s="160" t="s">
        <v>2</v>
      </c>
      <c r="F2188" s="161" t="s">
        <v>2151</v>
      </c>
      <c r="H2188" s="162">
        <v>16.399999999999999</v>
      </c>
      <c r="I2188" s="163"/>
      <c r="L2188" s="159"/>
      <c r="M2188" s="164"/>
      <c r="T2188" s="165"/>
      <c r="AT2188" s="160" t="s">
        <v>313</v>
      </c>
      <c r="AU2188" s="160" t="s">
        <v>322</v>
      </c>
      <c r="AV2188" s="13" t="s">
        <v>80</v>
      </c>
      <c r="AW2188" s="13" t="s">
        <v>32</v>
      </c>
      <c r="AX2188" s="13" t="s">
        <v>71</v>
      </c>
      <c r="AY2188" s="160" t="s">
        <v>304</v>
      </c>
    </row>
    <row r="2189" spans="2:65" s="13" customFormat="1" x14ac:dyDescent="0.2">
      <c r="B2189" s="159"/>
      <c r="D2189" s="153" t="s">
        <v>313</v>
      </c>
      <c r="E2189" s="160" t="s">
        <v>2</v>
      </c>
      <c r="F2189" s="161" t="s">
        <v>2152</v>
      </c>
      <c r="H2189" s="162">
        <v>35.133000000000003</v>
      </c>
      <c r="I2189" s="163"/>
      <c r="L2189" s="159"/>
      <c r="M2189" s="164"/>
      <c r="T2189" s="165"/>
      <c r="AT2189" s="160" t="s">
        <v>313</v>
      </c>
      <c r="AU2189" s="160" t="s">
        <v>322</v>
      </c>
      <c r="AV2189" s="13" t="s">
        <v>80</v>
      </c>
      <c r="AW2189" s="13" t="s">
        <v>32</v>
      </c>
      <c r="AX2189" s="13" t="s">
        <v>71</v>
      </c>
      <c r="AY2189" s="160" t="s">
        <v>304</v>
      </c>
    </row>
    <row r="2190" spans="2:65" s="15" customFormat="1" x14ac:dyDescent="0.2">
      <c r="B2190" s="173"/>
      <c r="D2190" s="153" t="s">
        <v>313</v>
      </c>
      <c r="E2190" s="174" t="s">
        <v>2</v>
      </c>
      <c r="F2190" s="175" t="s">
        <v>323</v>
      </c>
      <c r="H2190" s="176">
        <v>51.533000000000001</v>
      </c>
      <c r="I2190" s="177"/>
      <c r="L2190" s="173"/>
      <c r="M2190" s="178"/>
      <c r="T2190" s="179"/>
      <c r="AT2190" s="174" t="s">
        <v>313</v>
      </c>
      <c r="AU2190" s="174" t="s">
        <v>322</v>
      </c>
      <c r="AV2190" s="15" t="s">
        <v>86</v>
      </c>
      <c r="AW2190" s="15" t="s">
        <v>32</v>
      </c>
      <c r="AX2190" s="15" t="s">
        <v>78</v>
      </c>
      <c r="AY2190" s="174" t="s">
        <v>304</v>
      </c>
    </row>
    <row r="2191" spans="2:65" s="1" customFormat="1" ht="16.5" customHeight="1" x14ac:dyDescent="0.2">
      <c r="B2191" s="134"/>
      <c r="C2191" s="181" t="s">
        <v>2153</v>
      </c>
      <c r="D2191" s="181" t="s">
        <v>535</v>
      </c>
      <c r="E2191" s="182" t="s">
        <v>2154</v>
      </c>
      <c r="F2191" s="183" t="s">
        <v>2155</v>
      </c>
      <c r="G2191" s="184" t="s">
        <v>130</v>
      </c>
      <c r="H2191" s="185">
        <v>54.11</v>
      </c>
      <c r="I2191" s="186"/>
      <c r="J2191" s="187">
        <f>ROUND(I2191*H2191,2)</f>
        <v>0</v>
      </c>
      <c r="K2191" s="183" t="s">
        <v>309</v>
      </c>
      <c r="L2191" s="188"/>
      <c r="M2191" s="189" t="s">
        <v>2</v>
      </c>
      <c r="N2191" s="190" t="s">
        <v>42</v>
      </c>
      <c r="P2191" s="144">
        <f>O2191*H2191</f>
        <v>0</v>
      </c>
      <c r="Q2191" s="144">
        <v>3.7499999999999999E-3</v>
      </c>
      <c r="R2191" s="144">
        <f>Q2191*H2191</f>
        <v>0.2029125</v>
      </c>
      <c r="S2191" s="144">
        <v>0</v>
      </c>
      <c r="T2191" s="145">
        <f>S2191*H2191</f>
        <v>0</v>
      </c>
      <c r="AR2191" s="146" t="s">
        <v>98</v>
      </c>
      <c r="AT2191" s="146" t="s">
        <v>535</v>
      </c>
      <c r="AU2191" s="146" t="s">
        <v>322</v>
      </c>
      <c r="AY2191" s="18" t="s">
        <v>304</v>
      </c>
      <c r="BE2191" s="147">
        <f>IF(N2191="základní",J2191,0)</f>
        <v>0</v>
      </c>
      <c r="BF2191" s="147">
        <f>IF(N2191="snížená",J2191,0)</f>
        <v>0</v>
      </c>
      <c r="BG2191" s="147">
        <f>IF(N2191="zákl. přenesená",J2191,0)</f>
        <v>0</v>
      </c>
      <c r="BH2191" s="147">
        <f>IF(N2191="sníž. přenesená",J2191,0)</f>
        <v>0</v>
      </c>
      <c r="BI2191" s="147">
        <f>IF(N2191="nulová",J2191,0)</f>
        <v>0</v>
      </c>
      <c r="BJ2191" s="18" t="s">
        <v>78</v>
      </c>
      <c r="BK2191" s="147">
        <f>ROUND(I2191*H2191,2)</f>
        <v>0</v>
      </c>
      <c r="BL2191" s="18" t="s">
        <v>86</v>
      </c>
      <c r="BM2191" s="146" t="s">
        <v>2156</v>
      </c>
    </row>
    <row r="2192" spans="2:65" s="13" customFormat="1" x14ac:dyDescent="0.2">
      <c r="B2192" s="159"/>
      <c r="D2192" s="153" t="s">
        <v>313</v>
      </c>
      <c r="F2192" s="161" t="s">
        <v>2157</v>
      </c>
      <c r="H2192" s="162">
        <v>54.11</v>
      </c>
      <c r="I2192" s="163"/>
      <c r="L2192" s="159"/>
      <c r="M2192" s="164"/>
      <c r="T2192" s="165"/>
      <c r="AT2192" s="160" t="s">
        <v>313</v>
      </c>
      <c r="AU2192" s="160" t="s">
        <v>322</v>
      </c>
      <c r="AV2192" s="13" t="s">
        <v>80</v>
      </c>
      <c r="AW2192" s="13" t="s">
        <v>3</v>
      </c>
      <c r="AX2192" s="13" t="s">
        <v>78</v>
      </c>
      <c r="AY2192" s="160" t="s">
        <v>304</v>
      </c>
    </row>
    <row r="2193" spans="2:65" s="1" customFormat="1" ht="66.75" customHeight="1" x14ac:dyDescent="0.2">
      <c r="B2193" s="134"/>
      <c r="C2193" s="135" t="s">
        <v>2158</v>
      </c>
      <c r="D2193" s="135" t="s">
        <v>306</v>
      </c>
      <c r="E2193" s="136" t="s">
        <v>2128</v>
      </c>
      <c r="F2193" s="137" t="s">
        <v>2129</v>
      </c>
      <c r="G2193" s="138" t="s">
        <v>130</v>
      </c>
      <c r="H2193" s="139">
        <v>51.533000000000001</v>
      </c>
      <c r="I2193" s="140"/>
      <c r="J2193" s="141">
        <f>ROUND(I2193*H2193,2)</f>
        <v>0</v>
      </c>
      <c r="K2193" s="137" t="s">
        <v>309</v>
      </c>
      <c r="L2193" s="33"/>
      <c r="M2193" s="142" t="s">
        <v>2</v>
      </c>
      <c r="N2193" s="143" t="s">
        <v>42</v>
      </c>
      <c r="P2193" s="144">
        <f>O2193*H2193</f>
        <v>0</v>
      </c>
      <c r="Q2193" s="144">
        <v>6.4599999999999996E-3</v>
      </c>
      <c r="R2193" s="144">
        <f>Q2193*H2193</f>
        <v>0.33290317999999997</v>
      </c>
      <c r="S2193" s="144">
        <v>0</v>
      </c>
      <c r="T2193" s="145">
        <f>S2193*H2193</f>
        <v>0</v>
      </c>
      <c r="AR2193" s="146" t="s">
        <v>86</v>
      </c>
      <c r="AT2193" s="146" t="s">
        <v>306</v>
      </c>
      <c r="AU2193" s="146" t="s">
        <v>322</v>
      </c>
      <c r="AY2193" s="18" t="s">
        <v>304</v>
      </c>
      <c r="BE2193" s="147">
        <f>IF(N2193="základní",J2193,0)</f>
        <v>0</v>
      </c>
      <c r="BF2193" s="147">
        <f>IF(N2193="snížená",J2193,0)</f>
        <v>0</v>
      </c>
      <c r="BG2193" s="147">
        <f>IF(N2193="zákl. přenesená",J2193,0)</f>
        <v>0</v>
      </c>
      <c r="BH2193" s="147">
        <f>IF(N2193="sníž. přenesená",J2193,0)</f>
        <v>0</v>
      </c>
      <c r="BI2193" s="147">
        <f>IF(N2193="nulová",J2193,0)</f>
        <v>0</v>
      </c>
      <c r="BJ2193" s="18" t="s">
        <v>78</v>
      </c>
      <c r="BK2193" s="147">
        <f>ROUND(I2193*H2193,2)</f>
        <v>0</v>
      </c>
      <c r="BL2193" s="18" t="s">
        <v>86</v>
      </c>
      <c r="BM2193" s="146" t="s">
        <v>2159</v>
      </c>
    </row>
    <row r="2194" spans="2:65" s="1" customFormat="1" x14ac:dyDescent="0.2">
      <c r="B2194" s="33"/>
      <c r="D2194" s="148" t="s">
        <v>311</v>
      </c>
      <c r="F2194" s="149" t="s">
        <v>2131</v>
      </c>
      <c r="I2194" s="150"/>
      <c r="L2194" s="33"/>
      <c r="M2194" s="151"/>
      <c r="T2194" s="54"/>
      <c r="AT2194" s="18" t="s">
        <v>311</v>
      </c>
      <c r="AU2194" s="18" t="s">
        <v>322</v>
      </c>
    </row>
    <row r="2195" spans="2:65" s="1" customFormat="1" ht="16.5" customHeight="1" x14ac:dyDescent="0.2">
      <c r="B2195" s="134"/>
      <c r="C2195" s="181" t="s">
        <v>2160</v>
      </c>
      <c r="D2195" s="181" t="s">
        <v>535</v>
      </c>
      <c r="E2195" s="182" t="s">
        <v>2123</v>
      </c>
      <c r="F2195" s="183" t="s">
        <v>2124</v>
      </c>
      <c r="G2195" s="184" t="s">
        <v>130</v>
      </c>
      <c r="H2195" s="185">
        <v>54.11</v>
      </c>
      <c r="I2195" s="186"/>
      <c r="J2195" s="187">
        <f>ROUND(I2195*H2195,2)</f>
        <v>0</v>
      </c>
      <c r="K2195" s="183" t="s">
        <v>309</v>
      </c>
      <c r="L2195" s="188"/>
      <c r="M2195" s="189" t="s">
        <v>2</v>
      </c>
      <c r="N2195" s="190" t="s">
        <v>42</v>
      </c>
      <c r="P2195" s="144">
        <f>O2195*H2195</f>
        <v>0</v>
      </c>
      <c r="Q2195" s="144">
        <v>3.0000000000000001E-3</v>
      </c>
      <c r="R2195" s="144">
        <f>Q2195*H2195</f>
        <v>0.16233</v>
      </c>
      <c r="S2195" s="144">
        <v>0</v>
      </c>
      <c r="T2195" s="145">
        <f>S2195*H2195</f>
        <v>0</v>
      </c>
      <c r="AR2195" s="146" t="s">
        <v>98</v>
      </c>
      <c r="AT2195" s="146" t="s">
        <v>535</v>
      </c>
      <c r="AU2195" s="146" t="s">
        <v>322</v>
      </c>
      <c r="AY2195" s="18" t="s">
        <v>304</v>
      </c>
      <c r="BE2195" s="147">
        <f>IF(N2195="základní",J2195,0)</f>
        <v>0</v>
      </c>
      <c r="BF2195" s="147">
        <f>IF(N2195="snížená",J2195,0)</f>
        <v>0</v>
      </c>
      <c r="BG2195" s="147">
        <f>IF(N2195="zákl. přenesená",J2195,0)</f>
        <v>0</v>
      </c>
      <c r="BH2195" s="147">
        <f>IF(N2195="sníž. přenesená",J2195,0)</f>
        <v>0</v>
      </c>
      <c r="BI2195" s="147">
        <f>IF(N2195="nulová",J2195,0)</f>
        <v>0</v>
      </c>
      <c r="BJ2195" s="18" t="s">
        <v>78</v>
      </c>
      <c r="BK2195" s="147">
        <f>ROUND(I2195*H2195,2)</f>
        <v>0</v>
      </c>
      <c r="BL2195" s="18" t="s">
        <v>86</v>
      </c>
      <c r="BM2195" s="146" t="s">
        <v>2161</v>
      </c>
    </row>
    <row r="2196" spans="2:65" s="1" customFormat="1" ht="19.5" x14ac:dyDescent="0.2">
      <c r="B2196" s="33"/>
      <c r="D2196" s="153" t="s">
        <v>360</v>
      </c>
      <c r="F2196" s="180" t="s">
        <v>1334</v>
      </c>
      <c r="I2196" s="150"/>
      <c r="L2196" s="33"/>
      <c r="M2196" s="151"/>
      <c r="T2196" s="54"/>
      <c r="AT2196" s="18" t="s">
        <v>360</v>
      </c>
      <c r="AU2196" s="18" t="s">
        <v>322</v>
      </c>
    </row>
    <row r="2197" spans="2:65" s="13" customFormat="1" x14ac:dyDescent="0.2">
      <c r="B2197" s="159"/>
      <c r="D2197" s="153" t="s">
        <v>313</v>
      </c>
      <c r="F2197" s="161" t="s">
        <v>2157</v>
      </c>
      <c r="H2197" s="162">
        <v>54.11</v>
      </c>
      <c r="I2197" s="163"/>
      <c r="L2197" s="159"/>
      <c r="M2197" s="164"/>
      <c r="T2197" s="165"/>
      <c r="AT2197" s="160" t="s">
        <v>313</v>
      </c>
      <c r="AU2197" s="160" t="s">
        <v>322</v>
      </c>
      <c r="AV2197" s="13" t="s">
        <v>80</v>
      </c>
      <c r="AW2197" s="13" t="s">
        <v>3</v>
      </c>
      <c r="AX2197" s="13" t="s">
        <v>78</v>
      </c>
      <c r="AY2197" s="160" t="s">
        <v>304</v>
      </c>
    </row>
    <row r="2198" spans="2:65" s="1" customFormat="1" ht="55.5" customHeight="1" x14ac:dyDescent="0.2">
      <c r="B2198" s="134"/>
      <c r="C2198" s="135" t="s">
        <v>2162</v>
      </c>
      <c r="D2198" s="135" t="s">
        <v>306</v>
      </c>
      <c r="E2198" s="136" t="s">
        <v>2096</v>
      </c>
      <c r="F2198" s="137" t="s">
        <v>2097</v>
      </c>
      <c r="G2198" s="138" t="s">
        <v>130</v>
      </c>
      <c r="H2198" s="139">
        <v>51.533000000000001</v>
      </c>
      <c r="I2198" s="140"/>
      <c r="J2198" s="141">
        <f>ROUND(I2198*H2198,2)</f>
        <v>0</v>
      </c>
      <c r="K2198" s="137" t="s">
        <v>309</v>
      </c>
      <c r="L2198" s="33"/>
      <c r="M2198" s="142" t="s">
        <v>2</v>
      </c>
      <c r="N2198" s="143" t="s">
        <v>42</v>
      </c>
      <c r="P2198" s="144">
        <f>O2198*H2198</f>
        <v>0</v>
      </c>
      <c r="Q2198" s="144">
        <v>1E-4</v>
      </c>
      <c r="R2198" s="144">
        <f>Q2198*H2198</f>
        <v>5.1533000000000004E-3</v>
      </c>
      <c r="S2198" s="144">
        <v>0</v>
      </c>
      <c r="T2198" s="145">
        <f>S2198*H2198</f>
        <v>0</v>
      </c>
      <c r="AR2198" s="146" t="s">
        <v>86</v>
      </c>
      <c r="AT2198" s="146" t="s">
        <v>306</v>
      </c>
      <c r="AU2198" s="146" t="s">
        <v>322</v>
      </c>
      <c r="AY2198" s="18" t="s">
        <v>304</v>
      </c>
      <c r="BE2198" s="147">
        <f>IF(N2198="základní",J2198,0)</f>
        <v>0</v>
      </c>
      <c r="BF2198" s="147">
        <f>IF(N2198="snížená",J2198,0)</f>
        <v>0</v>
      </c>
      <c r="BG2198" s="147">
        <f>IF(N2198="zákl. přenesená",J2198,0)</f>
        <v>0</v>
      </c>
      <c r="BH2198" s="147">
        <f>IF(N2198="sníž. přenesená",J2198,0)</f>
        <v>0</v>
      </c>
      <c r="BI2198" s="147">
        <f>IF(N2198="nulová",J2198,0)</f>
        <v>0</v>
      </c>
      <c r="BJ2198" s="18" t="s">
        <v>78</v>
      </c>
      <c r="BK2198" s="147">
        <f>ROUND(I2198*H2198,2)</f>
        <v>0</v>
      </c>
      <c r="BL2198" s="18" t="s">
        <v>86</v>
      </c>
      <c r="BM2198" s="146" t="s">
        <v>2163</v>
      </c>
    </row>
    <row r="2199" spans="2:65" s="1" customFormat="1" x14ac:dyDescent="0.2">
      <c r="B2199" s="33"/>
      <c r="D2199" s="148" t="s">
        <v>311</v>
      </c>
      <c r="F2199" s="149" t="s">
        <v>2099</v>
      </c>
      <c r="I2199" s="150"/>
      <c r="L2199" s="33"/>
      <c r="M2199" s="151"/>
      <c r="T2199" s="54"/>
      <c r="AT2199" s="18" t="s">
        <v>311</v>
      </c>
      <c r="AU2199" s="18" t="s">
        <v>322</v>
      </c>
    </row>
    <row r="2200" spans="2:65" s="1" customFormat="1" ht="24.2" customHeight="1" x14ac:dyDescent="0.2">
      <c r="B2200" s="134"/>
      <c r="C2200" s="135" t="s">
        <v>2164</v>
      </c>
      <c r="D2200" s="135" t="s">
        <v>306</v>
      </c>
      <c r="E2200" s="136" t="s">
        <v>2101</v>
      </c>
      <c r="F2200" s="137" t="s">
        <v>2102</v>
      </c>
      <c r="G2200" s="138" t="s">
        <v>130</v>
      </c>
      <c r="H2200" s="139">
        <v>51.533000000000001</v>
      </c>
      <c r="I2200" s="140"/>
      <c r="J2200" s="141">
        <f>ROUND(I2200*H2200,2)</f>
        <v>0</v>
      </c>
      <c r="K2200" s="137" t="s">
        <v>309</v>
      </c>
      <c r="L2200" s="33"/>
      <c r="M2200" s="142" t="s">
        <v>2</v>
      </c>
      <c r="N2200" s="143" t="s">
        <v>42</v>
      </c>
      <c r="P2200" s="144">
        <f>O2200*H2200</f>
        <v>0</v>
      </c>
      <c r="Q2200" s="144">
        <v>1.3999999999999999E-4</v>
      </c>
      <c r="R2200" s="144">
        <f>Q2200*H2200</f>
        <v>7.2146199999999997E-3</v>
      </c>
      <c r="S2200" s="144">
        <v>0</v>
      </c>
      <c r="T2200" s="145">
        <f>S2200*H2200</f>
        <v>0</v>
      </c>
      <c r="AR2200" s="146" t="s">
        <v>86</v>
      </c>
      <c r="AT2200" s="146" t="s">
        <v>306</v>
      </c>
      <c r="AU2200" s="146" t="s">
        <v>322</v>
      </c>
      <c r="AY2200" s="18" t="s">
        <v>304</v>
      </c>
      <c r="BE2200" s="147">
        <f>IF(N2200="základní",J2200,0)</f>
        <v>0</v>
      </c>
      <c r="BF2200" s="147">
        <f>IF(N2200="snížená",J2200,0)</f>
        <v>0</v>
      </c>
      <c r="BG2200" s="147">
        <f>IF(N2200="zákl. přenesená",J2200,0)</f>
        <v>0</v>
      </c>
      <c r="BH2200" s="147">
        <f>IF(N2200="sníž. přenesená",J2200,0)</f>
        <v>0</v>
      </c>
      <c r="BI2200" s="147">
        <f>IF(N2200="nulová",J2200,0)</f>
        <v>0</v>
      </c>
      <c r="BJ2200" s="18" t="s">
        <v>78</v>
      </c>
      <c r="BK2200" s="147">
        <f>ROUND(I2200*H2200,2)</f>
        <v>0</v>
      </c>
      <c r="BL2200" s="18" t="s">
        <v>86</v>
      </c>
      <c r="BM2200" s="146" t="s">
        <v>2165</v>
      </c>
    </row>
    <row r="2201" spans="2:65" s="1" customFormat="1" x14ac:dyDescent="0.2">
      <c r="B2201" s="33"/>
      <c r="D2201" s="148" t="s">
        <v>311</v>
      </c>
      <c r="F2201" s="149" t="s">
        <v>2104</v>
      </c>
      <c r="I2201" s="150"/>
      <c r="L2201" s="33"/>
      <c r="M2201" s="151"/>
      <c r="T2201" s="54"/>
      <c r="AT2201" s="18" t="s">
        <v>311</v>
      </c>
      <c r="AU2201" s="18" t="s">
        <v>322</v>
      </c>
    </row>
    <row r="2202" spans="2:65" s="1" customFormat="1" ht="37.9" customHeight="1" x14ac:dyDescent="0.2">
      <c r="B2202" s="134"/>
      <c r="C2202" s="135" t="s">
        <v>2166</v>
      </c>
      <c r="D2202" s="135" t="s">
        <v>306</v>
      </c>
      <c r="E2202" s="136" t="s">
        <v>2106</v>
      </c>
      <c r="F2202" s="137" t="s">
        <v>2107</v>
      </c>
      <c r="G2202" s="138" t="s">
        <v>130</v>
      </c>
      <c r="H2202" s="139">
        <v>51.533000000000001</v>
      </c>
      <c r="I2202" s="140"/>
      <c r="J2202" s="141">
        <f>ROUND(I2202*H2202,2)</f>
        <v>0</v>
      </c>
      <c r="K2202" s="137" t="s">
        <v>309</v>
      </c>
      <c r="L2202" s="33"/>
      <c r="M2202" s="142" t="s">
        <v>2</v>
      </c>
      <c r="N2202" s="143" t="s">
        <v>42</v>
      </c>
      <c r="P2202" s="144">
        <f>O2202*H2202</f>
        <v>0</v>
      </c>
      <c r="Q2202" s="144">
        <v>2.8500000000000001E-3</v>
      </c>
      <c r="R2202" s="144">
        <f>Q2202*H2202</f>
        <v>0.14686905</v>
      </c>
      <c r="S2202" s="144">
        <v>0</v>
      </c>
      <c r="T2202" s="145">
        <f>S2202*H2202</f>
        <v>0</v>
      </c>
      <c r="AR2202" s="146" t="s">
        <v>86</v>
      </c>
      <c r="AT2202" s="146" t="s">
        <v>306</v>
      </c>
      <c r="AU2202" s="146" t="s">
        <v>322</v>
      </c>
      <c r="AY2202" s="18" t="s">
        <v>304</v>
      </c>
      <c r="BE2202" s="147">
        <f>IF(N2202="základní",J2202,0)</f>
        <v>0</v>
      </c>
      <c r="BF2202" s="147">
        <f>IF(N2202="snížená",J2202,0)</f>
        <v>0</v>
      </c>
      <c r="BG2202" s="147">
        <f>IF(N2202="zákl. přenesená",J2202,0)</f>
        <v>0</v>
      </c>
      <c r="BH2202" s="147">
        <f>IF(N2202="sníž. přenesená",J2202,0)</f>
        <v>0</v>
      </c>
      <c r="BI2202" s="147">
        <f>IF(N2202="nulová",J2202,0)</f>
        <v>0</v>
      </c>
      <c r="BJ2202" s="18" t="s">
        <v>78</v>
      </c>
      <c r="BK2202" s="147">
        <f>ROUND(I2202*H2202,2)</f>
        <v>0</v>
      </c>
      <c r="BL2202" s="18" t="s">
        <v>86</v>
      </c>
      <c r="BM2202" s="146" t="s">
        <v>2167</v>
      </c>
    </row>
    <row r="2203" spans="2:65" s="1" customFormat="1" x14ac:dyDescent="0.2">
      <c r="B2203" s="33"/>
      <c r="D2203" s="148" t="s">
        <v>311</v>
      </c>
      <c r="F2203" s="149" t="s">
        <v>2109</v>
      </c>
      <c r="I2203" s="150"/>
      <c r="L2203" s="33"/>
      <c r="M2203" s="151"/>
      <c r="T2203" s="54"/>
      <c r="AT2203" s="18" t="s">
        <v>311</v>
      </c>
      <c r="AU2203" s="18" t="s">
        <v>322</v>
      </c>
    </row>
    <row r="2204" spans="2:65" s="11" customFormat="1" ht="20.85" customHeight="1" x14ac:dyDescent="0.2">
      <c r="B2204" s="122"/>
      <c r="D2204" s="123" t="s">
        <v>70</v>
      </c>
      <c r="E2204" s="132" t="s">
        <v>2168</v>
      </c>
      <c r="F2204" s="132" t="s">
        <v>2169</v>
      </c>
      <c r="I2204" s="125"/>
      <c r="J2204" s="133">
        <f>BK2204</f>
        <v>0</v>
      </c>
      <c r="L2204" s="122"/>
      <c r="M2204" s="127"/>
      <c r="P2204" s="128">
        <f>SUM(P2205:P2226)</f>
        <v>0</v>
      </c>
      <c r="R2204" s="128">
        <f>SUM(R2205:R2226)</f>
        <v>0.34008645000000004</v>
      </c>
      <c r="T2204" s="129">
        <f>SUM(T2205:T2226)</f>
        <v>0</v>
      </c>
      <c r="AR2204" s="123" t="s">
        <v>78</v>
      </c>
      <c r="AT2204" s="130" t="s">
        <v>70</v>
      </c>
      <c r="AU2204" s="130" t="s">
        <v>80</v>
      </c>
      <c r="AY2204" s="123" t="s">
        <v>304</v>
      </c>
      <c r="BK2204" s="131">
        <f>SUM(BK2205:BK2226)</f>
        <v>0</v>
      </c>
    </row>
    <row r="2205" spans="2:65" s="1" customFormat="1" ht="62.65" customHeight="1" x14ac:dyDescent="0.2">
      <c r="B2205" s="134"/>
      <c r="C2205" s="135" t="s">
        <v>2170</v>
      </c>
      <c r="D2205" s="135" t="s">
        <v>306</v>
      </c>
      <c r="E2205" s="136" t="s">
        <v>2145</v>
      </c>
      <c r="F2205" s="137" t="s">
        <v>2146</v>
      </c>
      <c r="G2205" s="138" t="s">
        <v>130</v>
      </c>
      <c r="H2205" s="139">
        <v>18.064</v>
      </c>
      <c r="I2205" s="140"/>
      <c r="J2205" s="141">
        <f>ROUND(I2205*H2205,2)</f>
        <v>0</v>
      </c>
      <c r="K2205" s="137" t="s">
        <v>309</v>
      </c>
      <c r="L2205" s="33"/>
      <c r="M2205" s="142" t="s">
        <v>2</v>
      </c>
      <c r="N2205" s="143" t="s">
        <v>42</v>
      </c>
      <c r="P2205" s="144">
        <f>O2205*H2205</f>
        <v>0</v>
      </c>
      <c r="Q2205" s="144">
        <v>8.9999999999999993E-3</v>
      </c>
      <c r="R2205" s="144">
        <f>Q2205*H2205</f>
        <v>0.162576</v>
      </c>
      <c r="S2205" s="144">
        <v>0</v>
      </c>
      <c r="T2205" s="145">
        <f>S2205*H2205</f>
        <v>0</v>
      </c>
      <c r="AR2205" s="146" t="s">
        <v>86</v>
      </c>
      <c r="AT2205" s="146" t="s">
        <v>306</v>
      </c>
      <c r="AU2205" s="146" t="s">
        <v>322</v>
      </c>
      <c r="AY2205" s="18" t="s">
        <v>304</v>
      </c>
      <c r="BE2205" s="147">
        <f>IF(N2205="základní",J2205,0)</f>
        <v>0</v>
      </c>
      <c r="BF2205" s="147">
        <f>IF(N2205="snížená",J2205,0)</f>
        <v>0</v>
      </c>
      <c r="BG2205" s="147">
        <f>IF(N2205="zákl. přenesená",J2205,0)</f>
        <v>0</v>
      </c>
      <c r="BH2205" s="147">
        <f>IF(N2205="sníž. přenesená",J2205,0)</f>
        <v>0</v>
      </c>
      <c r="BI2205" s="147">
        <f>IF(N2205="nulová",J2205,0)</f>
        <v>0</v>
      </c>
      <c r="BJ2205" s="18" t="s">
        <v>78</v>
      </c>
      <c r="BK2205" s="147">
        <f>ROUND(I2205*H2205,2)</f>
        <v>0</v>
      </c>
      <c r="BL2205" s="18" t="s">
        <v>86</v>
      </c>
      <c r="BM2205" s="146" t="s">
        <v>2171</v>
      </c>
    </row>
    <row r="2206" spans="2:65" s="1" customFormat="1" x14ac:dyDescent="0.2">
      <c r="B2206" s="33"/>
      <c r="D2206" s="148" t="s">
        <v>311</v>
      </c>
      <c r="F2206" s="149" t="s">
        <v>2148</v>
      </c>
      <c r="I2206" s="150"/>
      <c r="L2206" s="33"/>
      <c r="M2206" s="151"/>
      <c r="T2206" s="54"/>
      <c r="AT2206" s="18" t="s">
        <v>311</v>
      </c>
      <c r="AU2206" s="18" t="s">
        <v>322</v>
      </c>
    </row>
    <row r="2207" spans="2:65" s="12" customFormat="1" x14ac:dyDescent="0.2">
      <c r="B2207" s="152"/>
      <c r="D2207" s="153" t="s">
        <v>313</v>
      </c>
      <c r="E2207" s="154" t="s">
        <v>2</v>
      </c>
      <c r="F2207" s="155" t="s">
        <v>1522</v>
      </c>
      <c r="H2207" s="154" t="s">
        <v>2</v>
      </c>
      <c r="I2207" s="156"/>
      <c r="L2207" s="152"/>
      <c r="M2207" s="157"/>
      <c r="T2207" s="158"/>
      <c r="AT2207" s="154" t="s">
        <v>313</v>
      </c>
      <c r="AU2207" s="154" t="s">
        <v>322</v>
      </c>
      <c r="AV2207" s="12" t="s">
        <v>78</v>
      </c>
      <c r="AW2207" s="12" t="s">
        <v>32</v>
      </c>
      <c r="AX2207" s="12" t="s">
        <v>71</v>
      </c>
      <c r="AY2207" s="154" t="s">
        <v>304</v>
      </c>
    </row>
    <row r="2208" spans="2:65" s="12" customFormat="1" x14ac:dyDescent="0.2">
      <c r="B2208" s="152"/>
      <c r="D2208" s="153" t="s">
        <v>313</v>
      </c>
      <c r="E2208" s="154" t="s">
        <v>2</v>
      </c>
      <c r="F2208" s="155" t="s">
        <v>2172</v>
      </c>
      <c r="H2208" s="154" t="s">
        <v>2</v>
      </c>
      <c r="I2208" s="156"/>
      <c r="L2208" s="152"/>
      <c r="M2208" s="157"/>
      <c r="T2208" s="158"/>
      <c r="AT2208" s="154" t="s">
        <v>313</v>
      </c>
      <c r="AU2208" s="154" t="s">
        <v>322</v>
      </c>
      <c r="AV2208" s="12" t="s">
        <v>78</v>
      </c>
      <c r="AW2208" s="12" t="s">
        <v>32</v>
      </c>
      <c r="AX2208" s="12" t="s">
        <v>71</v>
      </c>
      <c r="AY2208" s="154" t="s">
        <v>304</v>
      </c>
    </row>
    <row r="2209" spans="2:65" s="13" customFormat="1" x14ac:dyDescent="0.2">
      <c r="B2209" s="159"/>
      <c r="D2209" s="153" t="s">
        <v>313</v>
      </c>
      <c r="E2209" s="160" t="s">
        <v>2</v>
      </c>
      <c r="F2209" s="161" t="s">
        <v>2173</v>
      </c>
      <c r="H2209" s="162">
        <v>6.9939999999999998</v>
      </c>
      <c r="I2209" s="163"/>
      <c r="L2209" s="159"/>
      <c r="M2209" s="164"/>
      <c r="T2209" s="165"/>
      <c r="AT2209" s="160" t="s">
        <v>313</v>
      </c>
      <c r="AU2209" s="160" t="s">
        <v>322</v>
      </c>
      <c r="AV2209" s="13" t="s">
        <v>80</v>
      </c>
      <c r="AW2209" s="13" t="s">
        <v>32</v>
      </c>
      <c r="AX2209" s="13" t="s">
        <v>71</v>
      </c>
      <c r="AY2209" s="160" t="s">
        <v>304</v>
      </c>
    </row>
    <row r="2210" spans="2:65" s="14" customFormat="1" x14ac:dyDescent="0.2">
      <c r="B2210" s="166"/>
      <c r="D2210" s="153" t="s">
        <v>313</v>
      </c>
      <c r="E2210" s="167" t="s">
        <v>2</v>
      </c>
      <c r="F2210" s="168" t="s">
        <v>321</v>
      </c>
      <c r="H2210" s="169">
        <v>6.9939999999999998</v>
      </c>
      <c r="I2210" s="170"/>
      <c r="L2210" s="166"/>
      <c r="M2210" s="171"/>
      <c r="T2210" s="172"/>
      <c r="AT2210" s="167" t="s">
        <v>313</v>
      </c>
      <c r="AU2210" s="167" t="s">
        <v>322</v>
      </c>
      <c r="AV2210" s="14" t="s">
        <v>322</v>
      </c>
      <c r="AW2210" s="14" t="s">
        <v>32</v>
      </c>
      <c r="AX2210" s="14" t="s">
        <v>71</v>
      </c>
      <c r="AY2210" s="167" t="s">
        <v>304</v>
      </c>
    </row>
    <row r="2211" spans="2:65" s="12" customFormat="1" x14ac:dyDescent="0.2">
      <c r="B2211" s="152"/>
      <c r="D2211" s="153" t="s">
        <v>313</v>
      </c>
      <c r="E2211" s="154" t="s">
        <v>2</v>
      </c>
      <c r="F2211" s="155" t="s">
        <v>2174</v>
      </c>
      <c r="H2211" s="154" t="s">
        <v>2</v>
      </c>
      <c r="I2211" s="156"/>
      <c r="L2211" s="152"/>
      <c r="M2211" s="157"/>
      <c r="T2211" s="158"/>
      <c r="AT2211" s="154" t="s">
        <v>313</v>
      </c>
      <c r="AU2211" s="154" t="s">
        <v>322</v>
      </c>
      <c r="AV2211" s="12" t="s">
        <v>78</v>
      </c>
      <c r="AW2211" s="12" t="s">
        <v>32</v>
      </c>
      <c r="AX2211" s="12" t="s">
        <v>71</v>
      </c>
      <c r="AY2211" s="154" t="s">
        <v>304</v>
      </c>
    </row>
    <row r="2212" spans="2:65" s="13" customFormat="1" x14ac:dyDescent="0.2">
      <c r="B2212" s="159"/>
      <c r="D2212" s="153" t="s">
        <v>313</v>
      </c>
      <c r="E2212" s="160" t="s">
        <v>2</v>
      </c>
      <c r="F2212" s="161" t="s">
        <v>2175</v>
      </c>
      <c r="H2212" s="162">
        <v>11.07</v>
      </c>
      <c r="I2212" s="163"/>
      <c r="L2212" s="159"/>
      <c r="M2212" s="164"/>
      <c r="T2212" s="165"/>
      <c r="AT2212" s="160" t="s">
        <v>313</v>
      </c>
      <c r="AU2212" s="160" t="s">
        <v>322</v>
      </c>
      <c r="AV2212" s="13" t="s">
        <v>80</v>
      </c>
      <c r="AW2212" s="13" t="s">
        <v>32</v>
      </c>
      <c r="AX2212" s="13" t="s">
        <v>71</v>
      </c>
      <c r="AY2212" s="160" t="s">
        <v>304</v>
      </c>
    </row>
    <row r="2213" spans="2:65" s="14" customFormat="1" x14ac:dyDescent="0.2">
      <c r="B2213" s="166"/>
      <c r="D2213" s="153" t="s">
        <v>313</v>
      </c>
      <c r="E2213" s="167" t="s">
        <v>2</v>
      </c>
      <c r="F2213" s="168" t="s">
        <v>321</v>
      </c>
      <c r="H2213" s="169">
        <v>11.07</v>
      </c>
      <c r="I2213" s="170"/>
      <c r="L2213" s="166"/>
      <c r="M2213" s="171"/>
      <c r="T2213" s="172"/>
      <c r="AT2213" s="167" t="s">
        <v>313</v>
      </c>
      <c r="AU2213" s="167" t="s">
        <v>322</v>
      </c>
      <c r="AV2213" s="14" t="s">
        <v>322</v>
      </c>
      <c r="AW2213" s="14" t="s">
        <v>32</v>
      </c>
      <c r="AX2213" s="14" t="s">
        <v>71</v>
      </c>
      <c r="AY2213" s="167" t="s">
        <v>304</v>
      </c>
    </row>
    <row r="2214" spans="2:65" s="15" customFormat="1" x14ac:dyDescent="0.2">
      <c r="B2214" s="173"/>
      <c r="D2214" s="153" t="s">
        <v>313</v>
      </c>
      <c r="E2214" s="174" t="s">
        <v>2</v>
      </c>
      <c r="F2214" s="175" t="s">
        <v>323</v>
      </c>
      <c r="H2214" s="176">
        <v>18.064</v>
      </c>
      <c r="I2214" s="177"/>
      <c r="L2214" s="173"/>
      <c r="M2214" s="178"/>
      <c r="T2214" s="179"/>
      <c r="AT2214" s="174" t="s">
        <v>313</v>
      </c>
      <c r="AU2214" s="174" t="s">
        <v>322</v>
      </c>
      <c r="AV2214" s="15" t="s">
        <v>86</v>
      </c>
      <c r="AW2214" s="15" t="s">
        <v>32</v>
      </c>
      <c r="AX2214" s="15" t="s">
        <v>78</v>
      </c>
      <c r="AY2214" s="174" t="s">
        <v>304</v>
      </c>
    </row>
    <row r="2215" spans="2:65" s="1" customFormat="1" ht="16.5" customHeight="1" x14ac:dyDescent="0.2">
      <c r="B2215" s="134"/>
      <c r="C2215" s="181" t="s">
        <v>2176</v>
      </c>
      <c r="D2215" s="181" t="s">
        <v>535</v>
      </c>
      <c r="E2215" s="182" t="s">
        <v>2154</v>
      </c>
      <c r="F2215" s="183" t="s">
        <v>2155</v>
      </c>
      <c r="G2215" s="184" t="s">
        <v>130</v>
      </c>
      <c r="H2215" s="185">
        <v>18.966999999999999</v>
      </c>
      <c r="I2215" s="186"/>
      <c r="J2215" s="187">
        <f>ROUND(I2215*H2215,2)</f>
        <v>0</v>
      </c>
      <c r="K2215" s="183" t="s">
        <v>309</v>
      </c>
      <c r="L2215" s="188"/>
      <c r="M2215" s="189" t="s">
        <v>2</v>
      </c>
      <c r="N2215" s="190" t="s">
        <v>42</v>
      </c>
      <c r="P2215" s="144">
        <f>O2215*H2215</f>
        <v>0</v>
      </c>
      <c r="Q2215" s="144">
        <v>3.7499999999999999E-3</v>
      </c>
      <c r="R2215" s="144">
        <f>Q2215*H2215</f>
        <v>7.1126249999999988E-2</v>
      </c>
      <c r="S2215" s="144">
        <v>0</v>
      </c>
      <c r="T2215" s="145">
        <f>S2215*H2215</f>
        <v>0</v>
      </c>
      <c r="AR2215" s="146" t="s">
        <v>98</v>
      </c>
      <c r="AT2215" s="146" t="s">
        <v>535</v>
      </c>
      <c r="AU2215" s="146" t="s">
        <v>322</v>
      </c>
      <c r="AY2215" s="18" t="s">
        <v>304</v>
      </c>
      <c r="BE2215" s="147">
        <f>IF(N2215="základní",J2215,0)</f>
        <v>0</v>
      </c>
      <c r="BF2215" s="147">
        <f>IF(N2215="snížená",J2215,0)</f>
        <v>0</v>
      </c>
      <c r="BG2215" s="147">
        <f>IF(N2215="zákl. přenesená",J2215,0)</f>
        <v>0</v>
      </c>
      <c r="BH2215" s="147">
        <f>IF(N2215="sníž. přenesená",J2215,0)</f>
        <v>0</v>
      </c>
      <c r="BI2215" s="147">
        <f>IF(N2215="nulová",J2215,0)</f>
        <v>0</v>
      </c>
      <c r="BJ2215" s="18" t="s">
        <v>78</v>
      </c>
      <c r="BK2215" s="147">
        <f>ROUND(I2215*H2215,2)</f>
        <v>0</v>
      </c>
      <c r="BL2215" s="18" t="s">
        <v>86</v>
      </c>
      <c r="BM2215" s="146" t="s">
        <v>2177</v>
      </c>
    </row>
    <row r="2216" spans="2:65" s="1" customFormat="1" ht="19.5" x14ac:dyDescent="0.2">
      <c r="B2216" s="33"/>
      <c r="D2216" s="153" t="s">
        <v>360</v>
      </c>
      <c r="F2216" s="180" t="s">
        <v>1334</v>
      </c>
      <c r="I2216" s="150"/>
      <c r="L2216" s="33"/>
      <c r="M2216" s="151"/>
      <c r="T2216" s="54"/>
      <c r="AT2216" s="18" t="s">
        <v>360</v>
      </c>
      <c r="AU2216" s="18" t="s">
        <v>322</v>
      </c>
    </row>
    <row r="2217" spans="2:65" s="13" customFormat="1" x14ac:dyDescent="0.2">
      <c r="B2217" s="159"/>
      <c r="D2217" s="153" t="s">
        <v>313</v>
      </c>
      <c r="F2217" s="161" t="s">
        <v>2178</v>
      </c>
      <c r="H2217" s="162">
        <v>18.966999999999999</v>
      </c>
      <c r="I2217" s="163"/>
      <c r="L2217" s="159"/>
      <c r="M2217" s="164"/>
      <c r="T2217" s="165"/>
      <c r="AT2217" s="160" t="s">
        <v>313</v>
      </c>
      <c r="AU2217" s="160" t="s">
        <v>322</v>
      </c>
      <c r="AV2217" s="13" t="s">
        <v>80</v>
      </c>
      <c r="AW2217" s="13" t="s">
        <v>3</v>
      </c>
      <c r="AX2217" s="13" t="s">
        <v>78</v>
      </c>
      <c r="AY2217" s="160" t="s">
        <v>304</v>
      </c>
    </row>
    <row r="2218" spans="2:65" s="1" customFormat="1" ht="66.75" customHeight="1" x14ac:dyDescent="0.2">
      <c r="B2218" s="134"/>
      <c r="C2218" s="135" t="s">
        <v>2179</v>
      </c>
      <c r="D2218" s="135" t="s">
        <v>306</v>
      </c>
      <c r="E2218" s="136" t="s">
        <v>2128</v>
      </c>
      <c r="F2218" s="137" t="s">
        <v>2129</v>
      </c>
      <c r="G2218" s="138" t="s">
        <v>130</v>
      </c>
      <c r="H2218" s="139">
        <v>11.07</v>
      </c>
      <c r="I2218" s="140"/>
      <c r="J2218" s="141">
        <f>ROUND(I2218*H2218,2)</f>
        <v>0</v>
      </c>
      <c r="K2218" s="137" t="s">
        <v>309</v>
      </c>
      <c r="L2218" s="33"/>
      <c r="M2218" s="142" t="s">
        <v>2</v>
      </c>
      <c r="N2218" s="143" t="s">
        <v>42</v>
      </c>
      <c r="P2218" s="144">
        <f>O2218*H2218</f>
        <v>0</v>
      </c>
      <c r="Q2218" s="144">
        <v>6.4599999999999996E-3</v>
      </c>
      <c r="R2218" s="144">
        <f>Q2218*H2218</f>
        <v>7.1512199999999998E-2</v>
      </c>
      <c r="S2218" s="144">
        <v>0</v>
      </c>
      <c r="T2218" s="145">
        <f>S2218*H2218</f>
        <v>0</v>
      </c>
      <c r="AR2218" s="146" t="s">
        <v>86</v>
      </c>
      <c r="AT2218" s="146" t="s">
        <v>306</v>
      </c>
      <c r="AU2218" s="146" t="s">
        <v>322</v>
      </c>
      <c r="AY2218" s="18" t="s">
        <v>304</v>
      </c>
      <c r="BE2218" s="147">
        <f>IF(N2218="základní",J2218,0)</f>
        <v>0</v>
      </c>
      <c r="BF2218" s="147">
        <f>IF(N2218="snížená",J2218,0)</f>
        <v>0</v>
      </c>
      <c r="BG2218" s="147">
        <f>IF(N2218="zákl. přenesená",J2218,0)</f>
        <v>0</v>
      </c>
      <c r="BH2218" s="147">
        <f>IF(N2218="sníž. přenesená",J2218,0)</f>
        <v>0</v>
      </c>
      <c r="BI2218" s="147">
        <f>IF(N2218="nulová",J2218,0)</f>
        <v>0</v>
      </c>
      <c r="BJ2218" s="18" t="s">
        <v>78</v>
      </c>
      <c r="BK2218" s="147">
        <f>ROUND(I2218*H2218,2)</f>
        <v>0</v>
      </c>
      <c r="BL2218" s="18" t="s">
        <v>86</v>
      </c>
      <c r="BM2218" s="146" t="s">
        <v>2180</v>
      </c>
    </row>
    <row r="2219" spans="2:65" s="1" customFormat="1" x14ac:dyDescent="0.2">
      <c r="B2219" s="33"/>
      <c r="D2219" s="148" t="s">
        <v>311</v>
      </c>
      <c r="F2219" s="149" t="s">
        <v>2131</v>
      </c>
      <c r="I2219" s="150"/>
      <c r="L2219" s="33"/>
      <c r="M2219" s="151"/>
      <c r="T2219" s="54"/>
      <c r="AT2219" s="18" t="s">
        <v>311</v>
      </c>
      <c r="AU2219" s="18" t="s">
        <v>322</v>
      </c>
    </row>
    <row r="2220" spans="2:65" s="12" customFormat="1" x14ac:dyDescent="0.2">
      <c r="B2220" s="152"/>
      <c r="D2220" s="153" t="s">
        <v>313</v>
      </c>
      <c r="E2220" s="154" t="s">
        <v>2</v>
      </c>
      <c r="F2220" s="155" t="s">
        <v>1522</v>
      </c>
      <c r="H2220" s="154" t="s">
        <v>2</v>
      </c>
      <c r="I2220" s="156"/>
      <c r="L2220" s="152"/>
      <c r="M2220" s="157"/>
      <c r="T2220" s="158"/>
      <c r="AT2220" s="154" t="s">
        <v>313</v>
      </c>
      <c r="AU2220" s="154" t="s">
        <v>322</v>
      </c>
      <c r="AV2220" s="12" t="s">
        <v>78</v>
      </c>
      <c r="AW2220" s="12" t="s">
        <v>32</v>
      </c>
      <c r="AX2220" s="12" t="s">
        <v>71</v>
      </c>
      <c r="AY2220" s="154" t="s">
        <v>304</v>
      </c>
    </row>
    <row r="2221" spans="2:65" s="12" customFormat="1" x14ac:dyDescent="0.2">
      <c r="B2221" s="152"/>
      <c r="D2221" s="153" t="s">
        <v>313</v>
      </c>
      <c r="E2221" s="154" t="s">
        <v>2</v>
      </c>
      <c r="F2221" s="155" t="s">
        <v>2174</v>
      </c>
      <c r="H2221" s="154" t="s">
        <v>2</v>
      </c>
      <c r="I2221" s="156"/>
      <c r="L2221" s="152"/>
      <c r="M2221" s="157"/>
      <c r="T2221" s="158"/>
      <c r="AT2221" s="154" t="s">
        <v>313</v>
      </c>
      <c r="AU2221" s="154" t="s">
        <v>322</v>
      </c>
      <c r="AV2221" s="12" t="s">
        <v>78</v>
      </c>
      <c r="AW2221" s="12" t="s">
        <v>32</v>
      </c>
      <c r="AX2221" s="12" t="s">
        <v>71</v>
      </c>
      <c r="AY2221" s="154" t="s">
        <v>304</v>
      </c>
    </row>
    <row r="2222" spans="2:65" s="13" customFormat="1" x14ac:dyDescent="0.2">
      <c r="B2222" s="159"/>
      <c r="D2222" s="153" t="s">
        <v>313</v>
      </c>
      <c r="E2222" s="160" t="s">
        <v>2</v>
      </c>
      <c r="F2222" s="161" t="s">
        <v>2181</v>
      </c>
      <c r="H2222" s="162">
        <v>11.07</v>
      </c>
      <c r="I2222" s="163"/>
      <c r="L2222" s="159"/>
      <c r="M2222" s="164"/>
      <c r="T2222" s="165"/>
      <c r="AT2222" s="160" t="s">
        <v>313</v>
      </c>
      <c r="AU2222" s="160" t="s">
        <v>322</v>
      </c>
      <c r="AV2222" s="13" t="s">
        <v>80</v>
      </c>
      <c r="AW2222" s="13" t="s">
        <v>32</v>
      </c>
      <c r="AX2222" s="13" t="s">
        <v>71</v>
      </c>
      <c r="AY2222" s="160" t="s">
        <v>304</v>
      </c>
    </row>
    <row r="2223" spans="2:65" s="15" customFormat="1" x14ac:dyDescent="0.2">
      <c r="B2223" s="173"/>
      <c r="D2223" s="153" t="s">
        <v>313</v>
      </c>
      <c r="E2223" s="174" t="s">
        <v>2</v>
      </c>
      <c r="F2223" s="175" t="s">
        <v>323</v>
      </c>
      <c r="H2223" s="176">
        <v>11.07</v>
      </c>
      <c r="I2223" s="177"/>
      <c r="L2223" s="173"/>
      <c r="M2223" s="178"/>
      <c r="T2223" s="179"/>
      <c r="AT2223" s="174" t="s">
        <v>313</v>
      </c>
      <c r="AU2223" s="174" t="s">
        <v>322</v>
      </c>
      <c r="AV2223" s="15" t="s">
        <v>86</v>
      </c>
      <c r="AW2223" s="15" t="s">
        <v>32</v>
      </c>
      <c r="AX2223" s="15" t="s">
        <v>78</v>
      </c>
      <c r="AY2223" s="174" t="s">
        <v>304</v>
      </c>
    </row>
    <row r="2224" spans="2:65" s="1" customFormat="1" ht="16.5" customHeight="1" x14ac:dyDescent="0.2">
      <c r="B2224" s="134"/>
      <c r="C2224" s="181" t="s">
        <v>2182</v>
      </c>
      <c r="D2224" s="181" t="s">
        <v>535</v>
      </c>
      <c r="E2224" s="182" t="s">
        <v>2123</v>
      </c>
      <c r="F2224" s="183" t="s">
        <v>2124</v>
      </c>
      <c r="G2224" s="184" t="s">
        <v>130</v>
      </c>
      <c r="H2224" s="185">
        <v>11.624000000000001</v>
      </c>
      <c r="I2224" s="186"/>
      <c r="J2224" s="187">
        <f>ROUND(I2224*H2224,2)</f>
        <v>0</v>
      </c>
      <c r="K2224" s="183" t="s">
        <v>309</v>
      </c>
      <c r="L2224" s="188"/>
      <c r="M2224" s="189" t="s">
        <v>2</v>
      </c>
      <c r="N2224" s="190" t="s">
        <v>42</v>
      </c>
      <c r="P2224" s="144">
        <f>O2224*H2224</f>
        <v>0</v>
      </c>
      <c r="Q2224" s="144">
        <v>3.0000000000000001E-3</v>
      </c>
      <c r="R2224" s="144">
        <f>Q2224*H2224</f>
        <v>3.4872E-2</v>
      </c>
      <c r="S2224" s="144">
        <v>0</v>
      </c>
      <c r="T2224" s="145">
        <f>S2224*H2224</f>
        <v>0</v>
      </c>
      <c r="AR2224" s="146" t="s">
        <v>98</v>
      </c>
      <c r="AT2224" s="146" t="s">
        <v>535</v>
      </c>
      <c r="AU2224" s="146" t="s">
        <v>322</v>
      </c>
      <c r="AY2224" s="18" t="s">
        <v>304</v>
      </c>
      <c r="BE2224" s="147">
        <f>IF(N2224="základní",J2224,0)</f>
        <v>0</v>
      </c>
      <c r="BF2224" s="147">
        <f>IF(N2224="snížená",J2224,0)</f>
        <v>0</v>
      </c>
      <c r="BG2224" s="147">
        <f>IF(N2224="zákl. přenesená",J2224,0)</f>
        <v>0</v>
      </c>
      <c r="BH2224" s="147">
        <f>IF(N2224="sníž. přenesená",J2224,0)</f>
        <v>0</v>
      </c>
      <c r="BI2224" s="147">
        <f>IF(N2224="nulová",J2224,0)</f>
        <v>0</v>
      </c>
      <c r="BJ2224" s="18" t="s">
        <v>78</v>
      </c>
      <c r="BK2224" s="147">
        <f>ROUND(I2224*H2224,2)</f>
        <v>0</v>
      </c>
      <c r="BL2224" s="18" t="s">
        <v>86</v>
      </c>
      <c r="BM2224" s="146" t="s">
        <v>2183</v>
      </c>
    </row>
    <row r="2225" spans="2:65" s="1" customFormat="1" ht="19.5" x14ac:dyDescent="0.2">
      <c r="B2225" s="33"/>
      <c r="D2225" s="153" t="s">
        <v>360</v>
      </c>
      <c r="F2225" s="180" t="s">
        <v>1334</v>
      </c>
      <c r="I2225" s="150"/>
      <c r="L2225" s="33"/>
      <c r="M2225" s="151"/>
      <c r="T2225" s="54"/>
      <c r="AT2225" s="18" t="s">
        <v>360</v>
      </c>
      <c r="AU2225" s="18" t="s">
        <v>322</v>
      </c>
    </row>
    <row r="2226" spans="2:65" s="13" customFormat="1" x14ac:dyDescent="0.2">
      <c r="B2226" s="159"/>
      <c r="D2226" s="153" t="s">
        <v>313</v>
      </c>
      <c r="F2226" s="161" t="s">
        <v>2184</v>
      </c>
      <c r="H2226" s="162">
        <v>11.624000000000001</v>
      </c>
      <c r="I2226" s="163"/>
      <c r="L2226" s="159"/>
      <c r="M2226" s="164"/>
      <c r="T2226" s="165"/>
      <c r="AT2226" s="160" t="s">
        <v>313</v>
      </c>
      <c r="AU2226" s="160" t="s">
        <v>322</v>
      </c>
      <c r="AV2226" s="13" t="s">
        <v>80</v>
      </c>
      <c r="AW2226" s="13" t="s">
        <v>3</v>
      </c>
      <c r="AX2226" s="13" t="s">
        <v>78</v>
      </c>
      <c r="AY2226" s="160" t="s">
        <v>304</v>
      </c>
    </row>
    <row r="2227" spans="2:65" s="11" customFormat="1" ht="22.9" customHeight="1" x14ac:dyDescent="0.2">
      <c r="B2227" s="122"/>
      <c r="D2227" s="123" t="s">
        <v>70</v>
      </c>
      <c r="E2227" s="132" t="s">
        <v>152</v>
      </c>
      <c r="F2227" s="132" t="s">
        <v>2185</v>
      </c>
      <c r="I2227" s="125"/>
      <c r="J2227" s="133">
        <f>BK2227</f>
        <v>0</v>
      </c>
      <c r="L2227" s="122"/>
      <c r="M2227" s="127"/>
      <c r="P2227" s="128">
        <f>SUM(P2228:P2369)</f>
        <v>0</v>
      </c>
      <c r="R2227" s="128">
        <f>SUM(R2228:R2369)</f>
        <v>107.91116600000001</v>
      </c>
      <c r="T2227" s="129">
        <f>SUM(T2228:T2369)</f>
        <v>0</v>
      </c>
      <c r="AR2227" s="123" t="s">
        <v>78</v>
      </c>
      <c r="AT2227" s="130" t="s">
        <v>70</v>
      </c>
      <c r="AU2227" s="130" t="s">
        <v>78</v>
      </c>
      <c r="AY2227" s="123" t="s">
        <v>304</v>
      </c>
      <c r="BK2227" s="131">
        <f>SUM(BK2228:BK2369)</f>
        <v>0</v>
      </c>
    </row>
    <row r="2228" spans="2:65" s="1" customFormat="1" ht="49.15" customHeight="1" x14ac:dyDescent="0.2">
      <c r="B2228" s="134"/>
      <c r="C2228" s="135" t="s">
        <v>2186</v>
      </c>
      <c r="D2228" s="135" t="s">
        <v>306</v>
      </c>
      <c r="E2228" s="136" t="s">
        <v>2187</v>
      </c>
      <c r="F2228" s="137" t="s">
        <v>2188</v>
      </c>
      <c r="G2228" s="138" t="s">
        <v>130</v>
      </c>
      <c r="H2228" s="139">
        <v>342.08600000000001</v>
      </c>
      <c r="I2228" s="140"/>
      <c r="J2228" s="141">
        <f>ROUND(I2228*H2228,2)</f>
        <v>0</v>
      </c>
      <c r="K2228" s="137" t="s">
        <v>2</v>
      </c>
      <c r="L2228" s="33"/>
      <c r="M2228" s="142" t="s">
        <v>2</v>
      </c>
      <c r="N2228" s="143" t="s">
        <v>42</v>
      </c>
      <c r="P2228" s="144">
        <f>O2228*H2228</f>
        <v>0</v>
      </c>
      <c r="Q2228" s="144">
        <v>0</v>
      </c>
      <c r="R2228" s="144">
        <f>Q2228*H2228</f>
        <v>0</v>
      </c>
      <c r="S2228" s="144">
        <v>0</v>
      </c>
      <c r="T2228" s="145">
        <f>S2228*H2228</f>
        <v>0</v>
      </c>
      <c r="AR2228" s="146" t="s">
        <v>86</v>
      </c>
      <c r="AT2228" s="146" t="s">
        <v>306</v>
      </c>
      <c r="AU2228" s="146" t="s">
        <v>80</v>
      </c>
      <c r="AY2228" s="18" t="s">
        <v>304</v>
      </c>
      <c r="BE2228" s="147">
        <f>IF(N2228="základní",J2228,0)</f>
        <v>0</v>
      </c>
      <c r="BF2228" s="147">
        <f>IF(N2228="snížená",J2228,0)</f>
        <v>0</v>
      </c>
      <c r="BG2228" s="147">
        <f>IF(N2228="zákl. přenesená",J2228,0)</f>
        <v>0</v>
      </c>
      <c r="BH2228" s="147">
        <f>IF(N2228="sníž. přenesená",J2228,0)</f>
        <v>0</v>
      </c>
      <c r="BI2228" s="147">
        <f>IF(N2228="nulová",J2228,0)</f>
        <v>0</v>
      </c>
      <c r="BJ2228" s="18" t="s">
        <v>78</v>
      </c>
      <c r="BK2228" s="147">
        <f>ROUND(I2228*H2228,2)</f>
        <v>0</v>
      </c>
      <c r="BL2228" s="18" t="s">
        <v>86</v>
      </c>
      <c r="BM2228" s="146" t="s">
        <v>2189</v>
      </c>
    </row>
    <row r="2229" spans="2:65" s="12" customFormat="1" x14ac:dyDescent="0.2">
      <c r="B2229" s="152"/>
      <c r="D2229" s="153" t="s">
        <v>313</v>
      </c>
      <c r="E2229" s="154" t="s">
        <v>2</v>
      </c>
      <c r="F2229" s="155" t="s">
        <v>2190</v>
      </c>
      <c r="H2229" s="154" t="s">
        <v>2</v>
      </c>
      <c r="I2229" s="156"/>
      <c r="L2229" s="152"/>
      <c r="M2229" s="157"/>
      <c r="T2229" s="158"/>
      <c r="AT2229" s="154" t="s">
        <v>313</v>
      </c>
      <c r="AU2229" s="154" t="s">
        <v>80</v>
      </c>
      <c r="AV2229" s="12" t="s">
        <v>78</v>
      </c>
      <c r="AW2229" s="12" t="s">
        <v>32</v>
      </c>
      <c r="AX2229" s="12" t="s">
        <v>71</v>
      </c>
      <c r="AY2229" s="154" t="s">
        <v>304</v>
      </c>
    </row>
    <row r="2230" spans="2:65" s="13" customFormat="1" x14ac:dyDescent="0.2">
      <c r="B2230" s="159"/>
      <c r="D2230" s="153" t="s">
        <v>313</v>
      </c>
      <c r="E2230" s="160" t="s">
        <v>2</v>
      </c>
      <c r="F2230" s="161" t="s">
        <v>146</v>
      </c>
      <c r="H2230" s="162">
        <v>279.08600000000001</v>
      </c>
      <c r="I2230" s="163"/>
      <c r="L2230" s="159"/>
      <c r="M2230" s="164"/>
      <c r="T2230" s="165"/>
      <c r="AT2230" s="160" t="s">
        <v>313</v>
      </c>
      <c r="AU2230" s="160" t="s">
        <v>80</v>
      </c>
      <c r="AV2230" s="13" t="s">
        <v>80</v>
      </c>
      <c r="AW2230" s="13" t="s">
        <v>32</v>
      </c>
      <c r="AX2230" s="13" t="s">
        <v>71</v>
      </c>
      <c r="AY2230" s="160" t="s">
        <v>304</v>
      </c>
    </row>
    <row r="2231" spans="2:65" s="13" customFormat="1" x14ac:dyDescent="0.2">
      <c r="B2231" s="159"/>
      <c r="D2231" s="153" t="s">
        <v>313</v>
      </c>
      <c r="E2231" s="160" t="s">
        <v>2</v>
      </c>
      <c r="F2231" s="161" t="s">
        <v>150</v>
      </c>
      <c r="H2231" s="162">
        <v>63</v>
      </c>
      <c r="I2231" s="163"/>
      <c r="L2231" s="159"/>
      <c r="M2231" s="164"/>
      <c r="T2231" s="165"/>
      <c r="AT2231" s="160" t="s">
        <v>313</v>
      </c>
      <c r="AU2231" s="160" t="s">
        <v>80</v>
      </c>
      <c r="AV2231" s="13" t="s">
        <v>80</v>
      </c>
      <c r="AW2231" s="13" t="s">
        <v>32</v>
      </c>
      <c r="AX2231" s="13" t="s">
        <v>71</v>
      </c>
      <c r="AY2231" s="160" t="s">
        <v>304</v>
      </c>
    </row>
    <row r="2232" spans="2:65" s="14" customFormat="1" x14ac:dyDescent="0.2">
      <c r="B2232" s="166"/>
      <c r="D2232" s="153" t="s">
        <v>313</v>
      </c>
      <c r="E2232" s="167" t="s">
        <v>2</v>
      </c>
      <c r="F2232" s="168" t="s">
        <v>321</v>
      </c>
      <c r="H2232" s="169">
        <v>342.08600000000001</v>
      </c>
      <c r="I2232" s="170"/>
      <c r="L2232" s="166"/>
      <c r="M2232" s="171"/>
      <c r="T2232" s="172"/>
      <c r="AT2232" s="167" t="s">
        <v>313</v>
      </c>
      <c r="AU2232" s="167" t="s">
        <v>80</v>
      </c>
      <c r="AV2232" s="14" t="s">
        <v>322</v>
      </c>
      <c r="AW2232" s="14" t="s">
        <v>32</v>
      </c>
      <c r="AX2232" s="14" t="s">
        <v>71</v>
      </c>
      <c r="AY2232" s="167" t="s">
        <v>304</v>
      </c>
    </row>
    <row r="2233" spans="2:65" s="15" customFormat="1" x14ac:dyDescent="0.2">
      <c r="B2233" s="173"/>
      <c r="D2233" s="153" t="s">
        <v>313</v>
      </c>
      <c r="E2233" s="174" t="s">
        <v>2</v>
      </c>
      <c r="F2233" s="175" t="s">
        <v>323</v>
      </c>
      <c r="H2233" s="176">
        <v>342.08600000000001</v>
      </c>
      <c r="I2233" s="177"/>
      <c r="L2233" s="173"/>
      <c r="M2233" s="178"/>
      <c r="T2233" s="179"/>
      <c r="AT2233" s="174" t="s">
        <v>313</v>
      </c>
      <c r="AU2233" s="174" t="s">
        <v>80</v>
      </c>
      <c r="AV2233" s="15" t="s">
        <v>86</v>
      </c>
      <c r="AW2233" s="15" t="s">
        <v>32</v>
      </c>
      <c r="AX2233" s="15" t="s">
        <v>78</v>
      </c>
      <c r="AY2233" s="174" t="s">
        <v>304</v>
      </c>
    </row>
    <row r="2234" spans="2:65" s="1" customFormat="1" ht="33" customHeight="1" x14ac:dyDescent="0.2">
      <c r="B2234" s="134"/>
      <c r="C2234" s="135" t="s">
        <v>2191</v>
      </c>
      <c r="D2234" s="135" t="s">
        <v>306</v>
      </c>
      <c r="E2234" s="136" t="s">
        <v>2192</v>
      </c>
      <c r="F2234" s="137" t="s">
        <v>2193</v>
      </c>
      <c r="G2234" s="138" t="s">
        <v>134</v>
      </c>
      <c r="H2234" s="139">
        <v>45.167000000000002</v>
      </c>
      <c r="I2234" s="140"/>
      <c r="J2234" s="141">
        <f>ROUND(I2234*H2234,2)</f>
        <v>0</v>
      </c>
      <c r="K2234" s="137" t="s">
        <v>309</v>
      </c>
      <c r="L2234" s="33"/>
      <c r="M2234" s="142" t="s">
        <v>2</v>
      </c>
      <c r="N2234" s="143" t="s">
        <v>42</v>
      </c>
      <c r="P2234" s="144">
        <f>O2234*H2234</f>
        <v>0</v>
      </c>
      <c r="Q2234" s="144">
        <v>2.3010199999999998</v>
      </c>
      <c r="R2234" s="144">
        <f>Q2234*H2234</f>
        <v>103.93017034</v>
      </c>
      <c r="S2234" s="144">
        <v>0</v>
      </c>
      <c r="T2234" s="145">
        <f>S2234*H2234</f>
        <v>0</v>
      </c>
      <c r="AR2234" s="146" t="s">
        <v>86</v>
      </c>
      <c r="AT2234" s="146" t="s">
        <v>306</v>
      </c>
      <c r="AU2234" s="146" t="s">
        <v>80</v>
      </c>
      <c r="AY2234" s="18" t="s">
        <v>304</v>
      </c>
      <c r="BE2234" s="147">
        <f>IF(N2234="základní",J2234,0)</f>
        <v>0</v>
      </c>
      <c r="BF2234" s="147">
        <f>IF(N2234="snížená",J2234,0)</f>
        <v>0</v>
      </c>
      <c r="BG2234" s="147">
        <f>IF(N2234="zákl. přenesená",J2234,0)</f>
        <v>0</v>
      </c>
      <c r="BH2234" s="147">
        <f>IF(N2234="sníž. přenesená",J2234,0)</f>
        <v>0</v>
      </c>
      <c r="BI2234" s="147">
        <f>IF(N2234="nulová",J2234,0)</f>
        <v>0</v>
      </c>
      <c r="BJ2234" s="18" t="s">
        <v>78</v>
      </c>
      <c r="BK2234" s="147">
        <f>ROUND(I2234*H2234,2)</f>
        <v>0</v>
      </c>
      <c r="BL2234" s="18" t="s">
        <v>86</v>
      </c>
      <c r="BM2234" s="146" t="s">
        <v>2194</v>
      </c>
    </row>
    <row r="2235" spans="2:65" s="1" customFormat="1" x14ac:dyDescent="0.2">
      <c r="B2235" s="33"/>
      <c r="D2235" s="148" t="s">
        <v>311</v>
      </c>
      <c r="F2235" s="149" t="s">
        <v>2195</v>
      </c>
      <c r="I2235" s="150"/>
      <c r="L2235" s="33"/>
      <c r="M2235" s="151"/>
      <c r="T2235" s="54"/>
      <c r="AT2235" s="18" t="s">
        <v>311</v>
      </c>
      <c r="AU2235" s="18" t="s">
        <v>80</v>
      </c>
    </row>
    <row r="2236" spans="2:65" s="12" customFormat="1" ht="22.5" x14ac:dyDescent="0.2">
      <c r="B2236" s="152"/>
      <c r="D2236" s="153" t="s">
        <v>313</v>
      </c>
      <c r="E2236" s="154" t="s">
        <v>2</v>
      </c>
      <c r="F2236" s="155" t="s">
        <v>2196</v>
      </c>
      <c r="H2236" s="154" t="s">
        <v>2</v>
      </c>
      <c r="I2236" s="156"/>
      <c r="L2236" s="152"/>
      <c r="M2236" s="157"/>
      <c r="T2236" s="158"/>
      <c r="AT2236" s="154" t="s">
        <v>313</v>
      </c>
      <c r="AU2236" s="154" t="s">
        <v>80</v>
      </c>
      <c r="AV2236" s="12" t="s">
        <v>78</v>
      </c>
      <c r="AW2236" s="12" t="s">
        <v>32</v>
      </c>
      <c r="AX2236" s="12" t="s">
        <v>71</v>
      </c>
      <c r="AY2236" s="154" t="s">
        <v>304</v>
      </c>
    </row>
    <row r="2237" spans="2:65" s="12" customFormat="1" x14ac:dyDescent="0.2">
      <c r="B2237" s="152"/>
      <c r="D2237" s="153" t="s">
        <v>313</v>
      </c>
      <c r="E2237" s="154" t="s">
        <v>2</v>
      </c>
      <c r="F2237" s="155" t="s">
        <v>2197</v>
      </c>
      <c r="H2237" s="154" t="s">
        <v>2</v>
      </c>
      <c r="I2237" s="156"/>
      <c r="L2237" s="152"/>
      <c r="M2237" s="157"/>
      <c r="T2237" s="158"/>
      <c r="AT2237" s="154" t="s">
        <v>313</v>
      </c>
      <c r="AU2237" s="154" t="s">
        <v>80</v>
      </c>
      <c r="AV2237" s="12" t="s">
        <v>78</v>
      </c>
      <c r="AW2237" s="12" t="s">
        <v>32</v>
      </c>
      <c r="AX2237" s="12" t="s">
        <v>71</v>
      </c>
      <c r="AY2237" s="154" t="s">
        <v>304</v>
      </c>
    </row>
    <row r="2238" spans="2:65" s="12" customFormat="1" x14ac:dyDescent="0.2">
      <c r="B2238" s="152"/>
      <c r="D2238" s="153" t="s">
        <v>313</v>
      </c>
      <c r="E2238" s="154" t="s">
        <v>2</v>
      </c>
      <c r="F2238" s="155" t="s">
        <v>2198</v>
      </c>
      <c r="H2238" s="154" t="s">
        <v>2</v>
      </c>
      <c r="I2238" s="156"/>
      <c r="L2238" s="152"/>
      <c r="M2238" s="157"/>
      <c r="T2238" s="158"/>
      <c r="AT2238" s="154" t="s">
        <v>313</v>
      </c>
      <c r="AU2238" s="154" t="s">
        <v>80</v>
      </c>
      <c r="AV2238" s="12" t="s">
        <v>78</v>
      </c>
      <c r="AW2238" s="12" t="s">
        <v>32</v>
      </c>
      <c r="AX2238" s="12" t="s">
        <v>71</v>
      </c>
      <c r="AY2238" s="154" t="s">
        <v>304</v>
      </c>
    </row>
    <row r="2239" spans="2:65" s="13" customFormat="1" x14ac:dyDescent="0.2">
      <c r="B2239" s="159"/>
      <c r="D2239" s="153" t="s">
        <v>313</v>
      </c>
      <c r="E2239" s="160" t="s">
        <v>2</v>
      </c>
      <c r="F2239" s="161" t="s">
        <v>2199</v>
      </c>
      <c r="H2239" s="162">
        <v>11.952</v>
      </c>
      <c r="I2239" s="163"/>
      <c r="L2239" s="159"/>
      <c r="M2239" s="164"/>
      <c r="T2239" s="165"/>
      <c r="AT2239" s="160" t="s">
        <v>313</v>
      </c>
      <c r="AU2239" s="160" t="s">
        <v>80</v>
      </c>
      <c r="AV2239" s="13" t="s">
        <v>80</v>
      </c>
      <c r="AW2239" s="13" t="s">
        <v>32</v>
      </c>
      <c r="AX2239" s="13" t="s">
        <v>71</v>
      </c>
      <c r="AY2239" s="160" t="s">
        <v>304</v>
      </c>
    </row>
    <row r="2240" spans="2:65" s="13" customFormat="1" x14ac:dyDescent="0.2">
      <c r="B2240" s="159"/>
      <c r="D2240" s="153" t="s">
        <v>313</v>
      </c>
      <c r="E2240" s="160" t="s">
        <v>2</v>
      </c>
      <c r="F2240" s="161" t="s">
        <v>2200</v>
      </c>
      <c r="H2240" s="162">
        <v>3.0259999999999998</v>
      </c>
      <c r="I2240" s="163"/>
      <c r="L2240" s="159"/>
      <c r="M2240" s="164"/>
      <c r="T2240" s="165"/>
      <c r="AT2240" s="160" t="s">
        <v>313</v>
      </c>
      <c r="AU2240" s="160" t="s">
        <v>80</v>
      </c>
      <c r="AV2240" s="13" t="s">
        <v>80</v>
      </c>
      <c r="AW2240" s="13" t="s">
        <v>32</v>
      </c>
      <c r="AX2240" s="13" t="s">
        <v>71</v>
      </c>
      <c r="AY2240" s="160" t="s">
        <v>304</v>
      </c>
    </row>
    <row r="2241" spans="2:65" s="13" customFormat="1" x14ac:dyDescent="0.2">
      <c r="B2241" s="159"/>
      <c r="D2241" s="153" t="s">
        <v>313</v>
      </c>
      <c r="E2241" s="160" t="s">
        <v>2</v>
      </c>
      <c r="F2241" s="161" t="s">
        <v>2201</v>
      </c>
      <c r="H2241" s="162">
        <v>0.78200000000000003</v>
      </c>
      <c r="I2241" s="163"/>
      <c r="L2241" s="159"/>
      <c r="M2241" s="164"/>
      <c r="T2241" s="165"/>
      <c r="AT2241" s="160" t="s">
        <v>313</v>
      </c>
      <c r="AU2241" s="160" t="s">
        <v>80</v>
      </c>
      <c r="AV2241" s="13" t="s">
        <v>80</v>
      </c>
      <c r="AW2241" s="13" t="s">
        <v>32</v>
      </c>
      <c r="AX2241" s="13" t="s">
        <v>71</v>
      </c>
      <c r="AY2241" s="160" t="s">
        <v>304</v>
      </c>
    </row>
    <row r="2242" spans="2:65" s="14" customFormat="1" x14ac:dyDescent="0.2">
      <c r="B2242" s="166"/>
      <c r="D2242" s="153" t="s">
        <v>313</v>
      </c>
      <c r="E2242" s="167" t="s">
        <v>2</v>
      </c>
      <c r="F2242" s="168" t="s">
        <v>321</v>
      </c>
      <c r="H2242" s="169">
        <v>15.76</v>
      </c>
      <c r="I2242" s="170"/>
      <c r="L2242" s="166"/>
      <c r="M2242" s="171"/>
      <c r="T2242" s="172"/>
      <c r="AT2242" s="167" t="s">
        <v>313</v>
      </c>
      <c r="AU2242" s="167" t="s">
        <v>80</v>
      </c>
      <c r="AV2242" s="14" t="s">
        <v>322</v>
      </c>
      <c r="AW2242" s="14" t="s">
        <v>32</v>
      </c>
      <c r="AX2242" s="14" t="s">
        <v>71</v>
      </c>
      <c r="AY2242" s="167" t="s">
        <v>304</v>
      </c>
    </row>
    <row r="2243" spans="2:65" s="12" customFormat="1" x14ac:dyDescent="0.2">
      <c r="B2243" s="152"/>
      <c r="D2243" s="153" t="s">
        <v>313</v>
      </c>
      <c r="E2243" s="154" t="s">
        <v>2</v>
      </c>
      <c r="F2243" s="155" t="s">
        <v>2202</v>
      </c>
      <c r="H2243" s="154" t="s">
        <v>2</v>
      </c>
      <c r="I2243" s="156"/>
      <c r="L2243" s="152"/>
      <c r="M2243" s="157"/>
      <c r="T2243" s="158"/>
      <c r="AT2243" s="154" t="s">
        <v>313</v>
      </c>
      <c r="AU2243" s="154" t="s">
        <v>80</v>
      </c>
      <c r="AV2243" s="12" t="s">
        <v>78</v>
      </c>
      <c r="AW2243" s="12" t="s">
        <v>32</v>
      </c>
      <c r="AX2243" s="12" t="s">
        <v>71</v>
      </c>
      <c r="AY2243" s="154" t="s">
        <v>304</v>
      </c>
    </row>
    <row r="2244" spans="2:65" s="13" customFormat="1" x14ac:dyDescent="0.2">
      <c r="B2244" s="159"/>
      <c r="D2244" s="153" t="s">
        <v>313</v>
      </c>
      <c r="E2244" s="160" t="s">
        <v>2</v>
      </c>
      <c r="F2244" s="161" t="s">
        <v>2203</v>
      </c>
      <c r="H2244" s="162">
        <v>13.802</v>
      </c>
      <c r="I2244" s="163"/>
      <c r="L2244" s="159"/>
      <c r="M2244" s="164"/>
      <c r="T2244" s="165"/>
      <c r="AT2244" s="160" t="s">
        <v>313</v>
      </c>
      <c r="AU2244" s="160" t="s">
        <v>80</v>
      </c>
      <c r="AV2244" s="13" t="s">
        <v>80</v>
      </c>
      <c r="AW2244" s="13" t="s">
        <v>32</v>
      </c>
      <c r="AX2244" s="13" t="s">
        <v>71</v>
      </c>
      <c r="AY2244" s="160" t="s">
        <v>304</v>
      </c>
    </row>
    <row r="2245" spans="2:65" s="14" customFormat="1" x14ac:dyDescent="0.2">
      <c r="B2245" s="166"/>
      <c r="D2245" s="153" t="s">
        <v>313</v>
      </c>
      <c r="E2245" s="167" t="s">
        <v>2</v>
      </c>
      <c r="F2245" s="168" t="s">
        <v>321</v>
      </c>
      <c r="H2245" s="169">
        <v>13.802</v>
      </c>
      <c r="I2245" s="170"/>
      <c r="L2245" s="166"/>
      <c r="M2245" s="171"/>
      <c r="T2245" s="172"/>
      <c r="AT2245" s="167" t="s">
        <v>313</v>
      </c>
      <c r="AU2245" s="167" t="s">
        <v>80</v>
      </c>
      <c r="AV2245" s="14" t="s">
        <v>322</v>
      </c>
      <c r="AW2245" s="14" t="s">
        <v>32</v>
      </c>
      <c r="AX2245" s="14" t="s">
        <v>71</v>
      </c>
      <c r="AY2245" s="167" t="s">
        <v>304</v>
      </c>
    </row>
    <row r="2246" spans="2:65" s="12" customFormat="1" x14ac:dyDescent="0.2">
      <c r="B2246" s="152"/>
      <c r="D2246" s="153" t="s">
        <v>313</v>
      </c>
      <c r="E2246" s="154" t="s">
        <v>2</v>
      </c>
      <c r="F2246" s="155" t="s">
        <v>2204</v>
      </c>
      <c r="H2246" s="154" t="s">
        <v>2</v>
      </c>
      <c r="I2246" s="156"/>
      <c r="L2246" s="152"/>
      <c r="M2246" s="157"/>
      <c r="T2246" s="158"/>
      <c r="AT2246" s="154" t="s">
        <v>313</v>
      </c>
      <c r="AU2246" s="154" t="s">
        <v>80</v>
      </c>
      <c r="AV2246" s="12" t="s">
        <v>78</v>
      </c>
      <c r="AW2246" s="12" t="s">
        <v>32</v>
      </c>
      <c r="AX2246" s="12" t="s">
        <v>71</v>
      </c>
      <c r="AY2246" s="154" t="s">
        <v>304</v>
      </c>
    </row>
    <row r="2247" spans="2:65" s="13" customFormat="1" x14ac:dyDescent="0.2">
      <c r="B2247" s="159"/>
      <c r="D2247" s="153" t="s">
        <v>313</v>
      </c>
      <c r="E2247" s="160" t="s">
        <v>2</v>
      </c>
      <c r="F2247" s="161" t="s">
        <v>2205</v>
      </c>
      <c r="H2247" s="162">
        <v>3.6309999999999998</v>
      </c>
      <c r="I2247" s="163"/>
      <c r="L2247" s="159"/>
      <c r="M2247" s="164"/>
      <c r="T2247" s="165"/>
      <c r="AT2247" s="160" t="s">
        <v>313</v>
      </c>
      <c r="AU2247" s="160" t="s">
        <v>80</v>
      </c>
      <c r="AV2247" s="13" t="s">
        <v>80</v>
      </c>
      <c r="AW2247" s="13" t="s">
        <v>32</v>
      </c>
      <c r="AX2247" s="13" t="s">
        <v>71</v>
      </c>
      <c r="AY2247" s="160" t="s">
        <v>304</v>
      </c>
    </row>
    <row r="2248" spans="2:65" s="13" customFormat="1" x14ac:dyDescent="0.2">
      <c r="B2248" s="159"/>
      <c r="D2248" s="153" t="s">
        <v>313</v>
      </c>
      <c r="E2248" s="160" t="s">
        <v>2</v>
      </c>
      <c r="F2248" s="161" t="s">
        <v>2206</v>
      </c>
      <c r="H2248" s="162">
        <v>5.6130000000000004</v>
      </c>
      <c r="I2248" s="163"/>
      <c r="L2248" s="159"/>
      <c r="M2248" s="164"/>
      <c r="T2248" s="165"/>
      <c r="AT2248" s="160" t="s">
        <v>313</v>
      </c>
      <c r="AU2248" s="160" t="s">
        <v>80</v>
      </c>
      <c r="AV2248" s="13" t="s">
        <v>80</v>
      </c>
      <c r="AW2248" s="13" t="s">
        <v>32</v>
      </c>
      <c r="AX2248" s="13" t="s">
        <v>71</v>
      </c>
      <c r="AY2248" s="160" t="s">
        <v>304</v>
      </c>
    </row>
    <row r="2249" spans="2:65" s="14" customFormat="1" x14ac:dyDescent="0.2">
      <c r="B2249" s="166"/>
      <c r="D2249" s="153" t="s">
        <v>313</v>
      </c>
      <c r="E2249" s="167" t="s">
        <v>2</v>
      </c>
      <c r="F2249" s="168" t="s">
        <v>321</v>
      </c>
      <c r="H2249" s="169">
        <v>9.2439999999999998</v>
      </c>
      <c r="I2249" s="170"/>
      <c r="L2249" s="166"/>
      <c r="M2249" s="171"/>
      <c r="T2249" s="172"/>
      <c r="AT2249" s="167" t="s">
        <v>313</v>
      </c>
      <c r="AU2249" s="167" t="s">
        <v>80</v>
      </c>
      <c r="AV2249" s="14" t="s">
        <v>322</v>
      </c>
      <c r="AW2249" s="14" t="s">
        <v>32</v>
      </c>
      <c r="AX2249" s="14" t="s">
        <v>71</v>
      </c>
      <c r="AY2249" s="167" t="s">
        <v>304</v>
      </c>
    </row>
    <row r="2250" spans="2:65" s="12" customFormat="1" x14ac:dyDescent="0.2">
      <c r="B2250" s="152"/>
      <c r="D2250" s="153" t="s">
        <v>313</v>
      </c>
      <c r="E2250" s="154" t="s">
        <v>2</v>
      </c>
      <c r="F2250" s="155" t="s">
        <v>2207</v>
      </c>
      <c r="H2250" s="154" t="s">
        <v>2</v>
      </c>
      <c r="I2250" s="156"/>
      <c r="L2250" s="152"/>
      <c r="M2250" s="157"/>
      <c r="T2250" s="158"/>
      <c r="AT2250" s="154" t="s">
        <v>313</v>
      </c>
      <c r="AU2250" s="154" t="s">
        <v>80</v>
      </c>
      <c r="AV2250" s="12" t="s">
        <v>78</v>
      </c>
      <c r="AW2250" s="12" t="s">
        <v>32</v>
      </c>
      <c r="AX2250" s="12" t="s">
        <v>71</v>
      </c>
      <c r="AY2250" s="154" t="s">
        <v>304</v>
      </c>
    </row>
    <row r="2251" spans="2:65" s="13" customFormat="1" x14ac:dyDescent="0.2">
      <c r="B2251" s="159"/>
      <c r="D2251" s="153" t="s">
        <v>313</v>
      </c>
      <c r="E2251" s="160" t="s">
        <v>2</v>
      </c>
      <c r="F2251" s="161" t="s">
        <v>2208</v>
      </c>
      <c r="H2251" s="162">
        <v>6.3609999999999998</v>
      </c>
      <c r="I2251" s="163"/>
      <c r="L2251" s="159"/>
      <c r="M2251" s="164"/>
      <c r="T2251" s="165"/>
      <c r="AT2251" s="160" t="s">
        <v>313</v>
      </c>
      <c r="AU2251" s="160" t="s">
        <v>80</v>
      </c>
      <c r="AV2251" s="13" t="s">
        <v>80</v>
      </c>
      <c r="AW2251" s="13" t="s">
        <v>32</v>
      </c>
      <c r="AX2251" s="13" t="s">
        <v>71</v>
      </c>
      <c r="AY2251" s="160" t="s">
        <v>304</v>
      </c>
    </row>
    <row r="2252" spans="2:65" s="14" customFormat="1" x14ac:dyDescent="0.2">
      <c r="B2252" s="166"/>
      <c r="D2252" s="153" t="s">
        <v>313</v>
      </c>
      <c r="E2252" s="167" t="s">
        <v>2</v>
      </c>
      <c r="F2252" s="168" t="s">
        <v>321</v>
      </c>
      <c r="H2252" s="169">
        <v>6.3609999999999998</v>
      </c>
      <c r="I2252" s="170"/>
      <c r="L2252" s="166"/>
      <c r="M2252" s="171"/>
      <c r="T2252" s="172"/>
      <c r="AT2252" s="167" t="s">
        <v>313</v>
      </c>
      <c r="AU2252" s="167" t="s">
        <v>80</v>
      </c>
      <c r="AV2252" s="14" t="s">
        <v>322</v>
      </c>
      <c r="AW2252" s="14" t="s">
        <v>32</v>
      </c>
      <c r="AX2252" s="14" t="s">
        <v>71</v>
      </c>
      <c r="AY2252" s="167" t="s">
        <v>304</v>
      </c>
    </row>
    <row r="2253" spans="2:65" s="15" customFormat="1" x14ac:dyDescent="0.2">
      <c r="B2253" s="173"/>
      <c r="D2253" s="153" t="s">
        <v>313</v>
      </c>
      <c r="E2253" s="174" t="s">
        <v>2</v>
      </c>
      <c r="F2253" s="175" t="s">
        <v>323</v>
      </c>
      <c r="H2253" s="176">
        <v>45.167000000000002</v>
      </c>
      <c r="I2253" s="177"/>
      <c r="L2253" s="173"/>
      <c r="M2253" s="178"/>
      <c r="T2253" s="179"/>
      <c r="AT2253" s="174" t="s">
        <v>313</v>
      </c>
      <c r="AU2253" s="174" t="s">
        <v>80</v>
      </c>
      <c r="AV2253" s="15" t="s">
        <v>86</v>
      </c>
      <c r="AW2253" s="15" t="s">
        <v>32</v>
      </c>
      <c r="AX2253" s="15" t="s">
        <v>78</v>
      </c>
      <c r="AY2253" s="174" t="s">
        <v>304</v>
      </c>
    </row>
    <row r="2254" spans="2:65" s="1" customFormat="1" ht="44.25" customHeight="1" x14ac:dyDescent="0.2">
      <c r="B2254" s="134"/>
      <c r="C2254" s="135" t="s">
        <v>2209</v>
      </c>
      <c r="D2254" s="135" t="s">
        <v>306</v>
      </c>
      <c r="E2254" s="136" t="s">
        <v>2210</v>
      </c>
      <c r="F2254" s="137" t="s">
        <v>2211</v>
      </c>
      <c r="G2254" s="138" t="s">
        <v>134</v>
      </c>
      <c r="H2254" s="139">
        <v>45.167000000000002</v>
      </c>
      <c r="I2254" s="140"/>
      <c r="J2254" s="141">
        <f>ROUND(I2254*H2254,2)</f>
        <v>0</v>
      </c>
      <c r="K2254" s="137" t="s">
        <v>309</v>
      </c>
      <c r="L2254" s="33"/>
      <c r="M2254" s="142" t="s">
        <v>2</v>
      </c>
      <c r="N2254" s="143" t="s">
        <v>42</v>
      </c>
      <c r="P2254" s="144">
        <f>O2254*H2254</f>
        <v>0</v>
      </c>
      <c r="Q2254" s="144">
        <v>0</v>
      </c>
      <c r="R2254" s="144">
        <f>Q2254*H2254</f>
        <v>0</v>
      </c>
      <c r="S2254" s="144">
        <v>0</v>
      </c>
      <c r="T2254" s="145">
        <f>S2254*H2254</f>
        <v>0</v>
      </c>
      <c r="AR2254" s="146" t="s">
        <v>86</v>
      </c>
      <c r="AT2254" s="146" t="s">
        <v>306</v>
      </c>
      <c r="AU2254" s="146" t="s">
        <v>80</v>
      </c>
      <c r="AY2254" s="18" t="s">
        <v>304</v>
      </c>
      <c r="BE2254" s="147">
        <f>IF(N2254="základní",J2254,0)</f>
        <v>0</v>
      </c>
      <c r="BF2254" s="147">
        <f>IF(N2254="snížená",J2254,0)</f>
        <v>0</v>
      </c>
      <c r="BG2254" s="147">
        <f>IF(N2254="zákl. přenesená",J2254,0)</f>
        <v>0</v>
      </c>
      <c r="BH2254" s="147">
        <f>IF(N2254="sníž. přenesená",J2254,0)</f>
        <v>0</v>
      </c>
      <c r="BI2254" s="147">
        <f>IF(N2254="nulová",J2254,0)</f>
        <v>0</v>
      </c>
      <c r="BJ2254" s="18" t="s">
        <v>78</v>
      </c>
      <c r="BK2254" s="147">
        <f>ROUND(I2254*H2254,2)</f>
        <v>0</v>
      </c>
      <c r="BL2254" s="18" t="s">
        <v>86</v>
      </c>
      <c r="BM2254" s="146" t="s">
        <v>2212</v>
      </c>
    </row>
    <row r="2255" spans="2:65" s="1" customFormat="1" x14ac:dyDescent="0.2">
      <c r="B2255" s="33"/>
      <c r="D2255" s="148" t="s">
        <v>311</v>
      </c>
      <c r="F2255" s="149" t="s">
        <v>2213</v>
      </c>
      <c r="I2255" s="150"/>
      <c r="L2255" s="33"/>
      <c r="M2255" s="151"/>
      <c r="T2255" s="54"/>
      <c r="AT2255" s="18" t="s">
        <v>311</v>
      </c>
      <c r="AU2255" s="18" t="s">
        <v>80</v>
      </c>
    </row>
    <row r="2256" spans="2:65" s="1" customFormat="1" ht="21.75" customHeight="1" x14ac:dyDescent="0.2">
      <c r="B2256" s="134"/>
      <c r="C2256" s="135" t="s">
        <v>2214</v>
      </c>
      <c r="D2256" s="135" t="s">
        <v>306</v>
      </c>
      <c r="E2256" s="136" t="s">
        <v>571</v>
      </c>
      <c r="F2256" s="137" t="s">
        <v>572</v>
      </c>
      <c r="G2256" s="138" t="s">
        <v>383</v>
      </c>
      <c r="H2256" s="139">
        <v>3.6019999999999999</v>
      </c>
      <c r="I2256" s="140"/>
      <c r="J2256" s="141">
        <f>ROUND(I2256*H2256,2)</f>
        <v>0</v>
      </c>
      <c r="K2256" s="137" t="s">
        <v>309</v>
      </c>
      <c r="L2256" s="33"/>
      <c r="M2256" s="142" t="s">
        <v>2</v>
      </c>
      <c r="N2256" s="143" t="s">
        <v>42</v>
      </c>
      <c r="P2256" s="144">
        <f>O2256*H2256</f>
        <v>0</v>
      </c>
      <c r="Q2256" s="144">
        <v>1.06277</v>
      </c>
      <c r="R2256" s="144">
        <f>Q2256*H2256</f>
        <v>3.8280975399999999</v>
      </c>
      <c r="S2256" s="144">
        <v>0</v>
      </c>
      <c r="T2256" s="145">
        <f>S2256*H2256</f>
        <v>0</v>
      </c>
      <c r="AR2256" s="146" t="s">
        <v>86</v>
      </c>
      <c r="AT2256" s="146" t="s">
        <v>306</v>
      </c>
      <c r="AU2256" s="146" t="s">
        <v>80</v>
      </c>
      <c r="AY2256" s="18" t="s">
        <v>304</v>
      </c>
      <c r="BE2256" s="147">
        <f>IF(N2256="základní",J2256,0)</f>
        <v>0</v>
      </c>
      <c r="BF2256" s="147">
        <f>IF(N2256="snížená",J2256,0)</f>
        <v>0</v>
      </c>
      <c r="BG2256" s="147">
        <f>IF(N2256="zákl. přenesená",J2256,0)</f>
        <v>0</v>
      </c>
      <c r="BH2256" s="147">
        <f>IF(N2256="sníž. přenesená",J2256,0)</f>
        <v>0</v>
      </c>
      <c r="BI2256" s="147">
        <f>IF(N2256="nulová",J2256,0)</f>
        <v>0</v>
      </c>
      <c r="BJ2256" s="18" t="s">
        <v>78</v>
      </c>
      <c r="BK2256" s="147">
        <f>ROUND(I2256*H2256,2)</f>
        <v>0</v>
      </c>
      <c r="BL2256" s="18" t="s">
        <v>86</v>
      </c>
      <c r="BM2256" s="146" t="s">
        <v>2215</v>
      </c>
    </row>
    <row r="2257" spans="2:51" s="1" customFormat="1" x14ac:dyDescent="0.2">
      <c r="B2257" s="33"/>
      <c r="D2257" s="148" t="s">
        <v>311</v>
      </c>
      <c r="F2257" s="149" t="s">
        <v>574</v>
      </c>
      <c r="I2257" s="150"/>
      <c r="L2257" s="33"/>
      <c r="M2257" s="151"/>
      <c r="T2257" s="54"/>
      <c r="AT2257" s="18" t="s">
        <v>311</v>
      </c>
      <c r="AU2257" s="18" t="s">
        <v>80</v>
      </c>
    </row>
    <row r="2258" spans="2:51" s="12" customFormat="1" x14ac:dyDescent="0.2">
      <c r="B2258" s="152"/>
      <c r="D2258" s="153" t="s">
        <v>313</v>
      </c>
      <c r="E2258" s="154" t="s">
        <v>2</v>
      </c>
      <c r="F2258" s="155" t="s">
        <v>2197</v>
      </c>
      <c r="H2258" s="154" t="s">
        <v>2</v>
      </c>
      <c r="I2258" s="156"/>
      <c r="L2258" s="152"/>
      <c r="M2258" s="157"/>
      <c r="T2258" s="158"/>
      <c r="AT2258" s="154" t="s">
        <v>313</v>
      </c>
      <c r="AU2258" s="154" t="s">
        <v>80</v>
      </c>
      <c r="AV2258" s="12" t="s">
        <v>78</v>
      </c>
      <c r="AW2258" s="12" t="s">
        <v>32</v>
      </c>
      <c r="AX2258" s="12" t="s">
        <v>71</v>
      </c>
      <c r="AY2258" s="154" t="s">
        <v>304</v>
      </c>
    </row>
    <row r="2259" spans="2:51" s="12" customFormat="1" x14ac:dyDescent="0.2">
      <c r="B2259" s="152"/>
      <c r="D2259" s="153" t="s">
        <v>313</v>
      </c>
      <c r="E2259" s="154" t="s">
        <v>2</v>
      </c>
      <c r="F2259" s="155" t="s">
        <v>2216</v>
      </c>
      <c r="H2259" s="154" t="s">
        <v>2</v>
      </c>
      <c r="I2259" s="156"/>
      <c r="L2259" s="152"/>
      <c r="M2259" s="157"/>
      <c r="T2259" s="158"/>
      <c r="AT2259" s="154" t="s">
        <v>313</v>
      </c>
      <c r="AU2259" s="154" t="s">
        <v>80</v>
      </c>
      <c r="AV2259" s="12" t="s">
        <v>78</v>
      </c>
      <c r="AW2259" s="12" t="s">
        <v>32</v>
      </c>
      <c r="AX2259" s="12" t="s">
        <v>71</v>
      </c>
      <c r="AY2259" s="154" t="s">
        <v>304</v>
      </c>
    </row>
    <row r="2260" spans="2:51" s="13" customFormat="1" x14ac:dyDescent="0.2">
      <c r="B2260" s="159"/>
      <c r="D2260" s="153" t="s">
        <v>313</v>
      </c>
      <c r="E2260" s="160" t="s">
        <v>2</v>
      </c>
      <c r="F2260" s="161" t="s">
        <v>2217</v>
      </c>
      <c r="H2260" s="162">
        <v>0.95699999999999996</v>
      </c>
      <c r="I2260" s="163"/>
      <c r="L2260" s="159"/>
      <c r="M2260" s="164"/>
      <c r="T2260" s="165"/>
      <c r="AT2260" s="160" t="s">
        <v>313</v>
      </c>
      <c r="AU2260" s="160" t="s">
        <v>80</v>
      </c>
      <c r="AV2260" s="13" t="s">
        <v>80</v>
      </c>
      <c r="AW2260" s="13" t="s">
        <v>32</v>
      </c>
      <c r="AX2260" s="13" t="s">
        <v>71</v>
      </c>
      <c r="AY2260" s="160" t="s">
        <v>304</v>
      </c>
    </row>
    <row r="2261" spans="2:51" s="13" customFormat="1" x14ac:dyDescent="0.2">
      <c r="B2261" s="159"/>
      <c r="D2261" s="153" t="s">
        <v>313</v>
      </c>
      <c r="E2261" s="160" t="s">
        <v>2</v>
      </c>
      <c r="F2261" s="161" t="s">
        <v>2218</v>
      </c>
      <c r="H2261" s="162">
        <v>0.24199999999999999</v>
      </c>
      <c r="I2261" s="163"/>
      <c r="L2261" s="159"/>
      <c r="M2261" s="164"/>
      <c r="T2261" s="165"/>
      <c r="AT2261" s="160" t="s">
        <v>313</v>
      </c>
      <c r="AU2261" s="160" t="s">
        <v>80</v>
      </c>
      <c r="AV2261" s="13" t="s">
        <v>80</v>
      </c>
      <c r="AW2261" s="13" t="s">
        <v>32</v>
      </c>
      <c r="AX2261" s="13" t="s">
        <v>71</v>
      </c>
      <c r="AY2261" s="160" t="s">
        <v>304</v>
      </c>
    </row>
    <row r="2262" spans="2:51" s="13" customFormat="1" x14ac:dyDescent="0.2">
      <c r="B2262" s="159"/>
      <c r="D2262" s="153" t="s">
        <v>313</v>
      </c>
      <c r="E2262" s="160" t="s">
        <v>2</v>
      </c>
      <c r="F2262" s="161" t="s">
        <v>2219</v>
      </c>
      <c r="H2262" s="162">
        <v>6.3E-2</v>
      </c>
      <c r="I2262" s="163"/>
      <c r="L2262" s="159"/>
      <c r="M2262" s="164"/>
      <c r="T2262" s="165"/>
      <c r="AT2262" s="160" t="s">
        <v>313</v>
      </c>
      <c r="AU2262" s="160" t="s">
        <v>80</v>
      </c>
      <c r="AV2262" s="13" t="s">
        <v>80</v>
      </c>
      <c r="AW2262" s="13" t="s">
        <v>32</v>
      </c>
      <c r="AX2262" s="13" t="s">
        <v>71</v>
      </c>
      <c r="AY2262" s="160" t="s">
        <v>304</v>
      </c>
    </row>
    <row r="2263" spans="2:51" s="14" customFormat="1" x14ac:dyDescent="0.2">
      <c r="B2263" s="166"/>
      <c r="D2263" s="153" t="s">
        <v>313</v>
      </c>
      <c r="E2263" s="167" t="s">
        <v>2</v>
      </c>
      <c r="F2263" s="168" t="s">
        <v>321</v>
      </c>
      <c r="H2263" s="169">
        <v>1.262</v>
      </c>
      <c r="I2263" s="170"/>
      <c r="L2263" s="166"/>
      <c r="M2263" s="171"/>
      <c r="T2263" s="172"/>
      <c r="AT2263" s="167" t="s">
        <v>313</v>
      </c>
      <c r="AU2263" s="167" t="s">
        <v>80</v>
      </c>
      <c r="AV2263" s="14" t="s">
        <v>322</v>
      </c>
      <c r="AW2263" s="14" t="s">
        <v>32</v>
      </c>
      <c r="AX2263" s="14" t="s">
        <v>71</v>
      </c>
      <c r="AY2263" s="167" t="s">
        <v>304</v>
      </c>
    </row>
    <row r="2264" spans="2:51" s="12" customFormat="1" x14ac:dyDescent="0.2">
      <c r="B2264" s="152"/>
      <c r="D2264" s="153" t="s">
        <v>313</v>
      </c>
      <c r="E2264" s="154" t="s">
        <v>2</v>
      </c>
      <c r="F2264" s="155" t="s">
        <v>2220</v>
      </c>
      <c r="H2264" s="154" t="s">
        <v>2</v>
      </c>
      <c r="I2264" s="156"/>
      <c r="L2264" s="152"/>
      <c r="M2264" s="157"/>
      <c r="T2264" s="158"/>
      <c r="AT2264" s="154" t="s">
        <v>313</v>
      </c>
      <c r="AU2264" s="154" t="s">
        <v>80</v>
      </c>
      <c r="AV2264" s="12" t="s">
        <v>78</v>
      </c>
      <c r="AW2264" s="12" t="s">
        <v>32</v>
      </c>
      <c r="AX2264" s="12" t="s">
        <v>71</v>
      </c>
      <c r="AY2264" s="154" t="s">
        <v>304</v>
      </c>
    </row>
    <row r="2265" spans="2:51" s="13" customFormat="1" x14ac:dyDescent="0.2">
      <c r="B2265" s="159"/>
      <c r="D2265" s="153" t="s">
        <v>313</v>
      </c>
      <c r="E2265" s="160" t="s">
        <v>2</v>
      </c>
      <c r="F2265" s="161" t="s">
        <v>2221</v>
      </c>
      <c r="H2265" s="162">
        <v>0.95699999999999996</v>
      </c>
      <c r="I2265" s="163"/>
      <c r="L2265" s="159"/>
      <c r="M2265" s="164"/>
      <c r="T2265" s="165"/>
      <c r="AT2265" s="160" t="s">
        <v>313</v>
      </c>
      <c r="AU2265" s="160" t="s">
        <v>80</v>
      </c>
      <c r="AV2265" s="13" t="s">
        <v>80</v>
      </c>
      <c r="AW2265" s="13" t="s">
        <v>32</v>
      </c>
      <c r="AX2265" s="13" t="s">
        <v>71</v>
      </c>
      <c r="AY2265" s="160" t="s">
        <v>304</v>
      </c>
    </row>
    <row r="2266" spans="2:51" s="14" customFormat="1" x14ac:dyDescent="0.2">
      <c r="B2266" s="166"/>
      <c r="D2266" s="153" t="s">
        <v>313</v>
      </c>
      <c r="E2266" s="167" t="s">
        <v>2</v>
      </c>
      <c r="F2266" s="168" t="s">
        <v>321</v>
      </c>
      <c r="H2266" s="169">
        <v>0.95699999999999996</v>
      </c>
      <c r="I2266" s="170"/>
      <c r="L2266" s="166"/>
      <c r="M2266" s="171"/>
      <c r="T2266" s="172"/>
      <c r="AT2266" s="167" t="s">
        <v>313</v>
      </c>
      <c r="AU2266" s="167" t="s">
        <v>80</v>
      </c>
      <c r="AV2266" s="14" t="s">
        <v>322</v>
      </c>
      <c r="AW2266" s="14" t="s">
        <v>32</v>
      </c>
      <c r="AX2266" s="14" t="s">
        <v>71</v>
      </c>
      <c r="AY2266" s="167" t="s">
        <v>304</v>
      </c>
    </row>
    <row r="2267" spans="2:51" s="12" customFormat="1" x14ac:dyDescent="0.2">
      <c r="B2267" s="152"/>
      <c r="D2267" s="153" t="s">
        <v>313</v>
      </c>
      <c r="E2267" s="154" t="s">
        <v>2</v>
      </c>
      <c r="F2267" s="155" t="s">
        <v>2222</v>
      </c>
      <c r="H2267" s="154" t="s">
        <v>2</v>
      </c>
      <c r="I2267" s="156"/>
      <c r="L2267" s="152"/>
      <c r="M2267" s="157"/>
      <c r="T2267" s="158"/>
      <c r="AT2267" s="154" t="s">
        <v>313</v>
      </c>
      <c r="AU2267" s="154" t="s">
        <v>80</v>
      </c>
      <c r="AV2267" s="12" t="s">
        <v>78</v>
      </c>
      <c r="AW2267" s="12" t="s">
        <v>32</v>
      </c>
      <c r="AX2267" s="12" t="s">
        <v>71</v>
      </c>
      <c r="AY2267" s="154" t="s">
        <v>304</v>
      </c>
    </row>
    <row r="2268" spans="2:51" s="13" customFormat="1" x14ac:dyDescent="0.2">
      <c r="B2268" s="159"/>
      <c r="D2268" s="153" t="s">
        <v>313</v>
      </c>
      <c r="E2268" s="160" t="s">
        <v>2</v>
      </c>
      <c r="F2268" s="161" t="s">
        <v>2223</v>
      </c>
      <c r="H2268" s="162">
        <v>0.34300000000000003</v>
      </c>
      <c r="I2268" s="163"/>
      <c r="L2268" s="159"/>
      <c r="M2268" s="164"/>
      <c r="T2268" s="165"/>
      <c r="AT2268" s="160" t="s">
        <v>313</v>
      </c>
      <c r="AU2268" s="160" t="s">
        <v>80</v>
      </c>
      <c r="AV2268" s="13" t="s">
        <v>80</v>
      </c>
      <c r="AW2268" s="13" t="s">
        <v>32</v>
      </c>
      <c r="AX2268" s="13" t="s">
        <v>71</v>
      </c>
      <c r="AY2268" s="160" t="s">
        <v>304</v>
      </c>
    </row>
    <row r="2269" spans="2:51" s="13" customFormat="1" x14ac:dyDescent="0.2">
      <c r="B2269" s="159"/>
      <c r="D2269" s="153" t="s">
        <v>313</v>
      </c>
      <c r="E2269" s="160" t="s">
        <v>2</v>
      </c>
      <c r="F2269" s="161" t="s">
        <v>2224</v>
      </c>
      <c r="H2269" s="162">
        <v>0.53100000000000003</v>
      </c>
      <c r="I2269" s="163"/>
      <c r="L2269" s="159"/>
      <c r="M2269" s="164"/>
      <c r="T2269" s="165"/>
      <c r="AT2269" s="160" t="s">
        <v>313</v>
      </c>
      <c r="AU2269" s="160" t="s">
        <v>80</v>
      </c>
      <c r="AV2269" s="13" t="s">
        <v>80</v>
      </c>
      <c r="AW2269" s="13" t="s">
        <v>32</v>
      </c>
      <c r="AX2269" s="13" t="s">
        <v>71</v>
      </c>
      <c r="AY2269" s="160" t="s">
        <v>304</v>
      </c>
    </row>
    <row r="2270" spans="2:51" s="14" customFormat="1" x14ac:dyDescent="0.2">
      <c r="B2270" s="166"/>
      <c r="D2270" s="153" t="s">
        <v>313</v>
      </c>
      <c r="E2270" s="167" t="s">
        <v>2</v>
      </c>
      <c r="F2270" s="168" t="s">
        <v>321</v>
      </c>
      <c r="H2270" s="169">
        <v>0.874</v>
      </c>
      <c r="I2270" s="170"/>
      <c r="L2270" s="166"/>
      <c r="M2270" s="171"/>
      <c r="T2270" s="172"/>
      <c r="AT2270" s="167" t="s">
        <v>313</v>
      </c>
      <c r="AU2270" s="167" t="s">
        <v>80</v>
      </c>
      <c r="AV2270" s="14" t="s">
        <v>322</v>
      </c>
      <c r="AW2270" s="14" t="s">
        <v>32</v>
      </c>
      <c r="AX2270" s="14" t="s">
        <v>71</v>
      </c>
      <c r="AY2270" s="167" t="s">
        <v>304</v>
      </c>
    </row>
    <row r="2271" spans="2:51" s="12" customFormat="1" x14ac:dyDescent="0.2">
      <c r="B2271" s="152"/>
      <c r="D2271" s="153" t="s">
        <v>313</v>
      </c>
      <c r="E2271" s="154" t="s">
        <v>2</v>
      </c>
      <c r="F2271" s="155" t="s">
        <v>2225</v>
      </c>
      <c r="H2271" s="154" t="s">
        <v>2</v>
      </c>
      <c r="I2271" s="156"/>
      <c r="L2271" s="152"/>
      <c r="M2271" s="157"/>
      <c r="T2271" s="158"/>
      <c r="AT2271" s="154" t="s">
        <v>313</v>
      </c>
      <c r="AU2271" s="154" t="s">
        <v>80</v>
      </c>
      <c r="AV2271" s="12" t="s">
        <v>78</v>
      </c>
      <c r="AW2271" s="12" t="s">
        <v>32</v>
      </c>
      <c r="AX2271" s="12" t="s">
        <v>71</v>
      </c>
      <c r="AY2271" s="154" t="s">
        <v>304</v>
      </c>
    </row>
    <row r="2272" spans="2:51" s="13" customFormat="1" x14ac:dyDescent="0.2">
      <c r="B2272" s="159"/>
      <c r="D2272" s="153" t="s">
        <v>313</v>
      </c>
      <c r="E2272" s="160" t="s">
        <v>2</v>
      </c>
      <c r="F2272" s="161" t="s">
        <v>2226</v>
      </c>
      <c r="H2272" s="162">
        <v>0.50900000000000001</v>
      </c>
      <c r="I2272" s="163"/>
      <c r="L2272" s="159"/>
      <c r="M2272" s="164"/>
      <c r="T2272" s="165"/>
      <c r="AT2272" s="160" t="s">
        <v>313</v>
      </c>
      <c r="AU2272" s="160" t="s">
        <v>80</v>
      </c>
      <c r="AV2272" s="13" t="s">
        <v>80</v>
      </c>
      <c r="AW2272" s="13" t="s">
        <v>32</v>
      </c>
      <c r="AX2272" s="13" t="s">
        <v>71</v>
      </c>
      <c r="AY2272" s="160" t="s">
        <v>304</v>
      </c>
    </row>
    <row r="2273" spans="2:65" s="14" customFormat="1" x14ac:dyDescent="0.2">
      <c r="B2273" s="166"/>
      <c r="D2273" s="153" t="s">
        <v>313</v>
      </c>
      <c r="E2273" s="167" t="s">
        <v>2</v>
      </c>
      <c r="F2273" s="168" t="s">
        <v>321</v>
      </c>
      <c r="H2273" s="169">
        <v>0.50900000000000001</v>
      </c>
      <c r="I2273" s="170"/>
      <c r="L2273" s="166"/>
      <c r="M2273" s="171"/>
      <c r="T2273" s="172"/>
      <c r="AT2273" s="167" t="s">
        <v>313</v>
      </c>
      <c r="AU2273" s="167" t="s">
        <v>80</v>
      </c>
      <c r="AV2273" s="14" t="s">
        <v>322</v>
      </c>
      <c r="AW2273" s="14" t="s">
        <v>32</v>
      </c>
      <c r="AX2273" s="14" t="s">
        <v>71</v>
      </c>
      <c r="AY2273" s="167" t="s">
        <v>304</v>
      </c>
    </row>
    <row r="2274" spans="2:65" s="15" customFormat="1" x14ac:dyDescent="0.2">
      <c r="B2274" s="173"/>
      <c r="D2274" s="153" t="s">
        <v>313</v>
      </c>
      <c r="E2274" s="174" t="s">
        <v>2</v>
      </c>
      <c r="F2274" s="175" t="s">
        <v>323</v>
      </c>
      <c r="H2274" s="176">
        <v>3.6019999999999999</v>
      </c>
      <c r="I2274" s="177"/>
      <c r="L2274" s="173"/>
      <c r="M2274" s="178"/>
      <c r="T2274" s="179"/>
      <c r="AT2274" s="174" t="s">
        <v>313</v>
      </c>
      <c r="AU2274" s="174" t="s">
        <v>80</v>
      </c>
      <c r="AV2274" s="15" t="s">
        <v>86</v>
      </c>
      <c r="AW2274" s="15" t="s">
        <v>32</v>
      </c>
      <c r="AX2274" s="15" t="s">
        <v>78</v>
      </c>
      <c r="AY2274" s="174" t="s">
        <v>304</v>
      </c>
    </row>
    <row r="2275" spans="2:65" s="1" customFormat="1" ht="24.2" customHeight="1" x14ac:dyDescent="0.2">
      <c r="B2275" s="134"/>
      <c r="C2275" s="135" t="s">
        <v>2227</v>
      </c>
      <c r="D2275" s="135" t="s">
        <v>306</v>
      </c>
      <c r="E2275" s="136" t="s">
        <v>2228</v>
      </c>
      <c r="F2275" s="137" t="s">
        <v>2229</v>
      </c>
      <c r="G2275" s="138" t="s">
        <v>130</v>
      </c>
      <c r="H2275" s="139">
        <v>692.41399999999999</v>
      </c>
      <c r="I2275" s="140"/>
      <c r="J2275" s="141">
        <f>ROUND(I2275*H2275,2)</f>
        <v>0</v>
      </c>
      <c r="K2275" s="137" t="s">
        <v>309</v>
      </c>
      <c r="L2275" s="33"/>
      <c r="M2275" s="142" t="s">
        <v>2</v>
      </c>
      <c r="N2275" s="143" t="s">
        <v>42</v>
      </c>
      <c r="P2275" s="144">
        <f>O2275*H2275</f>
        <v>0</v>
      </c>
      <c r="Q2275" s="144">
        <v>1.2999999999999999E-4</v>
      </c>
      <c r="R2275" s="144">
        <f>Q2275*H2275</f>
        <v>9.0013819999999994E-2</v>
      </c>
      <c r="S2275" s="144">
        <v>0</v>
      </c>
      <c r="T2275" s="145">
        <f>S2275*H2275</f>
        <v>0</v>
      </c>
      <c r="AR2275" s="146" t="s">
        <v>86</v>
      </c>
      <c r="AT2275" s="146" t="s">
        <v>306</v>
      </c>
      <c r="AU2275" s="146" t="s">
        <v>80</v>
      </c>
      <c r="AY2275" s="18" t="s">
        <v>304</v>
      </c>
      <c r="BE2275" s="147">
        <f>IF(N2275="základní",J2275,0)</f>
        <v>0</v>
      </c>
      <c r="BF2275" s="147">
        <f>IF(N2275="snížená",J2275,0)</f>
        <v>0</v>
      </c>
      <c r="BG2275" s="147">
        <f>IF(N2275="zákl. přenesená",J2275,0)</f>
        <v>0</v>
      </c>
      <c r="BH2275" s="147">
        <f>IF(N2275="sníž. přenesená",J2275,0)</f>
        <v>0</v>
      </c>
      <c r="BI2275" s="147">
        <f>IF(N2275="nulová",J2275,0)</f>
        <v>0</v>
      </c>
      <c r="BJ2275" s="18" t="s">
        <v>78</v>
      </c>
      <c r="BK2275" s="147">
        <f>ROUND(I2275*H2275,2)</f>
        <v>0</v>
      </c>
      <c r="BL2275" s="18" t="s">
        <v>86</v>
      </c>
      <c r="BM2275" s="146" t="s">
        <v>2230</v>
      </c>
    </row>
    <row r="2276" spans="2:65" s="1" customFormat="1" x14ac:dyDescent="0.2">
      <c r="B2276" s="33"/>
      <c r="D2276" s="148" t="s">
        <v>311</v>
      </c>
      <c r="F2276" s="149" t="s">
        <v>2231</v>
      </c>
      <c r="I2276" s="150"/>
      <c r="L2276" s="33"/>
      <c r="M2276" s="151"/>
      <c r="T2276" s="54"/>
      <c r="AT2276" s="18" t="s">
        <v>311</v>
      </c>
      <c r="AU2276" s="18" t="s">
        <v>80</v>
      </c>
    </row>
    <row r="2277" spans="2:65" s="12" customFormat="1" x14ac:dyDescent="0.2">
      <c r="B2277" s="152"/>
      <c r="D2277" s="153" t="s">
        <v>313</v>
      </c>
      <c r="E2277" s="154" t="s">
        <v>2</v>
      </c>
      <c r="F2277" s="155" t="s">
        <v>2232</v>
      </c>
      <c r="H2277" s="154" t="s">
        <v>2</v>
      </c>
      <c r="I2277" s="156"/>
      <c r="L2277" s="152"/>
      <c r="M2277" s="157"/>
      <c r="T2277" s="158"/>
      <c r="AT2277" s="154" t="s">
        <v>313</v>
      </c>
      <c r="AU2277" s="154" t="s">
        <v>80</v>
      </c>
      <c r="AV2277" s="12" t="s">
        <v>78</v>
      </c>
      <c r="AW2277" s="12" t="s">
        <v>32</v>
      </c>
      <c r="AX2277" s="12" t="s">
        <v>71</v>
      </c>
      <c r="AY2277" s="154" t="s">
        <v>304</v>
      </c>
    </row>
    <row r="2278" spans="2:65" s="12" customFormat="1" x14ac:dyDescent="0.2">
      <c r="B2278" s="152"/>
      <c r="D2278" s="153" t="s">
        <v>313</v>
      </c>
      <c r="E2278" s="154" t="s">
        <v>2</v>
      </c>
      <c r="F2278" s="155" t="s">
        <v>2198</v>
      </c>
      <c r="H2278" s="154" t="s">
        <v>2</v>
      </c>
      <c r="I2278" s="156"/>
      <c r="L2278" s="152"/>
      <c r="M2278" s="157"/>
      <c r="T2278" s="158"/>
      <c r="AT2278" s="154" t="s">
        <v>313</v>
      </c>
      <c r="AU2278" s="154" t="s">
        <v>80</v>
      </c>
      <c r="AV2278" s="12" t="s">
        <v>78</v>
      </c>
      <c r="AW2278" s="12" t="s">
        <v>32</v>
      </c>
      <c r="AX2278" s="12" t="s">
        <v>71</v>
      </c>
      <c r="AY2278" s="154" t="s">
        <v>304</v>
      </c>
    </row>
    <row r="2279" spans="2:65" s="13" customFormat="1" x14ac:dyDescent="0.2">
      <c r="B2279" s="159"/>
      <c r="D2279" s="153" t="s">
        <v>313</v>
      </c>
      <c r="E2279" s="160" t="s">
        <v>2</v>
      </c>
      <c r="F2279" s="161" t="s">
        <v>162</v>
      </c>
      <c r="H2279" s="162">
        <v>183.87299999999999</v>
      </c>
      <c r="I2279" s="163"/>
      <c r="L2279" s="159"/>
      <c r="M2279" s="164"/>
      <c r="T2279" s="165"/>
      <c r="AT2279" s="160" t="s">
        <v>313</v>
      </c>
      <c r="AU2279" s="160" t="s">
        <v>80</v>
      </c>
      <c r="AV2279" s="13" t="s">
        <v>80</v>
      </c>
      <c r="AW2279" s="13" t="s">
        <v>32</v>
      </c>
      <c r="AX2279" s="13" t="s">
        <v>71</v>
      </c>
      <c r="AY2279" s="160" t="s">
        <v>304</v>
      </c>
    </row>
    <row r="2280" spans="2:65" s="13" customFormat="1" x14ac:dyDescent="0.2">
      <c r="B2280" s="159"/>
      <c r="D2280" s="153" t="s">
        <v>313</v>
      </c>
      <c r="E2280" s="160" t="s">
        <v>2</v>
      </c>
      <c r="F2280" s="161" t="s">
        <v>154</v>
      </c>
      <c r="H2280" s="162">
        <v>46.551000000000002</v>
      </c>
      <c r="I2280" s="163"/>
      <c r="L2280" s="159"/>
      <c r="M2280" s="164"/>
      <c r="T2280" s="165"/>
      <c r="AT2280" s="160" t="s">
        <v>313</v>
      </c>
      <c r="AU2280" s="160" t="s">
        <v>80</v>
      </c>
      <c r="AV2280" s="13" t="s">
        <v>80</v>
      </c>
      <c r="AW2280" s="13" t="s">
        <v>32</v>
      </c>
      <c r="AX2280" s="13" t="s">
        <v>71</v>
      </c>
      <c r="AY2280" s="160" t="s">
        <v>304</v>
      </c>
    </row>
    <row r="2281" spans="2:65" s="13" customFormat="1" x14ac:dyDescent="0.2">
      <c r="B2281" s="159"/>
      <c r="D2281" s="153" t="s">
        <v>313</v>
      </c>
      <c r="E2281" s="160" t="s">
        <v>2</v>
      </c>
      <c r="F2281" s="161" t="s">
        <v>128</v>
      </c>
      <c r="H2281" s="162">
        <v>12.031000000000001</v>
      </c>
      <c r="I2281" s="163"/>
      <c r="L2281" s="159"/>
      <c r="M2281" s="164"/>
      <c r="T2281" s="165"/>
      <c r="AT2281" s="160" t="s">
        <v>313</v>
      </c>
      <c r="AU2281" s="160" t="s">
        <v>80</v>
      </c>
      <c r="AV2281" s="13" t="s">
        <v>80</v>
      </c>
      <c r="AW2281" s="13" t="s">
        <v>32</v>
      </c>
      <c r="AX2281" s="13" t="s">
        <v>71</v>
      </c>
      <c r="AY2281" s="160" t="s">
        <v>304</v>
      </c>
    </row>
    <row r="2282" spans="2:65" s="14" customFormat="1" x14ac:dyDescent="0.2">
      <c r="B2282" s="166"/>
      <c r="D2282" s="153" t="s">
        <v>313</v>
      </c>
      <c r="E2282" s="167" t="s">
        <v>2</v>
      </c>
      <c r="F2282" s="168" t="s">
        <v>321</v>
      </c>
      <c r="H2282" s="169">
        <v>242.45500000000001</v>
      </c>
      <c r="I2282" s="170"/>
      <c r="L2282" s="166"/>
      <c r="M2282" s="171"/>
      <c r="T2282" s="172"/>
      <c r="AT2282" s="167" t="s">
        <v>313</v>
      </c>
      <c r="AU2282" s="167" t="s">
        <v>80</v>
      </c>
      <c r="AV2282" s="14" t="s">
        <v>322</v>
      </c>
      <c r="AW2282" s="14" t="s">
        <v>32</v>
      </c>
      <c r="AX2282" s="14" t="s">
        <v>71</v>
      </c>
      <c r="AY2282" s="167" t="s">
        <v>304</v>
      </c>
    </row>
    <row r="2283" spans="2:65" s="12" customFormat="1" x14ac:dyDescent="0.2">
      <c r="B2283" s="152"/>
      <c r="D2283" s="153" t="s">
        <v>313</v>
      </c>
      <c r="E2283" s="154" t="s">
        <v>2</v>
      </c>
      <c r="F2283" s="155" t="s">
        <v>2202</v>
      </c>
      <c r="H2283" s="154" t="s">
        <v>2</v>
      </c>
      <c r="I2283" s="156"/>
      <c r="L2283" s="152"/>
      <c r="M2283" s="157"/>
      <c r="T2283" s="158"/>
      <c r="AT2283" s="154" t="s">
        <v>313</v>
      </c>
      <c r="AU2283" s="154" t="s">
        <v>80</v>
      </c>
      <c r="AV2283" s="12" t="s">
        <v>78</v>
      </c>
      <c r="AW2283" s="12" t="s">
        <v>32</v>
      </c>
      <c r="AX2283" s="12" t="s">
        <v>71</v>
      </c>
      <c r="AY2283" s="154" t="s">
        <v>304</v>
      </c>
    </row>
    <row r="2284" spans="2:65" s="13" customFormat="1" x14ac:dyDescent="0.2">
      <c r="B2284" s="159"/>
      <c r="D2284" s="153" t="s">
        <v>313</v>
      </c>
      <c r="E2284" s="160" t="s">
        <v>2</v>
      </c>
      <c r="F2284" s="161" t="s">
        <v>228</v>
      </c>
      <c r="H2284" s="162">
        <v>184.03</v>
      </c>
      <c r="I2284" s="163"/>
      <c r="L2284" s="159"/>
      <c r="M2284" s="164"/>
      <c r="T2284" s="165"/>
      <c r="AT2284" s="160" t="s">
        <v>313</v>
      </c>
      <c r="AU2284" s="160" t="s">
        <v>80</v>
      </c>
      <c r="AV2284" s="13" t="s">
        <v>80</v>
      </c>
      <c r="AW2284" s="13" t="s">
        <v>32</v>
      </c>
      <c r="AX2284" s="13" t="s">
        <v>71</v>
      </c>
      <c r="AY2284" s="160" t="s">
        <v>304</v>
      </c>
    </row>
    <row r="2285" spans="2:65" s="14" customFormat="1" x14ac:dyDescent="0.2">
      <c r="B2285" s="166"/>
      <c r="D2285" s="153" t="s">
        <v>313</v>
      </c>
      <c r="E2285" s="167" t="s">
        <v>2</v>
      </c>
      <c r="F2285" s="168" t="s">
        <v>321</v>
      </c>
      <c r="H2285" s="169">
        <v>184.03</v>
      </c>
      <c r="I2285" s="170"/>
      <c r="L2285" s="166"/>
      <c r="M2285" s="171"/>
      <c r="T2285" s="172"/>
      <c r="AT2285" s="167" t="s">
        <v>313</v>
      </c>
      <c r="AU2285" s="167" t="s">
        <v>80</v>
      </c>
      <c r="AV2285" s="14" t="s">
        <v>322</v>
      </c>
      <c r="AW2285" s="14" t="s">
        <v>32</v>
      </c>
      <c r="AX2285" s="14" t="s">
        <v>71</v>
      </c>
      <c r="AY2285" s="167" t="s">
        <v>304</v>
      </c>
    </row>
    <row r="2286" spans="2:65" s="12" customFormat="1" x14ac:dyDescent="0.2">
      <c r="B2286" s="152"/>
      <c r="D2286" s="153" t="s">
        <v>313</v>
      </c>
      <c r="E2286" s="154" t="s">
        <v>2</v>
      </c>
      <c r="F2286" s="155" t="s">
        <v>2204</v>
      </c>
      <c r="H2286" s="154" t="s">
        <v>2</v>
      </c>
      <c r="I2286" s="156"/>
      <c r="L2286" s="152"/>
      <c r="M2286" s="157"/>
      <c r="T2286" s="158"/>
      <c r="AT2286" s="154" t="s">
        <v>313</v>
      </c>
      <c r="AU2286" s="154" t="s">
        <v>80</v>
      </c>
      <c r="AV2286" s="12" t="s">
        <v>78</v>
      </c>
      <c r="AW2286" s="12" t="s">
        <v>32</v>
      </c>
      <c r="AX2286" s="12" t="s">
        <v>71</v>
      </c>
      <c r="AY2286" s="154" t="s">
        <v>304</v>
      </c>
    </row>
    <row r="2287" spans="2:65" s="13" customFormat="1" x14ac:dyDescent="0.2">
      <c r="B2287" s="159"/>
      <c r="D2287" s="153" t="s">
        <v>313</v>
      </c>
      <c r="E2287" s="160" t="s">
        <v>2</v>
      </c>
      <c r="F2287" s="161" t="s">
        <v>165</v>
      </c>
      <c r="H2287" s="162">
        <v>66.016000000000005</v>
      </c>
      <c r="I2287" s="163"/>
      <c r="L2287" s="159"/>
      <c r="M2287" s="164"/>
      <c r="T2287" s="165"/>
      <c r="AT2287" s="160" t="s">
        <v>313</v>
      </c>
      <c r="AU2287" s="160" t="s">
        <v>80</v>
      </c>
      <c r="AV2287" s="13" t="s">
        <v>80</v>
      </c>
      <c r="AW2287" s="13" t="s">
        <v>32</v>
      </c>
      <c r="AX2287" s="13" t="s">
        <v>71</v>
      </c>
      <c r="AY2287" s="160" t="s">
        <v>304</v>
      </c>
    </row>
    <row r="2288" spans="2:65" s="13" customFormat="1" x14ac:dyDescent="0.2">
      <c r="B2288" s="159"/>
      <c r="D2288" s="153" t="s">
        <v>313</v>
      </c>
      <c r="E2288" s="160" t="s">
        <v>2</v>
      </c>
      <c r="F2288" s="161" t="s">
        <v>158</v>
      </c>
      <c r="H2288" s="162">
        <v>102.051</v>
      </c>
      <c r="I2288" s="163"/>
      <c r="L2288" s="159"/>
      <c r="M2288" s="164"/>
      <c r="T2288" s="165"/>
      <c r="AT2288" s="160" t="s">
        <v>313</v>
      </c>
      <c r="AU2288" s="160" t="s">
        <v>80</v>
      </c>
      <c r="AV2288" s="13" t="s">
        <v>80</v>
      </c>
      <c r="AW2288" s="13" t="s">
        <v>32</v>
      </c>
      <c r="AX2288" s="13" t="s">
        <v>71</v>
      </c>
      <c r="AY2288" s="160" t="s">
        <v>304</v>
      </c>
    </row>
    <row r="2289" spans="2:65" s="14" customFormat="1" x14ac:dyDescent="0.2">
      <c r="B2289" s="166"/>
      <c r="D2289" s="153" t="s">
        <v>313</v>
      </c>
      <c r="E2289" s="167" t="s">
        <v>2</v>
      </c>
      <c r="F2289" s="168" t="s">
        <v>321</v>
      </c>
      <c r="H2289" s="169">
        <v>168.06700000000001</v>
      </c>
      <c r="I2289" s="170"/>
      <c r="L2289" s="166"/>
      <c r="M2289" s="171"/>
      <c r="T2289" s="172"/>
      <c r="AT2289" s="167" t="s">
        <v>313</v>
      </c>
      <c r="AU2289" s="167" t="s">
        <v>80</v>
      </c>
      <c r="AV2289" s="14" t="s">
        <v>322</v>
      </c>
      <c r="AW2289" s="14" t="s">
        <v>32</v>
      </c>
      <c r="AX2289" s="14" t="s">
        <v>71</v>
      </c>
      <c r="AY2289" s="167" t="s">
        <v>304</v>
      </c>
    </row>
    <row r="2290" spans="2:65" s="12" customFormat="1" x14ac:dyDescent="0.2">
      <c r="B2290" s="152"/>
      <c r="D2290" s="153" t="s">
        <v>313</v>
      </c>
      <c r="E2290" s="154" t="s">
        <v>2</v>
      </c>
      <c r="F2290" s="155" t="s">
        <v>2207</v>
      </c>
      <c r="H2290" s="154" t="s">
        <v>2</v>
      </c>
      <c r="I2290" s="156"/>
      <c r="L2290" s="152"/>
      <c r="M2290" s="157"/>
      <c r="T2290" s="158"/>
      <c r="AT2290" s="154" t="s">
        <v>313</v>
      </c>
      <c r="AU2290" s="154" t="s">
        <v>80</v>
      </c>
      <c r="AV2290" s="12" t="s">
        <v>78</v>
      </c>
      <c r="AW2290" s="12" t="s">
        <v>32</v>
      </c>
      <c r="AX2290" s="12" t="s">
        <v>71</v>
      </c>
      <c r="AY2290" s="154" t="s">
        <v>304</v>
      </c>
    </row>
    <row r="2291" spans="2:65" s="13" customFormat="1" x14ac:dyDescent="0.2">
      <c r="B2291" s="159"/>
      <c r="D2291" s="153" t="s">
        <v>313</v>
      </c>
      <c r="E2291" s="160" t="s">
        <v>2</v>
      </c>
      <c r="F2291" s="161" t="s">
        <v>231</v>
      </c>
      <c r="H2291" s="162">
        <v>97.861999999999995</v>
      </c>
      <c r="I2291" s="163"/>
      <c r="L2291" s="159"/>
      <c r="M2291" s="164"/>
      <c r="T2291" s="165"/>
      <c r="AT2291" s="160" t="s">
        <v>313</v>
      </c>
      <c r="AU2291" s="160" t="s">
        <v>80</v>
      </c>
      <c r="AV2291" s="13" t="s">
        <v>80</v>
      </c>
      <c r="AW2291" s="13" t="s">
        <v>32</v>
      </c>
      <c r="AX2291" s="13" t="s">
        <v>71</v>
      </c>
      <c r="AY2291" s="160" t="s">
        <v>304</v>
      </c>
    </row>
    <row r="2292" spans="2:65" s="14" customFormat="1" x14ac:dyDescent="0.2">
      <c r="B2292" s="166"/>
      <c r="D2292" s="153" t="s">
        <v>313</v>
      </c>
      <c r="E2292" s="167" t="s">
        <v>2</v>
      </c>
      <c r="F2292" s="168" t="s">
        <v>321</v>
      </c>
      <c r="H2292" s="169">
        <v>97.861999999999995</v>
      </c>
      <c r="I2292" s="170"/>
      <c r="L2292" s="166"/>
      <c r="M2292" s="171"/>
      <c r="T2292" s="172"/>
      <c r="AT2292" s="167" t="s">
        <v>313</v>
      </c>
      <c r="AU2292" s="167" t="s">
        <v>80</v>
      </c>
      <c r="AV2292" s="14" t="s">
        <v>322</v>
      </c>
      <c r="AW2292" s="14" t="s">
        <v>32</v>
      </c>
      <c r="AX2292" s="14" t="s">
        <v>71</v>
      </c>
      <c r="AY2292" s="167" t="s">
        <v>304</v>
      </c>
    </row>
    <row r="2293" spans="2:65" s="15" customFormat="1" x14ac:dyDescent="0.2">
      <c r="B2293" s="173"/>
      <c r="D2293" s="153" t="s">
        <v>313</v>
      </c>
      <c r="E2293" s="174" t="s">
        <v>2</v>
      </c>
      <c r="F2293" s="175" t="s">
        <v>323</v>
      </c>
      <c r="H2293" s="176">
        <v>692.41399999999999</v>
      </c>
      <c r="I2293" s="177"/>
      <c r="L2293" s="173"/>
      <c r="M2293" s="178"/>
      <c r="T2293" s="179"/>
      <c r="AT2293" s="174" t="s">
        <v>313</v>
      </c>
      <c r="AU2293" s="174" t="s">
        <v>80</v>
      </c>
      <c r="AV2293" s="15" t="s">
        <v>86</v>
      </c>
      <c r="AW2293" s="15" t="s">
        <v>32</v>
      </c>
      <c r="AX2293" s="15" t="s">
        <v>78</v>
      </c>
      <c r="AY2293" s="174" t="s">
        <v>304</v>
      </c>
    </row>
    <row r="2294" spans="2:65" s="1" customFormat="1" ht="24.2" customHeight="1" x14ac:dyDescent="0.2">
      <c r="B2294" s="134"/>
      <c r="C2294" s="135" t="s">
        <v>2233</v>
      </c>
      <c r="D2294" s="135" t="s">
        <v>306</v>
      </c>
      <c r="E2294" s="136" t="s">
        <v>2228</v>
      </c>
      <c r="F2294" s="137" t="s">
        <v>2229</v>
      </c>
      <c r="G2294" s="138" t="s">
        <v>130</v>
      </c>
      <c r="H2294" s="139">
        <v>342.08600000000001</v>
      </c>
      <c r="I2294" s="140"/>
      <c r="J2294" s="141">
        <f>ROUND(I2294*H2294,2)</f>
        <v>0</v>
      </c>
      <c r="K2294" s="137" t="s">
        <v>309</v>
      </c>
      <c r="L2294" s="33"/>
      <c r="M2294" s="142" t="s">
        <v>2</v>
      </c>
      <c r="N2294" s="143" t="s">
        <v>42</v>
      </c>
      <c r="P2294" s="144">
        <f>O2294*H2294</f>
        <v>0</v>
      </c>
      <c r="Q2294" s="144">
        <v>1.2999999999999999E-4</v>
      </c>
      <c r="R2294" s="144">
        <f>Q2294*H2294</f>
        <v>4.4471179999999999E-2</v>
      </c>
      <c r="S2294" s="144">
        <v>0</v>
      </c>
      <c r="T2294" s="145">
        <f>S2294*H2294</f>
        <v>0</v>
      </c>
      <c r="AR2294" s="146" t="s">
        <v>86</v>
      </c>
      <c r="AT2294" s="146" t="s">
        <v>306</v>
      </c>
      <c r="AU2294" s="146" t="s">
        <v>80</v>
      </c>
      <c r="AY2294" s="18" t="s">
        <v>304</v>
      </c>
      <c r="BE2294" s="147">
        <f>IF(N2294="základní",J2294,0)</f>
        <v>0</v>
      </c>
      <c r="BF2294" s="147">
        <f>IF(N2294="snížená",J2294,0)</f>
        <v>0</v>
      </c>
      <c r="BG2294" s="147">
        <f>IF(N2294="zákl. přenesená",J2294,0)</f>
        <v>0</v>
      </c>
      <c r="BH2294" s="147">
        <f>IF(N2294="sníž. přenesená",J2294,0)</f>
        <v>0</v>
      </c>
      <c r="BI2294" s="147">
        <f>IF(N2294="nulová",J2294,0)</f>
        <v>0</v>
      </c>
      <c r="BJ2294" s="18" t="s">
        <v>78</v>
      </c>
      <c r="BK2294" s="147">
        <f>ROUND(I2294*H2294,2)</f>
        <v>0</v>
      </c>
      <c r="BL2294" s="18" t="s">
        <v>86</v>
      </c>
      <c r="BM2294" s="146" t="s">
        <v>2234</v>
      </c>
    </row>
    <row r="2295" spans="2:65" s="1" customFormat="1" x14ac:dyDescent="0.2">
      <c r="B2295" s="33"/>
      <c r="D2295" s="148" t="s">
        <v>311</v>
      </c>
      <c r="F2295" s="149" t="s">
        <v>2231</v>
      </c>
      <c r="I2295" s="150"/>
      <c r="L2295" s="33"/>
      <c r="M2295" s="151"/>
      <c r="T2295" s="54"/>
      <c r="AT2295" s="18" t="s">
        <v>311</v>
      </c>
      <c r="AU2295" s="18" t="s">
        <v>80</v>
      </c>
    </row>
    <row r="2296" spans="2:65" s="12" customFormat="1" x14ac:dyDescent="0.2">
      <c r="B2296" s="152"/>
      <c r="D2296" s="153" t="s">
        <v>313</v>
      </c>
      <c r="E2296" s="154" t="s">
        <v>2</v>
      </c>
      <c r="F2296" s="155" t="s">
        <v>2197</v>
      </c>
      <c r="H2296" s="154" t="s">
        <v>2</v>
      </c>
      <c r="I2296" s="156"/>
      <c r="L2296" s="152"/>
      <c r="M2296" s="157"/>
      <c r="T2296" s="158"/>
      <c r="AT2296" s="154" t="s">
        <v>313</v>
      </c>
      <c r="AU2296" s="154" t="s">
        <v>80</v>
      </c>
      <c r="AV2296" s="12" t="s">
        <v>78</v>
      </c>
      <c r="AW2296" s="12" t="s">
        <v>32</v>
      </c>
      <c r="AX2296" s="12" t="s">
        <v>71</v>
      </c>
      <c r="AY2296" s="154" t="s">
        <v>304</v>
      </c>
    </row>
    <row r="2297" spans="2:65" s="12" customFormat="1" ht="22.5" x14ac:dyDescent="0.2">
      <c r="B2297" s="152"/>
      <c r="D2297" s="153" t="s">
        <v>313</v>
      </c>
      <c r="E2297" s="154" t="s">
        <v>2</v>
      </c>
      <c r="F2297" s="155" t="s">
        <v>2235</v>
      </c>
      <c r="H2297" s="154" t="s">
        <v>2</v>
      </c>
      <c r="I2297" s="156"/>
      <c r="L2297" s="152"/>
      <c r="M2297" s="157"/>
      <c r="T2297" s="158"/>
      <c r="AT2297" s="154" t="s">
        <v>313</v>
      </c>
      <c r="AU2297" s="154" t="s">
        <v>80</v>
      </c>
      <c r="AV2297" s="12" t="s">
        <v>78</v>
      </c>
      <c r="AW2297" s="12" t="s">
        <v>32</v>
      </c>
      <c r="AX2297" s="12" t="s">
        <v>71</v>
      </c>
      <c r="AY2297" s="154" t="s">
        <v>304</v>
      </c>
    </row>
    <row r="2298" spans="2:65" s="13" customFormat="1" x14ac:dyDescent="0.2">
      <c r="B2298" s="159"/>
      <c r="D2298" s="153" t="s">
        <v>313</v>
      </c>
      <c r="E2298" s="160" t="s">
        <v>2</v>
      </c>
      <c r="F2298" s="161" t="s">
        <v>146</v>
      </c>
      <c r="H2298" s="162">
        <v>279.08600000000001</v>
      </c>
      <c r="I2298" s="163"/>
      <c r="L2298" s="159"/>
      <c r="M2298" s="164"/>
      <c r="T2298" s="165"/>
      <c r="AT2298" s="160" t="s">
        <v>313</v>
      </c>
      <c r="AU2298" s="160" t="s">
        <v>80</v>
      </c>
      <c r="AV2298" s="13" t="s">
        <v>80</v>
      </c>
      <c r="AW2298" s="13" t="s">
        <v>32</v>
      </c>
      <c r="AX2298" s="13" t="s">
        <v>71</v>
      </c>
      <c r="AY2298" s="160" t="s">
        <v>304</v>
      </c>
    </row>
    <row r="2299" spans="2:65" s="13" customFormat="1" x14ac:dyDescent="0.2">
      <c r="B2299" s="159"/>
      <c r="D2299" s="153" t="s">
        <v>313</v>
      </c>
      <c r="E2299" s="160" t="s">
        <v>2</v>
      </c>
      <c r="F2299" s="161" t="s">
        <v>150</v>
      </c>
      <c r="H2299" s="162">
        <v>63</v>
      </c>
      <c r="I2299" s="163"/>
      <c r="L2299" s="159"/>
      <c r="M2299" s="164"/>
      <c r="T2299" s="165"/>
      <c r="AT2299" s="160" t="s">
        <v>313</v>
      </c>
      <c r="AU2299" s="160" t="s">
        <v>80</v>
      </c>
      <c r="AV2299" s="13" t="s">
        <v>80</v>
      </c>
      <c r="AW2299" s="13" t="s">
        <v>32</v>
      </c>
      <c r="AX2299" s="13" t="s">
        <v>71</v>
      </c>
      <c r="AY2299" s="160" t="s">
        <v>304</v>
      </c>
    </row>
    <row r="2300" spans="2:65" s="14" customFormat="1" x14ac:dyDescent="0.2">
      <c r="B2300" s="166"/>
      <c r="D2300" s="153" t="s">
        <v>313</v>
      </c>
      <c r="E2300" s="167" t="s">
        <v>2</v>
      </c>
      <c r="F2300" s="168" t="s">
        <v>321</v>
      </c>
      <c r="H2300" s="169">
        <v>342.08600000000001</v>
      </c>
      <c r="I2300" s="170"/>
      <c r="L2300" s="166"/>
      <c r="M2300" s="171"/>
      <c r="T2300" s="172"/>
      <c r="AT2300" s="167" t="s">
        <v>313</v>
      </c>
      <c r="AU2300" s="167" t="s">
        <v>80</v>
      </c>
      <c r="AV2300" s="14" t="s">
        <v>322</v>
      </c>
      <c r="AW2300" s="14" t="s">
        <v>32</v>
      </c>
      <c r="AX2300" s="14" t="s">
        <v>71</v>
      </c>
      <c r="AY2300" s="167" t="s">
        <v>304</v>
      </c>
    </row>
    <row r="2301" spans="2:65" s="15" customFormat="1" x14ac:dyDescent="0.2">
      <c r="B2301" s="173"/>
      <c r="D2301" s="153" t="s">
        <v>313</v>
      </c>
      <c r="E2301" s="174" t="s">
        <v>2</v>
      </c>
      <c r="F2301" s="175" t="s">
        <v>323</v>
      </c>
      <c r="H2301" s="176">
        <v>342.08600000000001</v>
      </c>
      <c r="I2301" s="177"/>
      <c r="L2301" s="173"/>
      <c r="M2301" s="178"/>
      <c r="T2301" s="179"/>
      <c r="AT2301" s="174" t="s">
        <v>313</v>
      </c>
      <c r="AU2301" s="174" t="s">
        <v>80</v>
      </c>
      <c r="AV2301" s="15" t="s">
        <v>86</v>
      </c>
      <c r="AW2301" s="15" t="s">
        <v>32</v>
      </c>
      <c r="AX2301" s="15" t="s">
        <v>78</v>
      </c>
      <c r="AY2301" s="174" t="s">
        <v>304</v>
      </c>
    </row>
    <row r="2302" spans="2:65" s="1" customFormat="1" ht="37.9" customHeight="1" x14ac:dyDescent="0.2">
      <c r="B2302" s="134"/>
      <c r="C2302" s="135" t="s">
        <v>2236</v>
      </c>
      <c r="D2302" s="135" t="s">
        <v>306</v>
      </c>
      <c r="E2302" s="136" t="s">
        <v>2237</v>
      </c>
      <c r="F2302" s="137" t="s">
        <v>2238</v>
      </c>
      <c r="G2302" s="138" t="s">
        <v>179</v>
      </c>
      <c r="H2302" s="139">
        <v>788.53599999999994</v>
      </c>
      <c r="I2302" s="140"/>
      <c r="J2302" s="141">
        <f>ROUND(I2302*H2302,2)</f>
        <v>0</v>
      </c>
      <c r="K2302" s="137" t="s">
        <v>309</v>
      </c>
      <c r="L2302" s="33"/>
      <c r="M2302" s="142" t="s">
        <v>2</v>
      </c>
      <c r="N2302" s="143" t="s">
        <v>42</v>
      </c>
      <c r="P2302" s="144">
        <f>O2302*H2302</f>
        <v>0</v>
      </c>
      <c r="Q2302" s="144">
        <v>2.0000000000000002E-5</v>
      </c>
      <c r="R2302" s="144">
        <f>Q2302*H2302</f>
        <v>1.5770719999999998E-2</v>
      </c>
      <c r="S2302" s="144">
        <v>0</v>
      </c>
      <c r="T2302" s="145">
        <f>S2302*H2302</f>
        <v>0</v>
      </c>
      <c r="AR2302" s="146" t="s">
        <v>86</v>
      </c>
      <c r="AT2302" s="146" t="s">
        <v>306</v>
      </c>
      <c r="AU2302" s="146" t="s">
        <v>80</v>
      </c>
      <c r="AY2302" s="18" t="s">
        <v>304</v>
      </c>
      <c r="BE2302" s="147">
        <f>IF(N2302="základní",J2302,0)</f>
        <v>0</v>
      </c>
      <c r="BF2302" s="147">
        <f>IF(N2302="snížená",J2302,0)</f>
        <v>0</v>
      </c>
      <c r="BG2302" s="147">
        <f>IF(N2302="zákl. přenesená",J2302,0)</f>
        <v>0</v>
      </c>
      <c r="BH2302" s="147">
        <f>IF(N2302="sníž. přenesená",J2302,0)</f>
        <v>0</v>
      </c>
      <c r="BI2302" s="147">
        <f>IF(N2302="nulová",J2302,0)</f>
        <v>0</v>
      </c>
      <c r="BJ2302" s="18" t="s">
        <v>78</v>
      </c>
      <c r="BK2302" s="147">
        <f>ROUND(I2302*H2302,2)</f>
        <v>0</v>
      </c>
      <c r="BL2302" s="18" t="s">
        <v>86</v>
      </c>
      <c r="BM2302" s="146" t="s">
        <v>2239</v>
      </c>
    </row>
    <row r="2303" spans="2:65" s="1" customFormat="1" x14ac:dyDescent="0.2">
      <c r="B2303" s="33"/>
      <c r="D2303" s="148" t="s">
        <v>311</v>
      </c>
      <c r="F2303" s="149" t="s">
        <v>2240</v>
      </c>
      <c r="I2303" s="150"/>
      <c r="L2303" s="33"/>
      <c r="M2303" s="151"/>
      <c r="T2303" s="54"/>
      <c r="AT2303" s="18" t="s">
        <v>311</v>
      </c>
      <c r="AU2303" s="18" t="s">
        <v>80</v>
      </c>
    </row>
    <row r="2304" spans="2:65" s="12" customFormat="1" x14ac:dyDescent="0.2">
      <c r="B2304" s="152"/>
      <c r="D2304" s="153" t="s">
        <v>313</v>
      </c>
      <c r="E2304" s="154" t="s">
        <v>2</v>
      </c>
      <c r="F2304" s="155" t="s">
        <v>2197</v>
      </c>
      <c r="H2304" s="154" t="s">
        <v>2</v>
      </c>
      <c r="I2304" s="156"/>
      <c r="L2304" s="152"/>
      <c r="M2304" s="157"/>
      <c r="T2304" s="158"/>
      <c r="AT2304" s="154" t="s">
        <v>313</v>
      </c>
      <c r="AU2304" s="154" t="s">
        <v>80</v>
      </c>
      <c r="AV2304" s="12" t="s">
        <v>78</v>
      </c>
      <c r="AW2304" s="12" t="s">
        <v>32</v>
      </c>
      <c r="AX2304" s="12" t="s">
        <v>71</v>
      </c>
      <c r="AY2304" s="154" t="s">
        <v>304</v>
      </c>
    </row>
    <row r="2305" spans="2:51" s="13" customFormat="1" x14ac:dyDescent="0.2">
      <c r="B2305" s="159"/>
      <c r="D2305" s="153" t="s">
        <v>313</v>
      </c>
      <c r="E2305" s="160" t="s">
        <v>2</v>
      </c>
      <c r="F2305" s="161" t="s">
        <v>2241</v>
      </c>
      <c r="H2305" s="162">
        <v>8.5399999999999991</v>
      </c>
      <c r="I2305" s="163"/>
      <c r="L2305" s="159"/>
      <c r="M2305" s="164"/>
      <c r="T2305" s="165"/>
      <c r="AT2305" s="160" t="s">
        <v>313</v>
      </c>
      <c r="AU2305" s="160" t="s">
        <v>80</v>
      </c>
      <c r="AV2305" s="13" t="s">
        <v>80</v>
      </c>
      <c r="AW2305" s="13" t="s">
        <v>32</v>
      </c>
      <c r="AX2305" s="13" t="s">
        <v>71</v>
      </c>
      <c r="AY2305" s="160" t="s">
        <v>304</v>
      </c>
    </row>
    <row r="2306" spans="2:51" s="13" customFormat="1" ht="33.75" x14ac:dyDescent="0.2">
      <c r="B2306" s="159"/>
      <c r="D2306" s="153" t="s">
        <v>313</v>
      </c>
      <c r="E2306" s="160" t="s">
        <v>2</v>
      </c>
      <c r="F2306" s="161" t="s">
        <v>2242</v>
      </c>
      <c r="H2306" s="162">
        <v>45.64</v>
      </c>
      <c r="I2306" s="163"/>
      <c r="L2306" s="159"/>
      <c r="M2306" s="164"/>
      <c r="T2306" s="165"/>
      <c r="AT2306" s="160" t="s">
        <v>313</v>
      </c>
      <c r="AU2306" s="160" t="s">
        <v>80</v>
      </c>
      <c r="AV2306" s="13" t="s">
        <v>80</v>
      </c>
      <c r="AW2306" s="13" t="s">
        <v>32</v>
      </c>
      <c r="AX2306" s="13" t="s">
        <v>71</v>
      </c>
      <c r="AY2306" s="160" t="s">
        <v>304</v>
      </c>
    </row>
    <row r="2307" spans="2:51" s="13" customFormat="1" x14ac:dyDescent="0.2">
      <c r="B2307" s="159"/>
      <c r="D2307" s="153" t="s">
        <v>313</v>
      </c>
      <c r="E2307" s="160" t="s">
        <v>2</v>
      </c>
      <c r="F2307" s="161" t="s">
        <v>2243</v>
      </c>
      <c r="H2307" s="162">
        <v>40.76</v>
      </c>
      <c r="I2307" s="163"/>
      <c r="L2307" s="159"/>
      <c r="M2307" s="164"/>
      <c r="T2307" s="165"/>
      <c r="AT2307" s="160" t="s">
        <v>313</v>
      </c>
      <c r="AU2307" s="160" t="s">
        <v>80</v>
      </c>
      <c r="AV2307" s="13" t="s">
        <v>80</v>
      </c>
      <c r="AW2307" s="13" t="s">
        <v>32</v>
      </c>
      <c r="AX2307" s="13" t="s">
        <v>71</v>
      </c>
      <c r="AY2307" s="160" t="s">
        <v>304</v>
      </c>
    </row>
    <row r="2308" spans="2:51" s="13" customFormat="1" x14ac:dyDescent="0.2">
      <c r="B2308" s="159"/>
      <c r="D2308" s="153" t="s">
        <v>313</v>
      </c>
      <c r="E2308" s="160" t="s">
        <v>2</v>
      </c>
      <c r="F2308" s="161" t="s">
        <v>2244</v>
      </c>
      <c r="H2308" s="162">
        <v>15.62</v>
      </c>
      <c r="I2308" s="163"/>
      <c r="L2308" s="159"/>
      <c r="M2308" s="164"/>
      <c r="T2308" s="165"/>
      <c r="AT2308" s="160" t="s">
        <v>313</v>
      </c>
      <c r="AU2308" s="160" t="s">
        <v>80</v>
      </c>
      <c r="AV2308" s="13" t="s">
        <v>80</v>
      </c>
      <c r="AW2308" s="13" t="s">
        <v>32</v>
      </c>
      <c r="AX2308" s="13" t="s">
        <v>71</v>
      </c>
      <c r="AY2308" s="160" t="s">
        <v>304</v>
      </c>
    </row>
    <row r="2309" spans="2:51" s="13" customFormat="1" x14ac:dyDescent="0.2">
      <c r="B2309" s="159"/>
      <c r="D2309" s="153" t="s">
        <v>313</v>
      </c>
      <c r="E2309" s="160" t="s">
        <v>2</v>
      </c>
      <c r="F2309" s="161" t="s">
        <v>2245</v>
      </c>
      <c r="H2309" s="162">
        <v>20</v>
      </c>
      <c r="I2309" s="163"/>
      <c r="L2309" s="159"/>
      <c r="M2309" s="164"/>
      <c r="T2309" s="165"/>
      <c r="AT2309" s="160" t="s">
        <v>313</v>
      </c>
      <c r="AU2309" s="160" t="s">
        <v>80</v>
      </c>
      <c r="AV2309" s="13" t="s">
        <v>80</v>
      </c>
      <c r="AW2309" s="13" t="s">
        <v>32</v>
      </c>
      <c r="AX2309" s="13" t="s">
        <v>71</v>
      </c>
      <c r="AY2309" s="160" t="s">
        <v>304</v>
      </c>
    </row>
    <row r="2310" spans="2:51" s="13" customFormat="1" x14ac:dyDescent="0.2">
      <c r="B2310" s="159"/>
      <c r="D2310" s="153" t="s">
        <v>313</v>
      </c>
      <c r="E2310" s="160" t="s">
        <v>2</v>
      </c>
      <c r="F2310" s="161" t="s">
        <v>2246</v>
      </c>
      <c r="H2310" s="162">
        <v>6.3</v>
      </c>
      <c r="I2310" s="163"/>
      <c r="L2310" s="159"/>
      <c r="M2310" s="164"/>
      <c r="T2310" s="165"/>
      <c r="AT2310" s="160" t="s">
        <v>313</v>
      </c>
      <c r="AU2310" s="160" t="s">
        <v>80</v>
      </c>
      <c r="AV2310" s="13" t="s">
        <v>80</v>
      </c>
      <c r="AW2310" s="13" t="s">
        <v>32</v>
      </c>
      <c r="AX2310" s="13" t="s">
        <v>71</v>
      </c>
      <c r="AY2310" s="160" t="s">
        <v>304</v>
      </c>
    </row>
    <row r="2311" spans="2:51" s="13" customFormat="1" x14ac:dyDescent="0.2">
      <c r="B2311" s="159"/>
      <c r="D2311" s="153" t="s">
        <v>313</v>
      </c>
      <c r="E2311" s="160" t="s">
        <v>2</v>
      </c>
      <c r="F2311" s="161" t="s">
        <v>2247</v>
      </c>
      <c r="H2311" s="162">
        <v>5.9</v>
      </c>
      <c r="I2311" s="163"/>
      <c r="L2311" s="159"/>
      <c r="M2311" s="164"/>
      <c r="T2311" s="165"/>
      <c r="AT2311" s="160" t="s">
        <v>313</v>
      </c>
      <c r="AU2311" s="160" t="s">
        <v>80</v>
      </c>
      <c r="AV2311" s="13" t="s">
        <v>80</v>
      </c>
      <c r="AW2311" s="13" t="s">
        <v>32</v>
      </c>
      <c r="AX2311" s="13" t="s">
        <v>71</v>
      </c>
      <c r="AY2311" s="160" t="s">
        <v>304</v>
      </c>
    </row>
    <row r="2312" spans="2:51" s="13" customFormat="1" x14ac:dyDescent="0.2">
      <c r="B2312" s="159"/>
      <c r="D2312" s="153" t="s">
        <v>313</v>
      </c>
      <c r="E2312" s="160" t="s">
        <v>2</v>
      </c>
      <c r="F2312" s="161" t="s">
        <v>2248</v>
      </c>
      <c r="H2312" s="162">
        <v>4.5</v>
      </c>
      <c r="I2312" s="163"/>
      <c r="L2312" s="159"/>
      <c r="M2312" s="164"/>
      <c r="T2312" s="165"/>
      <c r="AT2312" s="160" t="s">
        <v>313</v>
      </c>
      <c r="AU2312" s="160" t="s">
        <v>80</v>
      </c>
      <c r="AV2312" s="13" t="s">
        <v>80</v>
      </c>
      <c r="AW2312" s="13" t="s">
        <v>32</v>
      </c>
      <c r="AX2312" s="13" t="s">
        <v>71</v>
      </c>
      <c r="AY2312" s="160" t="s">
        <v>304</v>
      </c>
    </row>
    <row r="2313" spans="2:51" s="13" customFormat="1" x14ac:dyDescent="0.2">
      <c r="B2313" s="159"/>
      <c r="D2313" s="153" t="s">
        <v>313</v>
      </c>
      <c r="E2313" s="160" t="s">
        <v>2</v>
      </c>
      <c r="F2313" s="161" t="s">
        <v>2249</v>
      </c>
      <c r="H2313" s="162">
        <v>6.3</v>
      </c>
      <c r="I2313" s="163"/>
      <c r="L2313" s="159"/>
      <c r="M2313" s="164"/>
      <c r="T2313" s="165"/>
      <c r="AT2313" s="160" t="s">
        <v>313</v>
      </c>
      <c r="AU2313" s="160" t="s">
        <v>80</v>
      </c>
      <c r="AV2313" s="13" t="s">
        <v>80</v>
      </c>
      <c r="AW2313" s="13" t="s">
        <v>32</v>
      </c>
      <c r="AX2313" s="13" t="s">
        <v>71</v>
      </c>
      <c r="AY2313" s="160" t="s">
        <v>304</v>
      </c>
    </row>
    <row r="2314" spans="2:51" s="13" customFormat="1" x14ac:dyDescent="0.2">
      <c r="B2314" s="159"/>
      <c r="D2314" s="153" t="s">
        <v>313</v>
      </c>
      <c r="E2314" s="160" t="s">
        <v>2</v>
      </c>
      <c r="F2314" s="161" t="s">
        <v>2250</v>
      </c>
      <c r="H2314" s="162">
        <v>4.5</v>
      </c>
      <c r="I2314" s="163"/>
      <c r="L2314" s="159"/>
      <c r="M2314" s="164"/>
      <c r="T2314" s="165"/>
      <c r="AT2314" s="160" t="s">
        <v>313</v>
      </c>
      <c r="AU2314" s="160" t="s">
        <v>80</v>
      </c>
      <c r="AV2314" s="13" t="s">
        <v>80</v>
      </c>
      <c r="AW2314" s="13" t="s">
        <v>32</v>
      </c>
      <c r="AX2314" s="13" t="s">
        <v>71</v>
      </c>
      <c r="AY2314" s="160" t="s">
        <v>304</v>
      </c>
    </row>
    <row r="2315" spans="2:51" s="13" customFormat="1" x14ac:dyDescent="0.2">
      <c r="B2315" s="159"/>
      <c r="D2315" s="153" t="s">
        <v>313</v>
      </c>
      <c r="E2315" s="160" t="s">
        <v>2</v>
      </c>
      <c r="F2315" s="161" t="s">
        <v>2251</v>
      </c>
      <c r="H2315" s="162">
        <v>24.92</v>
      </c>
      <c r="I2315" s="163"/>
      <c r="L2315" s="159"/>
      <c r="M2315" s="164"/>
      <c r="T2315" s="165"/>
      <c r="AT2315" s="160" t="s">
        <v>313</v>
      </c>
      <c r="AU2315" s="160" t="s">
        <v>80</v>
      </c>
      <c r="AV2315" s="13" t="s">
        <v>80</v>
      </c>
      <c r="AW2315" s="13" t="s">
        <v>32</v>
      </c>
      <c r="AX2315" s="13" t="s">
        <v>71</v>
      </c>
      <c r="AY2315" s="160" t="s">
        <v>304</v>
      </c>
    </row>
    <row r="2316" spans="2:51" s="13" customFormat="1" x14ac:dyDescent="0.2">
      <c r="B2316" s="159"/>
      <c r="D2316" s="153" t="s">
        <v>313</v>
      </c>
      <c r="E2316" s="160" t="s">
        <v>2</v>
      </c>
      <c r="F2316" s="161" t="s">
        <v>2252</v>
      </c>
      <c r="H2316" s="162">
        <v>10.62</v>
      </c>
      <c r="I2316" s="163"/>
      <c r="L2316" s="159"/>
      <c r="M2316" s="164"/>
      <c r="T2316" s="165"/>
      <c r="AT2316" s="160" t="s">
        <v>313</v>
      </c>
      <c r="AU2316" s="160" t="s">
        <v>80</v>
      </c>
      <c r="AV2316" s="13" t="s">
        <v>80</v>
      </c>
      <c r="AW2316" s="13" t="s">
        <v>32</v>
      </c>
      <c r="AX2316" s="13" t="s">
        <v>71</v>
      </c>
      <c r="AY2316" s="160" t="s">
        <v>304</v>
      </c>
    </row>
    <row r="2317" spans="2:51" s="13" customFormat="1" x14ac:dyDescent="0.2">
      <c r="B2317" s="159"/>
      <c r="D2317" s="153" t="s">
        <v>313</v>
      </c>
      <c r="E2317" s="160" t="s">
        <v>2</v>
      </c>
      <c r="F2317" s="161" t="s">
        <v>2253</v>
      </c>
      <c r="H2317" s="162">
        <v>11.84</v>
      </c>
      <c r="I2317" s="163"/>
      <c r="L2317" s="159"/>
      <c r="M2317" s="164"/>
      <c r="T2317" s="165"/>
      <c r="AT2317" s="160" t="s">
        <v>313</v>
      </c>
      <c r="AU2317" s="160" t="s">
        <v>80</v>
      </c>
      <c r="AV2317" s="13" t="s">
        <v>80</v>
      </c>
      <c r="AW2317" s="13" t="s">
        <v>32</v>
      </c>
      <c r="AX2317" s="13" t="s">
        <v>71</v>
      </c>
      <c r="AY2317" s="160" t="s">
        <v>304</v>
      </c>
    </row>
    <row r="2318" spans="2:51" s="13" customFormat="1" x14ac:dyDescent="0.2">
      <c r="B2318" s="159"/>
      <c r="D2318" s="153" t="s">
        <v>313</v>
      </c>
      <c r="E2318" s="160" t="s">
        <v>2</v>
      </c>
      <c r="F2318" s="161" t="s">
        <v>2254</v>
      </c>
      <c r="H2318" s="162">
        <v>15.86</v>
      </c>
      <c r="I2318" s="163"/>
      <c r="L2318" s="159"/>
      <c r="M2318" s="164"/>
      <c r="T2318" s="165"/>
      <c r="AT2318" s="160" t="s">
        <v>313</v>
      </c>
      <c r="AU2318" s="160" t="s">
        <v>80</v>
      </c>
      <c r="AV2318" s="13" t="s">
        <v>80</v>
      </c>
      <c r="AW2318" s="13" t="s">
        <v>32</v>
      </c>
      <c r="AX2318" s="13" t="s">
        <v>71</v>
      </c>
      <c r="AY2318" s="160" t="s">
        <v>304</v>
      </c>
    </row>
    <row r="2319" spans="2:51" s="13" customFormat="1" x14ac:dyDescent="0.2">
      <c r="B2319" s="159"/>
      <c r="D2319" s="153" t="s">
        <v>313</v>
      </c>
      <c r="E2319" s="160" t="s">
        <v>2</v>
      </c>
      <c r="F2319" s="161" t="s">
        <v>2255</v>
      </c>
      <c r="H2319" s="162">
        <v>14.86</v>
      </c>
      <c r="I2319" s="163"/>
      <c r="L2319" s="159"/>
      <c r="M2319" s="164"/>
      <c r="T2319" s="165"/>
      <c r="AT2319" s="160" t="s">
        <v>313</v>
      </c>
      <c r="AU2319" s="160" t="s">
        <v>80</v>
      </c>
      <c r="AV2319" s="13" t="s">
        <v>80</v>
      </c>
      <c r="AW2319" s="13" t="s">
        <v>32</v>
      </c>
      <c r="AX2319" s="13" t="s">
        <v>71</v>
      </c>
      <c r="AY2319" s="160" t="s">
        <v>304</v>
      </c>
    </row>
    <row r="2320" spans="2:51" s="13" customFormat="1" x14ac:dyDescent="0.2">
      <c r="B2320" s="159"/>
      <c r="D2320" s="153" t="s">
        <v>313</v>
      </c>
      <c r="E2320" s="160" t="s">
        <v>2</v>
      </c>
      <c r="F2320" s="161" t="s">
        <v>2256</v>
      </c>
      <c r="H2320" s="162">
        <v>16.22</v>
      </c>
      <c r="I2320" s="163"/>
      <c r="L2320" s="159"/>
      <c r="M2320" s="164"/>
      <c r="T2320" s="165"/>
      <c r="AT2320" s="160" t="s">
        <v>313</v>
      </c>
      <c r="AU2320" s="160" t="s">
        <v>80</v>
      </c>
      <c r="AV2320" s="13" t="s">
        <v>80</v>
      </c>
      <c r="AW2320" s="13" t="s">
        <v>32</v>
      </c>
      <c r="AX2320" s="13" t="s">
        <v>71</v>
      </c>
      <c r="AY2320" s="160" t="s">
        <v>304</v>
      </c>
    </row>
    <row r="2321" spans="2:51" s="13" customFormat="1" x14ac:dyDescent="0.2">
      <c r="B2321" s="159"/>
      <c r="D2321" s="153" t="s">
        <v>313</v>
      </c>
      <c r="E2321" s="160" t="s">
        <v>2</v>
      </c>
      <c r="F2321" s="161" t="s">
        <v>2257</v>
      </c>
      <c r="H2321" s="162">
        <v>14.8</v>
      </c>
      <c r="I2321" s="163"/>
      <c r="L2321" s="159"/>
      <c r="M2321" s="164"/>
      <c r="T2321" s="165"/>
      <c r="AT2321" s="160" t="s">
        <v>313</v>
      </c>
      <c r="AU2321" s="160" t="s">
        <v>80</v>
      </c>
      <c r="AV2321" s="13" t="s">
        <v>80</v>
      </c>
      <c r="AW2321" s="13" t="s">
        <v>32</v>
      </c>
      <c r="AX2321" s="13" t="s">
        <v>71</v>
      </c>
      <c r="AY2321" s="160" t="s">
        <v>304</v>
      </c>
    </row>
    <row r="2322" spans="2:51" s="13" customFormat="1" x14ac:dyDescent="0.2">
      <c r="B2322" s="159"/>
      <c r="D2322" s="153" t="s">
        <v>313</v>
      </c>
      <c r="E2322" s="160" t="s">
        <v>2</v>
      </c>
      <c r="F2322" s="161" t="s">
        <v>2258</v>
      </c>
      <c r="H2322" s="162">
        <v>10.48</v>
      </c>
      <c r="I2322" s="163"/>
      <c r="L2322" s="159"/>
      <c r="M2322" s="164"/>
      <c r="T2322" s="165"/>
      <c r="AT2322" s="160" t="s">
        <v>313</v>
      </c>
      <c r="AU2322" s="160" t="s">
        <v>80</v>
      </c>
      <c r="AV2322" s="13" t="s">
        <v>80</v>
      </c>
      <c r="AW2322" s="13" t="s">
        <v>32</v>
      </c>
      <c r="AX2322" s="13" t="s">
        <v>71</v>
      </c>
      <c r="AY2322" s="160" t="s">
        <v>304</v>
      </c>
    </row>
    <row r="2323" spans="2:51" s="13" customFormat="1" x14ac:dyDescent="0.2">
      <c r="B2323" s="159"/>
      <c r="D2323" s="153" t="s">
        <v>313</v>
      </c>
      <c r="E2323" s="160" t="s">
        <v>2</v>
      </c>
      <c r="F2323" s="161" t="s">
        <v>2259</v>
      </c>
      <c r="H2323" s="162">
        <v>8.42</v>
      </c>
      <c r="I2323" s="163"/>
      <c r="L2323" s="159"/>
      <c r="M2323" s="164"/>
      <c r="T2323" s="165"/>
      <c r="AT2323" s="160" t="s">
        <v>313</v>
      </c>
      <c r="AU2323" s="160" t="s">
        <v>80</v>
      </c>
      <c r="AV2323" s="13" t="s">
        <v>80</v>
      </c>
      <c r="AW2323" s="13" t="s">
        <v>32</v>
      </c>
      <c r="AX2323" s="13" t="s">
        <v>71</v>
      </c>
      <c r="AY2323" s="160" t="s">
        <v>304</v>
      </c>
    </row>
    <row r="2324" spans="2:51" s="13" customFormat="1" x14ac:dyDescent="0.2">
      <c r="B2324" s="159"/>
      <c r="D2324" s="153" t="s">
        <v>313</v>
      </c>
      <c r="E2324" s="160" t="s">
        <v>2</v>
      </c>
      <c r="F2324" s="161" t="s">
        <v>2260</v>
      </c>
      <c r="H2324" s="162">
        <v>13.9</v>
      </c>
      <c r="I2324" s="163"/>
      <c r="L2324" s="159"/>
      <c r="M2324" s="164"/>
      <c r="T2324" s="165"/>
      <c r="AT2324" s="160" t="s">
        <v>313</v>
      </c>
      <c r="AU2324" s="160" t="s">
        <v>80</v>
      </c>
      <c r="AV2324" s="13" t="s">
        <v>80</v>
      </c>
      <c r="AW2324" s="13" t="s">
        <v>32</v>
      </c>
      <c r="AX2324" s="13" t="s">
        <v>71</v>
      </c>
      <c r="AY2324" s="160" t="s">
        <v>304</v>
      </c>
    </row>
    <row r="2325" spans="2:51" s="13" customFormat="1" x14ac:dyDescent="0.2">
      <c r="B2325" s="159"/>
      <c r="D2325" s="153" t="s">
        <v>313</v>
      </c>
      <c r="E2325" s="160" t="s">
        <v>2</v>
      </c>
      <c r="F2325" s="161" t="s">
        <v>2261</v>
      </c>
      <c r="H2325" s="162">
        <v>13.9</v>
      </c>
      <c r="I2325" s="163"/>
      <c r="L2325" s="159"/>
      <c r="M2325" s="164"/>
      <c r="T2325" s="165"/>
      <c r="AT2325" s="160" t="s">
        <v>313</v>
      </c>
      <c r="AU2325" s="160" t="s">
        <v>80</v>
      </c>
      <c r="AV2325" s="13" t="s">
        <v>80</v>
      </c>
      <c r="AW2325" s="13" t="s">
        <v>32</v>
      </c>
      <c r="AX2325" s="13" t="s">
        <v>71</v>
      </c>
      <c r="AY2325" s="160" t="s">
        <v>304</v>
      </c>
    </row>
    <row r="2326" spans="2:51" s="13" customFormat="1" x14ac:dyDescent="0.2">
      <c r="B2326" s="159"/>
      <c r="D2326" s="153" t="s">
        <v>313</v>
      </c>
      <c r="E2326" s="160" t="s">
        <v>2</v>
      </c>
      <c r="F2326" s="161" t="s">
        <v>2262</v>
      </c>
      <c r="H2326" s="162">
        <v>7.6</v>
      </c>
      <c r="I2326" s="163"/>
      <c r="L2326" s="159"/>
      <c r="M2326" s="164"/>
      <c r="T2326" s="165"/>
      <c r="AT2326" s="160" t="s">
        <v>313</v>
      </c>
      <c r="AU2326" s="160" t="s">
        <v>80</v>
      </c>
      <c r="AV2326" s="13" t="s">
        <v>80</v>
      </c>
      <c r="AW2326" s="13" t="s">
        <v>32</v>
      </c>
      <c r="AX2326" s="13" t="s">
        <v>71</v>
      </c>
      <c r="AY2326" s="160" t="s">
        <v>304</v>
      </c>
    </row>
    <row r="2327" spans="2:51" s="13" customFormat="1" x14ac:dyDescent="0.2">
      <c r="B2327" s="159"/>
      <c r="D2327" s="153" t="s">
        <v>313</v>
      </c>
      <c r="E2327" s="160" t="s">
        <v>2</v>
      </c>
      <c r="F2327" s="161" t="s">
        <v>2263</v>
      </c>
      <c r="H2327" s="162">
        <v>5.0999999999999996</v>
      </c>
      <c r="I2327" s="163"/>
      <c r="L2327" s="159"/>
      <c r="M2327" s="164"/>
      <c r="T2327" s="165"/>
      <c r="AT2327" s="160" t="s">
        <v>313</v>
      </c>
      <c r="AU2327" s="160" t="s">
        <v>80</v>
      </c>
      <c r="AV2327" s="13" t="s">
        <v>80</v>
      </c>
      <c r="AW2327" s="13" t="s">
        <v>32</v>
      </c>
      <c r="AX2327" s="13" t="s">
        <v>71</v>
      </c>
      <c r="AY2327" s="160" t="s">
        <v>304</v>
      </c>
    </row>
    <row r="2328" spans="2:51" s="13" customFormat="1" x14ac:dyDescent="0.2">
      <c r="B2328" s="159"/>
      <c r="D2328" s="153" t="s">
        <v>313</v>
      </c>
      <c r="E2328" s="160" t="s">
        <v>2</v>
      </c>
      <c r="F2328" s="161" t="s">
        <v>2264</v>
      </c>
      <c r="H2328" s="162">
        <v>22.72</v>
      </c>
      <c r="I2328" s="163"/>
      <c r="L2328" s="159"/>
      <c r="M2328" s="164"/>
      <c r="T2328" s="165"/>
      <c r="AT2328" s="160" t="s">
        <v>313</v>
      </c>
      <c r="AU2328" s="160" t="s">
        <v>80</v>
      </c>
      <c r="AV2328" s="13" t="s">
        <v>80</v>
      </c>
      <c r="AW2328" s="13" t="s">
        <v>32</v>
      </c>
      <c r="AX2328" s="13" t="s">
        <v>71</v>
      </c>
      <c r="AY2328" s="160" t="s">
        <v>304</v>
      </c>
    </row>
    <row r="2329" spans="2:51" s="13" customFormat="1" x14ac:dyDescent="0.2">
      <c r="B2329" s="159"/>
      <c r="D2329" s="153" t="s">
        <v>313</v>
      </c>
      <c r="E2329" s="160" t="s">
        <v>2</v>
      </c>
      <c r="F2329" s="161" t="s">
        <v>2265</v>
      </c>
      <c r="H2329" s="162">
        <v>11.54</v>
      </c>
      <c r="I2329" s="163"/>
      <c r="L2329" s="159"/>
      <c r="M2329" s="164"/>
      <c r="T2329" s="165"/>
      <c r="AT2329" s="160" t="s">
        <v>313</v>
      </c>
      <c r="AU2329" s="160" t="s">
        <v>80</v>
      </c>
      <c r="AV2329" s="13" t="s">
        <v>80</v>
      </c>
      <c r="AW2329" s="13" t="s">
        <v>32</v>
      </c>
      <c r="AX2329" s="13" t="s">
        <v>71</v>
      </c>
      <c r="AY2329" s="160" t="s">
        <v>304</v>
      </c>
    </row>
    <row r="2330" spans="2:51" s="13" customFormat="1" x14ac:dyDescent="0.2">
      <c r="B2330" s="159"/>
      <c r="D2330" s="153" t="s">
        <v>313</v>
      </c>
      <c r="E2330" s="160" t="s">
        <v>2</v>
      </c>
      <c r="F2330" s="161" t="s">
        <v>2266</v>
      </c>
      <c r="H2330" s="162">
        <v>10.4</v>
      </c>
      <c r="I2330" s="163"/>
      <c r="L2330" s="159"/>
      <c r="M2330" s="164"/>
      <c r="T2330" s="165"/>
      <c r="AT2330" s="160" t="s">
        <v>313</v>
      </c>
      <c r="AU2330" s="160" t="s">
        <v>80</v>
      </c>
      <c r="AV2330" s="13" t="s">
        <v>80</v>
      </c>
      <c r="AW2330" s="13" t="s">
        <v>32</v>
      </c>
      <c r="AX2330" s="13" t="s">
        <v>71</v>
      </c>
      <c r="AY2330" s="160" t="s">
        <v>304</v>
      </c>
    </row>
    <row r="2331" spans="2:51" s="13" customFormat="1" x14ac:dyDescent="0.2">
      <c r="B2331" s="159"/>
      <c r="D2331" s="153" t="s">
        <v>313</v>
      </c>
      <c r="E2331" s="160" t="s">
        <v>2</v>
      </c>
      <c r="F2331" s="161" t="s">
        <v>2267</v>
      </c>
      <c r="H2331" s="162">
        <v>5.2</v>
      </c>
      <c r="I2331" s="163"/>
      <c r="L2331" s="159"/>
      <c r="M2331" s="164"/>
      <c r="T2331" s="165"/>
      <c r="AT2331" s="160" t="s">
        <v>313</v>
      </c>
      <c r="AU2331" s="160" t="s">
        <v>80</v>
      </c>
      <c r="AV2331" s="13" t="s">
        <v>80</v>
      </c>
      <c r="AW2331" s="13" t="s">
        <v>32</v>
      </c>
      <c r="AX2331" s="13" t="s">
        <v>71</v>
      </c>
      <c r="AY2331" s="160" t="s">
        <v>304</v>
      </c>
    </row>
    <row r="2332" spans="2:51" s="13" customFormat="1" x14ac:dyDescent="0.2">
      <c r="B2332" s="159"/>
      <c r="D2332" s="153" t="s">
        <v>313</v>
      </c>
      <c r="E2332" s="160" t="s">
        <v>2</v>
      </c>
      <c r="F2332" s="161" t="s">
        <v>2268</v>
      </c>
      <c r="H2332" s="162">
        <v>6.8</v>
      </c>
      <c r="I2332" s="163"/>
      <c r="L2332" s="159"/>
      <c r="M2332" s="164"/>
      <c r="T2332" s="165"/>
      <c r="AT2332" s="160" t="s">
        <v>313</v>
      </c>
      <c r="AU2332" s="160" t="s">
        <v>80</v>
      </c>
      <c r="AV2332" s="13" t="s">
        <v>80</v>
      </c>
      <c r="AW2332" s="13" t="s">
        <v>32</v>
      </c>
      <c r="AX2332" s="13" t="s">
        <v>71</v>
      </c>
      <c r="AY2332" s="160" t="s">
        <v>304</v>
      </c>
    </row>
    <row r="2333" spans="2:51" s="13" customFormat="1" x14ac:dyDescent="0.2">
      <c r="B2333" s="159"/>
      <c r="D2333" s="153" t="s">
        <v>313</v>
      </c>
      <c r="E2333" s="160" t="s">
        <v>2</v>
      </c>
      <c r="F2333" s="161" t="s">
        <v>2269</v>
      </c>
      <c r="H2333" s="162">
        <v>5.2</v>
      </c>
      <c r="I2333" s="163"/>
      <c r="L2333" s="159"/>
      <c r="M2333" s="164"/>
      <c r="T2333" s="165"/>
      <c r="AT2333" s="160" t="s">
        <v>313</v>
      </c>
      <c r="AU2333" s="160" t="s">
        <v>80</v>
      </c>
      <c r="AV2333" s="13" t="s">
        <v>80</v>
      </c>
      <c r="AW2333" s="13" t="s">
        <v>32</v>
      </c>
      <c r="AX2333" s="13" t="s">
        <v>71</v>
      </c>
      <c r="AY2333" s="160" t="s">
        <v>304</v>
      </c>
    </row>
    <row r="2334" spans="2:51" s="13" customFormat="1" ht="22.5" x14ac:dyDescent="0.2">
      <c r="B2334" s="159"/>
      <c r="D2334" s="153" t="s">
        <v>313</v>
      </c>
      <c r="E2334" s="160" t="s">
        <v>2</v>
      </c>
      <c r="F2334" s="161" t="s">
        <v>2270</v>
      </c>
      <c r="H2334" s="162">
        <v>49.61</v>
      </c>
      <c r="I2334" s="163"/>
      <c r="L2334" s="159"/>
      <c r="M2334" s="164"/>
      <c r="T2334" s="165"/>
      <c r="AT2334" s="160" t="s">
        <v>313</v>
      </c>
      <c r="AU2334" s="160" t="s">
        <v>80</v>
      </c>
      <c r="AV2334" s="13" t="s">
        <v>80</v>
      </c>
      <c r="AW2334" s="13" t="s">
        <v>32</v>
      </c>
      <c r="AX2334" s="13" t="s">
        <v>71</v>
      </c>
      <c r="AY2334" s="160" t="s">
        <v>304</v>
      </c>
    </row>
    <row r="2335" spans="2:51" s="13" customFormat="1" x14ac:dyDescent="0.2">
      <c r="B2335" s="159"/>
      <c r="D2335" s="153" t="s">
        <v>313</v>
      </c>
      <c r="E2335" s="160" t="s">
        <v>2</v>
      </c>
      <c r="F2335" s="161" t="s">
        <v>2271</v>
      </c>
      <c r="H2335" s="162">
        <v>18.52</v>
      </c>
      <c r="I2335" s="163"/>
      <c r="L2335" s="159"/>
      <c r="M2335" s="164"/>
      <c r="T2335" s="165"/>
      <c r="AT2335" s="160" t="s">
        <v>313</v>
      </c>
      <c r="AU2335" s="160" t="s">
        <v>80</v>
      </c>
      <c r="AV2335" s="13" t="s">
        <v>80</v>
      </c>
      <c r="AW2335" s="13" t="s">
        <v>32</v>
      </c>
      <c r="AX2335" s="13" t="s">
        <v>71</v>
      </c>
      <c r="AY2335" s="160" t="s">
        <v>304</v>
      </c>
    </row>
    <row r="2336" spans="2:51" s="13" customFormat="1" x14ac:dyDescent="0.2">
      <c r="B2336" s="159"/>
      <c r="D2336" s="153" t="s">
        <v>313</v>
      </c>
      <c r="E2336" s="160" t="s">
        <v>2</v>
      </c>
      <c r="F2336" s="161" t="s">
        <v>2272</v>
      </c>
      <c r="H2336" s="162">
        <v>7.6</v>
      </c>
      <c r="I2336" s="163"/>
      <c r="L2336" s="159"/>
      <c r="M2336" s="164"/>
      <c r="T2336" s="165"/>
      <c r="AT2336" s="160" t="s">
        <v>313</v>
      </c>
      <c r="AU2336" s="160" t="s">
        <v>80</v>
      </c>
      <c r="AV2336" s="13" t="s">
        <v>80</v>
      </c>
      <c r="AW2336" s="13" t="s">
        <v>32</v>
      </c>
      <c r="AX2336" s="13" t="s">
        <v>71</v>
      </c>
      <c r="AY2336" s="160" t="s">
        <v>304</v>
      </c>
    </row>
    <row r="2337" spans="2:51" s="14" customFormat="1" x14ac:dyDescent="0.2">
      <c r="B2337" s="166"/>
      <c r="D2337" s="153" t="s">
        <v>313</v>
      </c>
      <c r="E2337" s="167" t="s">
        <v>2</v>
      </c>
      <c r="F2337" s="168" t="s">
        <v>321</v>
      </c>
      <c r="H2337" s="169">
        <v>464.17</v>
      </c>
      <c r="I2337" s="170"/>
      <c r="L2337" s="166"/>
      <c r="M2337" s="171"/>
      <c r="T2337" s="172"/>
      <c r="AT2337" s="167" t="s">
        <v>313</v>
      </c>
      <c r="AU2337" s="167" t="s">
        <v>80</v>
      </c>
      <c r="AV2337" s="14" t="s">
        <v>322</v>
      </c>
      <c r="AW2337" s="14" t="s">
        <v>32</v>
      </c>
      <c r="AX2337" s="14" t="s">
        <v>71</v>
      </c>
      <c r="AY2337" s="167" t="s">
        <v>304</v>
      </c>
    </row>
    <row r="2338" spans="2:51" s="12" customFormat="1" x14ac:dyDescent="0.2">
      <c r="B2338" s="152"/>
      <c r="D2338" s="153" t="s">
        <v>313</v>
      </c>
      <c r="E2338" s="154" t="s">
        <v>2</v>
      </c>
      <c r="F2338" s="155" t="s">
        <v>2273</v>
      </c>
      <c r="H2338" s="154" t="s">
        <v>2</v>
      </c>
      <c r="I2338" s="156"/>
      <c r="L2338" s="152"/>
      <c r="M2338" s="157"/>
      <c r="T2338" s="158"/>
      <c r="AT2338" s="154" t="s">
        <v>313</v>
      </c>
      <c r="AU2338" s="154" t="s">
        <v>80</v>
      </c>
      <c r="AV2338" s="12" t="s">
        <v>78</v>
      </c>
      <c r="AW2338" s="12" t="s">
        <v>32</v>
      </c>
      <c r="AX2338" s="12" t="s">
        <v>71</v>
      </c>
      <c r="AY2338" s="154" t="s">
        <v>304</v>
      </c>
    </row>
    <row r="2339" spans="2:51" s="13" customFormat="1" x14ac:dyDescent="0.2">
      <c r="B2339" s="159"/>
      <c r="D2339" s="153" t="s">
        <v>313</v>
      </c>
      <c r="E2339" s="160" t="s">
        <v>2</v>
      </c>
      <c r="F2339" s="161" t="s">
        <v>2274</v>
      </c>
      <c r="H2339" s="162">
        <v>82.805999999999997</v>
      </c>
      <c r="I2339" s="163"/>
      <c r="L2339" s="159"/>
      <c r="M2339" s="164"/>
      <c r="T2339" s="165"/>
      <c r="AT2339" s="160" t="s">
        <v>313</v>
      </c>
      <c r="AU2339" s="160" t="s">
        <v>80</v>
      </c>
      <c r="AV2339" s="13" t="s">
        <v>80</v>
      </c>
      <c r="AW2339" s="13" t="s">
        <v>32</v>
      </c>
      <c r="AX2339" s="13" t="s">
        <v>71</v>
      </c>
      <c r="AY2339" s="160" t="s">
        <v>304</v>
      </c>
    </row>
    <row r="2340" spans="2:51" s="13" customFormat="1" x14ac:dyDescent="0.2">
      <c r="B2340" s="159"/>
      <c r="D2340" s="153" t="s">
        <v>313</v>
      </c>
      <c r="E2340" s="160" t="s">
        <v>2</v>
      </c>
      <c r="F2340" s="161" t="s">
        <v>2275</v>
      </c>
      <c r="H2340" s="162">
        <v>23.22</v>
      </c>
      <c r="I2340" s="163"/>
      <c r="L2340" s="159"/>
      <c r="M2340" s="164"/>
      <c r="T2340" s="165"/>
      <c r="AT2340" s="160" t="s">
        <v>313</v>
      </c>
      <c r="AU2340" s="160" t="s">
        <v>80</v>
      </c>
      <c r="AV2340" s="13" t="s">
        <v>80</v>
      </c>
      <c r="AW2340" s="13" t="s">
        <v>32</v>
      </c>
      <c r="AX2340" s="13" t="s">
        <v>71</v>
      </c>
      <c r="AY2340" s="160" t="s">
        <v>304</v>
      </c>
    </row>
    <row r="2341" spans="2:51" s="13" customFormat="1" x14ac:dyDescent="0.2">
      <c r="B2341" s="159"/>
      <c r="D2341" s="153" t="s">
        <v>313</v>
      </c>
      <c r="E2341" s="160" t="s">
        <v>2</v>
      </c>
      <c r="F2341" s="161" t="s">
        <v>2276</v>
      </c>
      <c r="H2341" s="162">
        <v>9.82</v>
      </c>
      <c r="I2341" s="163"/>
      <c r="L2341" s="159"/>
      <c r="M2341" s="164"/>
      <c r="T2341" s="165"/>
      <c r="AT2341" s="160" t="s">
        <v>313</v>
      </c>
      <c r="AU2341" s="160" t="s">
        <v>80</v>
      </c>
      <c r="AV2341" s="13" t="s">
        <v>80</v>
      </c>
      <c r="AW2341" s="13" t="s">
        <v>32</v>
      </c>
      <c r="AX2341" s="13" t="s">
        <v>71</v>
      </c>
      <c r="AY2341" s="160" t="s">
        <v>304</v>
      </c>
    </row>
    <row r="2342" spans="2:51" s="13" customFormat="1" x14ac:dyDescent="0.2">
      <c r="B2342" s="159"/>
      <c r="D2342" s="153" t="s">
        <v>313</v>
      </c>
      <c r="E2342" s="160" t="s">
        <v>2</v>
      </c>
      <c r="F2342" s="161" t="s">
        <v>2277</v>
      </c>
      <c r="H2342" s="162">
        <v>23.22</v>
      </c>
      <c r="I2342" s="163"/>
      <c r="L2342" s="159"/>
      <c r="M2342" s="164"/>
      <c r="T2342" s="165"/>
      <c r="AT2342" s="160" t="s">
        <v>313</v>
      </c>
      <c r="AU2342" s="160" t="s">
        <v>80</v>
      </c>
      <c r="AV2342" s="13" t="s">
        <v>80</v>
      </c>
      <c r="AW2342" s="13" t="s">
        <v>32</v>
      </c>
      <c r="AX2342" s="13" t="s">
        <v>71</v>
      </c>
      <c r="AY2342" s="160" t="s">
        <v>304</v>
      </c>
    </row>
    <row r="2343" spans="2:51" s="13" customFormat="1" x14ac:dyDescent="0.2">
      <c r="B2343" s="159"/>
      <c r="D2343" s="153" t="s">
        <v>313</v>
      </c>
      <c r="E2343" s="160" t="s">
        <v>2</v>
      </c>
      <c r="F2343" s="161" t="s">
        <v>2278</v>
      </c>
      <c r="H2343" s="162">
        <v>9.82</v>
      </c>
      <c r="I2343" s="163"/>
      <c r="L2343" s="159"/>
      <c r="M2343" s="164"/>
      <c r="T2343" s="165"/>
      <c r="AT2343" s="160" t="s">
        <v>313</v>
      </c>
      <c r="AU2343" s="160" t="s">
        <v>80</v>
      </c>
      <c r="AV2343" s="13" t="s">
        <v>80</v>
      </c>
      <c r="AW2343" s="13" t="s">
        <v>32</v>
      </c>
      <c r="AX2343" s="13" t="s">
        <v>71</v>
      </c>
      <c r="AY2343" s="160" t="s">
        <v>304</v>
      </c>
    </row>
    <row r="2344" spans="2:51" s="13" customFormat="1" x14ac:dyDescent="0.2">
      <c r="B2344" s="159"/>
      <c r="D2344" s="153" t="s">
        <v>313</v>
      </c>
      <c r="E2344" s="160" t="s">
        <v>2</v>
      </c>
      <c r="F2344" s="161" t="s">
        <v>2279</v>
      </c>
      <c r="H2344" s="162">
        <v>6.3</v>
      </c>
      <c r="I2344" s="163"/>
      <c r="L2344" s="159"/>
      <c r="M2344" s="164"/>
      <c r="T2344" s="165"/>
      <c r="AT2344" s="160" t="s">
        <v>313</v>
      </c>
      <c r="AU2344" s="160" t="s">
        <v>80</v>
      </c>
      <c r="AV2344" s="13" t="s">
        <v>80</v>
      </c>
      <c r="AW2344" s="13" t="s">
        <v>32</v>
      </c>
      <c r="AX2344" s="13" t="s">
        <v>71</v>
      </c>
      <c r="AY2344" s="160" t="s">
        <v>304</v>
      </c>
    </row>
    <row r="2345" spans="2:51" s="13" customFormat="1" x14ac:dyDescent="0.2">
      <c r="B2345" s="159"/>
      <c r="D2345" s="153" t="s">
        <v>313</v>
      </c>
      <c r="E2345" s="160" t="s">
        <v>2</v>
      </c>
      <c r="F2345" s="161" t="s">
        <v>2280</v>
      </c>
      <c r="H2345" s="162">
        <v>5.9</v>
      </c>
      <c r="I2345" s="163"/>
      <c r="L2345" s="159"/>
      <c r="M2345" s="164"/>
      <c r="T2345" s="165"/>
      <c r="AT2345" s="160" t="s">
        <v>313</v>
      </c>
      <c r="AU2345" s="160" t="s">
        <v>80</v>
      </c>
      <c r="AV2345" s="13" t="s">
        <v>80</v>
      </c>
      <c r="AW2345" s="13" t="s">
        <v>32</v>
      </c>
      <c r="AX2345" s="13" t="s">
        <v>71</v>
      </c>
      <c r="AY2345" s="160" t="s">
        <v>304</v>
      </c>
    </row>
    <row r="2346" spans="2:51" s="13" customFormat="1" x14ac:dyDescent="0.2">
      <c r="B2346" s="159"/>
      <c r="D2346" s="153" t="s">
        <v>313</v>
      </c>
      <c r="E2346" s="160" t="s">
        <v>2</v>
      </c>
      <c r="F2346" s="161" t="s">
        <v>2281</v>
      </c>
      <c r="H2346" s="162">
        <v>4.5</v>
      </c>
      <c r="I2346" s="163"/>
      <c r="L2346" s="159"/>
      <c r="M2346" s="164"/>
      <c r="T2346" s="165"/>
      <c r="AT2346" s="160" t="s">
        <v>313</v>
      </c>
      <c r="AU2346" s="160" t="s">
        <v>80</v>
      </c>
      <c r="AV2346" s="13" t="s">
        <v>80</v>
      </c>
      <c r="AW2346" s="13" t="s">
        <v>32</v>
      </c>
      <c r="AX2346" s="13" t="s">
        <v>71</v>
      </c>
      <c r="AY2346" s="160" t="s">
        <v>304</v>
      </c>
    </row>
    <row r="2347" spans="2:51" s="13" customFormat="1" x14ac:dyDescent="0.2">
      <c r="B2347" s="159"/>
      <c r="D2347" s="153" t="s">
        <v>313</v>
      </c>
      <c r="E2347" s="160" t="s">
        <v>2</v>
      </c>
      <c r="F2347" s="161" t="s">
        <v>2282</v>
      </c>
      <c r="H2347" s="162">
        <v>6.3</v>
      </c>
      <c r="I2347" s="163"/>
      <c r="L2347" s="159"/>
      <c r="M2347" s="164"/>
      <c r="T2347" s="165"/>
      <c r="AT2347" s="160" t="s">
        <v>313</v>
      </c>
      <c r="AU2347" s="160" t="s">
        <v>80</v>
      </c>
      <c r="AV2347" s="13" t="s">
        <v>80</v>
      </c>
      <c r="AW2347" s="13" t="s">
        <v>32</v>
      </c>
      <c r="AX2347" s="13" t="s">
        <v>71</v>
      </c>
      <c r="AY2347" s="160" t="s">
        <v>304</v>
      </c>
    </row>
    <row r="2348" spans="2:51" s="13" customFormat="1" x14ac:dyDescent="0.2">
      <c r="B2348" s="159"/>
      <c r="D2348" s="153" t="s">
        <v>313</v>
      </c>
      <c r="E2348" s="160" t="s">
        <v>2</v>
      </c>
      <c r="F2348" s="161" t="s">
        <v>2283</v>
      </c>
      <c r="H2348" s="162">
        <v>4.5</v>
      </c>
      <c r="I2348" s="163"/>
      <c r="L2348" s="159"/>
      <c r="M2348" s="164"/>
      <c r="T2348" s="165"/>
      <c r="AT2348" s="160" t="s">
        <v>313</v>
      </c>
      <c r="AU2348" s="160" t="s">
        <v>80</v>
      </c>
      <c r="AV2348" s="13" t="s">
        <v>80</v>
      </c>
      <c r="AW2348" s="13" t="s">
        <v>32</v>
      </c>
      <c r="AX2348" s="13" t="s">
        <v>71</v>
      </c>
      <c r="AY2348" s="160" t="s">
        <v>304</v>
      </c>
    </row>
    <row r="2349" spans="2:51" s="13" customFormat="1" x14ac:dyDescent="0.2">
      <c r="B2349" s="159"/>
      <c r="D2349" s="153" t="s">
        <v>313</v>
      </c>
      <c r="E2349" s="160" t="s">
        <v>2</v>
      </c>
      <c r="F2349" s="161" t="s">
        <v>2284</v>
      </c>
      <c r="H2349" s="162">
        <v>16.32</v>
      </c>
      <c r="I2349" s="163"/>
      <c r="L2349" s="159"/>
      <c r="M2349" s="164"/>
      <c r="T2349" s="165"/>
      <c r="AT2349" s="160" t="s">
        <v>313</v>
      </c>
      <c r="AU2349" s="160" t="s">
        <v>80</v>
      </c>
      <c r="AV2349" s="13" t="s">
        <v>80</v>
      </c>
      <c r="AW2349" s="13" t="s">
        <v>32</v>
      </c>
      <c r="AX2349" s="13" t="s">
        <v>71</v>
      </c>
      <c r="AY2349" s="160" t="s">
        <v>304</v>
      </c>
    </row>
    <row r="2350" spans="2:51" s="13" customFormat="1" x14ac:dyDescent="0.2">
      <c r="B2350" s="159"/>
      <c r="D2350" s="153" t="s">
        <v>313</v>
      </c>
      <c r="E2350" s="160" t="s">
        <v>2</v>
      </c>
      <c r="F2350" s="161" t="s">
        <v>2285</v>
      </c>
      <c r="H2350" s="162">
        <v>8</v>
      </c>
      <c r="I2350" s="163"/>
      <c r="L2350" s="159"/>
      <c r="M2350" s="164"/>
      <c r="T2350" s="165"/>
      <c r="AT2350" s="160" t="s">
        <v>313</v>
      </c>
      <c r="AU2350" s="160" t="s">
        <v>80</v>
      </c>
      <c r="AV2350" s="13" t="s">
        <v>80</v>
      </c>
      <c r="AW2350" s="13" t="s">
        <v>32</v>
      </c>
      <c r="AX2350" s="13" t="s">
        <v>71</v>
      </c>
      <c r="AY2350" s="160" t="s">
        <v>304</v>
      </c>
    </row>
    <row r="2351" spans="2:51" s="13" customFormat="1" x14ac:dyDescent="0.2">
      <c r="B2351" s="159"/>
      <c r="D2351" s="153" t="s">
        <v>313</v>
      </c>
      <c r="E2351" s="160" t="s">
        <v>2</v>
      </c>
      <c r="F2351" s="161" t="s">
        <v>2286</v>
      </c>
      <c r="H2351" s="162">
        <v>16.32</v>
      </c>
      <c r="I2351" s="163"/>
      <c r="L2351" s="159"/>
      <c r="M2351" s="164"/>
      <c r="T2351" s="165"/>
      <c r="AT2351" s="160" t="s">
        <v>313</v>
      </c>
      <c r="AU2351" s="160" t="s">
        <v>80</v>
      </c>
      <c r="AV2351" s="13" t="s">
        <v>80</v>
      </c>
      <c r="AW2351" s="13" t="s">
        <v>32</v>
      </c>
      <c r="AX2351" s="13" t="s">
        <v>71</v>
      </c>
      <c r="AY2351" s="160" t="s">
        <v>304</v>
      </c>
    </row>
    <row r="2352" spans="2:51" s="13" customFormat="1" x14ac:dyDescent="0.2">
      <c r="B2352" s="159"/>
      <c r="D2352" s="153" t="s">
        <v>313</v>
      </c>
      <c r="E2352" s="160" t="s">
        <v>2</v>
      </c>
      <c r="F2352" s="161" t="s">
        <v>2287</v>
      </c>
      <c r="H2352" s="162">
        <v>16.32</v>
      </c>
      <c r="I2352" s="163"/>
      <c r="L2352" s="159"/>
      <c r="M2352" s="164"/>
      <c r="T2352" s="165"/>
      <c r="AT2352" s="160" t="s">
        <v>313</v>
      </c>
      <c r="AU2352" s="160" t="s">
        <v>80</v>
      </c>
      <c r="AV2352" s="13" t="s">
        <v>80</v>
      </c>
      <c r="AW2352" s="13" t="s">
        <v>32</v>
      </c>
      <c r="AX2352" s="13" t="s">
        <v>71</v>
      </c>
      <c r="AY2352" s="160" t="s">
        <v>304</v>
      </c>
    </row>
    <row r="2353" spans="2:65" s="13" customFormat="1" x14ac:dyDescent="0.2">
      <c r="B2353" s="159"/>
      <c r="D2353" s="153" t="s">
        <v>313</v>
      </c>
      <c r="E2353" s="160" t="s">
        <v>2</v>
      </c>
      <c r="F2353" s="161" t="s">
        <v>2288</v>
      </c>
      <c r="H2353" s="162">
        <v>8</v>
      </c>
      <c r="I2353" s="163"/>
      <c r="L2353" s="159"/>
      <c r="M2353" s="164"/>
      <c r="T2353" s="165"/>
      <c r="AT2353" s="160" t="s">
        <v>313</v>
      </c>
      <c r="AU2353" s="160" t="s">
        <v>80</v>
      </c>
      <c r="AV2353" s="13" t="s">
        <v>80</v>
      </c>
      <c r="AW2353" s="13" t="s">
        <v>32</v>
      </c>
      <c r="AX2353" s="13" t="s">
        <v>71</v>
      </c>
      <c r="AY2353" s="160" t="s">
        <v>304</v>
      </c>
    </row>
    <row r="2354" spans="2:65" s="13" customFormat="1" x14ac:dyDescent="0.2">
      <c r="B2354" s="159"/>
      <c r="D2354" s="153" t="s">
        <v>313</v>
      </c>
      <c r="E2354" s="160" t="s">
        <v>2</v>
      </c>
      <c r="F2354" s="161" t="s">
        <v>2289</v>
      </c>
      <c r="H2354" s="162">
        <v>16.32</v>
      </c>
      <c r="I2354" s="163"/>
      <c r="L2354" s="159"/>
      <c r="M2354" s="164"/>
      <c r="T2354" s="165"/>
      <c r="AT2354" s="160" t="s">
        <v>313</v>
      </c>
      <c r="AU2354" s="160" t="s">
        <v>80</v>
      </c>
      <c r="AV2354" s="13" t="s">
        <v>80</v>
      </c>
      <c r="AW2354" s="13" t="s">
        <v>32</v>
      </c>
      <c r="AX2354" s="13" t="s">
        <v>71</v>
      </c>
      <c r="AY2354" s="160" t="s">
        <v>304</v>
      </c>
    </row>
    <row r="2355" spans="2:65" s="13" customFormat="1" x14ac:dyDescent="0.2">
      <c r="B2355" s="159"/>
      <c r="D2355" s="153" t="s">
        <v>313</v>
      </c>
      <c r="E2355" s="160" t="s">
        <v>2</v>
      </c>
      <c r="F2355" s="161" t="s">
        <v>2290</v>
      </c>
      <c r="H2355" s="162">
        <v>16.32</v>
      </c>
      <c r="I2355" s="163"/>
      <c r="L2355" s="159"/>
      <c r="M2355" s="164"/>
      <c r="T2355" s="165"/>
      <c r="AT2355" s="160" t="s">
        <v>313</v>
      </c>
      <c r="AU2355" s="160" t="s">
        <v>80</v>
      </c>
      <c r="AV2355" s="13" t="s">
        <v>80</v>
      </c>
      <c r="AW2355" s="13" t="s">
        <v>32</v>
      </c>
      <c r="AX2355" s="13" t="s">
        <v>71</v>
      </c>
      <c r="AY2355" s="160" t="s">
        <v>304</v>
      </c>
    </row>
    <row r="2356" spans="2:65" s="13" customFormat="1" x14ac:dyDescent="0.2">
      <c r="B2356" s="159"/>
      <c r="D2356" s="153" t="s">
        <v>313</v>
      </c>
      <c r="E2356" s="160" t="s">
        <v>2</v>
      </c>
      <c r="F2356" s="161" t="s">
        <v>2291</v>
      </c>
      <c r="H2356" s="162">
        <v>8</v>
      </c>
      <c r="I2356" s="163"/>
      <c r="L2356" s="159"/>
      <c r="M2356" s="164"/>
      <c r="T2356" s="165"/>
      <c r="AT2356" s="160" t="s">
        <v>313</v>
      </c>
      <c r="AU2356" s="160" t="s">
        <v>80</v>
      </c>
      <c r="AV2356" s="13" t="s">
        <v>80</v>
      </c>
      <c r="AW2356" s="13" t="s">
        <v>32</v>
      </c>
      <c r="AX2356" s="13" t="s">
        <v>71</v>
      </c>
      <c r="AY2356" s="160" t="s">
        <v>304</v>
      </c>
    </row>
    <row r="2357" spans="2:65" s="13" customFormat="1" x14ac:dyDescent="0.2">
      <c r="B2357" s="159"/>
      <c r="D2357" s="153" t="s">
        <v>313</v>
      </c>
      <c r="E2357" s="160" t="s">
        <v>2</v>
      </c>
      <c r="F2357" s="161" t="s">
        <v>2292</v>
      </c>
      <c r="H2357" s="162">
        <v>16.32</v>
      </c>
      <c r="I2357" s="163"/>
      <c r="L2357" s="159"/>
      <c r="M2357" s="164"/>
      <c r="T2357" s="165"/>
      <c r="AT2357" s="160" t="s">
        <v>313</v>
      </c>
      <c r="AU2357" s="160" t="s">
        <v>80</v>
      </c>
      <c r="AV2357" s="13" t="s">
        <v>80</v>
      </c>
      <c r="AW2357" s="13" t="s">
        <v>32</v>
      </c>
      <c r="AX2357" s="13" t="s">
        <v>71</v>
      </c>
      <c r="AY2357" s="160" t="s">
        <v>304</v>
      </c>
    </row>
    <row r="2358" spans="2:65" s="13" customFormat="1" x14ac:dyDescent="0.2">
      <c r="B2358" s="159"/>
      <c r="D2358" s="153" t="s">
        <v>313</v>
      </c>
      <c r="E2358" s="160" t="s">
        <v>2</v>
      </c>
      <c r="F2358" s="161" t="s">
        <v>2293</v>
      </c>
      <c r="H2358" s="162">
        <v>18.04</v>
      </c>
      <c r="I2358" s="163"/>
      <c r="L2358" s="159"/>
      <c r="M2358" s="164"/>
      <c r="T2358" s="165"/>
      <c r="AT2358" s="160" t="s">
        <v>313</v>
      </c>
      <c r="AU2358" s="160" t="s">
        <v>80</v>
      </c>
      <c r="AV2358" s="13" t="s">
        <v>80</v>
      </c>
      <c r="AW2358" s="13" t="s">
        <v>32</v>
      </c>
      <c r="AX2358" s="13" t="s">
        <v>71</v>
      </c>
      <c r="AY2358" s="160" t="s">
        <v>304</v>
      </c>
    </row>
    <row r="2359" spans="2:65" s="13" customFormat="1" x14ac:dyDescent="0.2">
      <c r="B2359" s="159"/>
      <c r="D2359" s="153" t="s">
        <v>313</v>
      </c>
      <c r="E2359" s="160" t="s">
        <v>2</v>
      </c>
      <c r="F2359" s="161" t="s">
        <v>2294</v>
      </c>
      <c r="H2359" s="162">
        <v>8.02</v>
      </c>
      <c r="I2359" s="163"/>
      <c r="L2359" s="159"/>
      <c r="M2359" s="164"/>
      <c r="T2359" s="165"/>
      <c r="AT2359" s="160" t="s">
        <v>313</v>
      </c>
      <c r="AU2359" s="160" t="s">
        <v>80</v>
      </c>
      <c r="AV2359" s="13" t="s">
        <v>80</v>
      </c>
      <c r="AW2359" s="13" t="s">
        <v>32</v>
      </c>
      <c r="AX2359" s="13" t="s">
        <v>71</v>
      </c>
      <c r="AY2359" s="160" t="s">
        <v>304</v>
      </c>
    </row>
    <row r="2360" spans="2:65" s="14" customFormat="1" x14ac:dyDescent="0.2">
      <c r="B2360" s="166"/>
      <c r="D2360" s="153" t="s">
        <v>313</v>
      </c>
      <c r="E2360" s="167" t="s">
        <v>2</v>
      </c>
      <c r="F2360" s="168" t="s">
        <v>321</v>
      </c>
      <c r="H2360" s="169">
        <v>324.36599999999999</v>
      </c>
      <c r="I2360" s="170"/>
      <c r="L2360" s="166"/>
      <c r="M2360" s="171"/>
      <c r="T2360" s="172"/>
      <c r="AT2360" s="167" t="s">
        <v>313</v>
      </c>
      <c r="AU2360" s="167" t="s">
        <v>80</v>
      </c>
      <c r="AV2360" s="14" t="s">
        <v>322</v>
      </c>
      <c r="AW2360" s="14" t="s">
        <v>32</v>
      </c>
      <c r="AX2360" s="14" t="s">
        <v>71</v>
      </c>
      <c r="AY2360" s="167" t="s">
        <v>304</v>
      </c>
    </row>
    <row r="2361" spans="2:65" s="15" customFormat="1" x14ac:dyDescent="0.2">
      <c r="B2361" s="173"/>
      <c r="D2361" s="153" t="s">
        <v>313</v>
      </c>
      <c r="E2361" s="174" t="s">
        <v>2</v>
      </c>
      <c r="F2361" s="175" t="s">
        <v>323</v>
      </c>
      <c r="H2361" s="176">
        <v>788.53599999999994</v>
      </c>
      <c r="I2361" s="177"/>
      <c r="L2361" s="173"/>
      <c r="M2361" s="178"/>
      <c r="T2361" s="179"/>
      <c r="AT2361" s="174" t="s">
        <v>313</v>
      </c>
      <c r="AU2361" s="174" t="s">
        <v>80</v>
      </c>
      <c r="AV2361" s="15" t="s">
        <v>86</v>
      </c>
      <c r="AW2361" s="15" t="s">
        <v>32</v>
      </c>
      <c r="AX2361" s="15" t="s">
        <v>78</v>
      </c>
      <c r="AY2361" s="174" t="s">
        <v>304</v>
      </c>
    </row>
    <row r="2362" spans="2:65" s="1" customFormat="1" ht="37.9" customHeight="1" x14ac:dyDescent="0.2">
      <c r="B2362" s="134"/>
      <c r="C2362" s="135" t="s">
        <v>2295</v>
      </c>
      <c r="D2362" s="135" t="s">
        <v>306</v>
      </c>
      <c r="E2362" s="136" t="s">
        <v>2296</v>
      </c>
      <c r="F2362" s="137" t="s">
        <v>2297</v>
      </c>
      <c r="G2362" s="138" t="s">
        <v>179</v>
      </c>
      <c r="H2362" s="139">
        <v>132.12</v>
      </c>
      <c r="I2362" s="140"/>
      <c r="J2362" s="141">
        <f>ROUND(I2362*H2362,2)</f>
        <v>0</v>
      </c>
      <c r="K2362" s="137" t="s">
        <v>309</v>
      </c>
      <c r="L2362" s="33"/>
      <c r="M2362" s="142" t="s">
        <v>2</v>
      </c>
      <c r="N2362" s="143" t="s">
        <v>42</v>
      </c>
      <c r="P2362" s="144">
        <f>O2362*H2362</f>
        <v>0</v>
      </c>
      <c r="Q2362" s="144">
        <v>2.0000000000000002E-5</v>
      </c>
      <c r="R2362" s="144">
        <f>Q2362*H2362</f>
        <v>2.6424000000000005E-3</v>
      </c>
      <c r="S2362" s="144">
        <v>0</v>
      </c>
      <c r="T2362" s="145">
        <f>S2362*H2362</f>
        <v>0</v>
      </c>
      <c r="AR2362" s="146" t="s">
        <v>86</v>
      </c>
      <c r="AT2362" s="146" t="s">
        <v>306</v>
      </c>
      <c r="AU2362" s="146" t="s">
        <v>80</v>
      </c>
      <c r="AY2362" s="18" t="s">
        <v>304</v>
      </c>
      <c r="BE2362" s="147">
        <f>IF(N2362="základní",J2362,0)</f>
        <v>0</v>
      </c>
      <c r="BF2362" s="147">
        <f>IF(N2362="snížená",J2362,0)</f>
        <v>0</v>
      </c>
      <c r="BG2362" s="147">
        <f>IF(N2362="zákl. přenesená",J2362,0)</f>
        <v>0</v>
      </c>
      <c r="BH2362" s="147">
        <f>IF(N2362="sníž. přenesená",J2362,0)</f>
        <v>0</v>
      </c>
      <c r="BI2362" s="147">
        <f>IF(N2362="nulová",J2362,0)</f>
        <v>0</v>
      </c>
      <c r="BJ2362" s="18" t="s">
        <v>78</v>
      </c>
      <c r="BK2362" s="147">
        <f>ROUND(I2362*H2362,2)</f>
        <v>0</v>
      </c>
      <c r="BL2362" s="18" t="s">
        <v>86</v>
      </c>
      <c r="BM2362" s="146" t="s">
        <v>2298</v>
      </c>
    </row>
    <row r="2363" spans="2:65" s="1" customFormat="1" x14ac:dyDescent="0.2">
      <c r="B2363" s="33"/>
      <c r="D2363" s="148" t="s">
        <v>311</v>
      </c>
      <c r="F2363" s="149" t="s">
        <v>2299</v>
      </c>
      <c r="I2363" s="150"/>
      <c r="L2363" s="33"/>
      <c r="M2363" s="151"/>
      <c r="T2363" s="54"/>
      <c r="AT2363" s="18" t="s">
        <v>311</v>
      </c>
      <c r="AU2363" s="18" t="s">
        <v>80</v>
      </c>
    </row>
    <row r="2364" spans="2:65" s="12" customFormat="1" x14ac:dyDescent="0.2">
      <c r="B2364" s="152"/>
      <c r="D2364" s="153" t="s">
        <v>313</v>
      </c>
      <c r="E2364" s="154" t="s">
        <v>2</v>
      </c>
      <c r="F2364" s="155" t="s">
        <v>2197</v>
      </c>
      <c r="H2364" s="154" t="s">
        <v>2</v>
      </c>
      <c r="I2364" s="156"/>
      <c r="L2364" s="152"/>
      <c r="M2364" s="157"/>
      <c r="T2364" s="158"/>
      <c r="AT2364" s="154" t="s">
        <v>313</v>
      </c>
      <c r="AU2364" s="154" t="s">
        <v>80</v>
      </c>
      <c r="AV2364" s="12" t="s">
        <v>78</v>
      </c>
      <c r="AW2364" s="12" t="s">
        <v>32</v>
      </c>
      <c r="AX2364" s="12" t="s">
        <v>71</v>
      </c>
      <c r="AY2364" s="154" t="s">
        <v>304</v>
      </c>
    </row>
    <row r="2365" spans="2:65" s="13" customFormat="1" x14ac:dyDescent="0.2">
      <c r="B2365" s="159"/>
      <c r="D2365" s="153" t="s">
        <v>313</v>
      </c>
      <c r="E2365" s="160" t="s">
        <v>2</v>
      </c>
      <c r="F2365" s="161" t="s">
        <v>2300</v>
      </c>
      <c r="H2365" s="162">
        <v>52.32</v>
      </c>
      <c r="I2365" s="163"/>
      <c r="L2365" s="159"/>
      <c r="M2365" s="164"/>
      <c r="T2365" s="165"/>
      <c r="AT2365" s="160" t="s">
        <v>313</v>
      </c>
      <c r="AU2365" s="160" t="s">
        <v>80</v>
      </c>
      <c r="AV2365" s="13" t="s">
        <v>80</v>
      </c>
      <c r="AW2365" s="13" t="s">
        <v>32</v>
      </c>
      <c r="AX2365" s="13" t="s">
        <v>71</v>
      </c>
      <c r="AY2365" s="160" t="s">
        <v>304</v>
      </c>
    </row>
    <row r="2366" spans="2:65" s="13" customFormat="1" x14ac:dyDescent="0.2">
      <c r="B2366" s="159"/>
      <c r="D2366" s="153" t="s">
        <v>313</v>
      </c>
      <c r="E2366" s="160" t="s">
        <v>2</v>
      </c>
      <c r="F2366" s="161" t="s">
        <v>2301</v>
      </c>
      <c r="H2366" s="162">
        <v>41.34</v>
      </c>
      <c r="I2366" s="163"/>
      <c r="L2366" s="159"/>
      <c r="M2366" s="164"/>
      <c r="T2366" s="165"/>
      <c r="AT2366" s="160" t="s">
        <v>313</v>
      </c>
      <c r="AU2366" s="160" t="s">
        <v>80</v>
      </c>
      <c r="AV2366" s="13" t="s">
        <v>80</v>
      </c>
      <c r="AW2366" s="13" t="s">
        <v>32</v>
      </c>
      <c r="AX2366" s="13" t="s">
        <v>71</v>
      </c>
      <c r="AY2366" s="160" t="s">
        <v>304</v>
      </c>
    </row>
    <row r="2367" spans="2:65" s="13" customFormat="1" x14ac:dyDescent="0.2">
      <c r="B2367" s="159"/>
      <c r="D2367" s="153" t="s">
        <v>313</v>
      </c>
      <c r="E2367" s="160" t="s">
        <v>2</v>
      </c>
      <c r="F2367" s="161" t="s">
        <v>2302</v>
      </c>
      <c r="H2367" s="162">
        <v>38.46</v>
      </c>
      <c r="I2367" s="163"/>
      <c r="L2367" s="159"/>
      <c r="M2367" s="164"/>
      <c r="T2367" s="165"/>
      <c r="AT2367" s="160" t="s">
        <v>313</v>
      </c>
      <c r="AU2367" s="160" t="s">
        <v>80</v>
      </c>
      <c r="AV2367" s="13" t="s">
        <v>80</v>
      </c>
      <c r="AW2367" s="13" t="s">
        <v>32</v>
      </c>
      <c r="AX2367" s="13" t="s">
        <v>71</v>
      </c>
      <c r="AY2367" s="160" t="s">
        <v>304</v>
      </c>
    </row>
    <row r="2368" spans="2:65" s="15" customFormat="1" x14ac:dyDescent="0.2">
      <c r="B2368" s="173"/>
      <c r="D2368" s="153" t="s">
        <v>313</v>
      </c>
      <c r="E2368" s="174" t="s">
        <v>2</v>
      </c>
      <c r="F2368" s="175" t="s">
        <v>323</v>
      </c>
      <c r="H2368" s="176">
        <v>132.12</v>
      </c>
      <c r="I2368" s="177"/>
      <c r="L2368" s="173"/>
      <c r="M2368" s="178"/>
      <c r="T2368" s="179"/>
      <c r="AT2368" s="174" t="s">
        <v>313</v>
      </c>
      <c r="AU2368" s="174" t="s">
        <v>80</v>
      </c>
      <c r="AV2368" s="15" t="s">
        <v>86</v>
      </c>
      <c r="AW2368" s="15" t="s">
        <v>32</v>
      </c>
      <c r="AX2368" s="15" t="s">
        <v>78</v>
      </c>
      <c r="AY2368" s="174" t="s">
        <v>304</v>
      </c>
    </row>
    <row r="2369" spans="2:65" s="1" customFormat="1" ht="24.2" customHeight="1" x14ac:dyDescent="0.2">
      <c r="B2369" s="134"/>
      <c r="C2369" s="135" t="s">
        <v>2303</v>
      </c>
      <c r="D2369" s="135" t="s">
        <v>306</v>
      </c>
      <c r="E2369" s="136" t="s">
        <v>2304</v>
      </c>
      <c r="F2369" s="137" t="s">
        <v>2305</v>
      </c>
      <c r="G2369" s="138" t="s">
        <v>871</v>
      </c>
      <c r="H2369" s="139">
        <v>2</v>
      </c>
      <c r="I2369" s="140"/>
      <c r="J2369" s="141">
        <f>ROUND(I2369*H2369,2)</f>
        <v>0</v>
      </c>
      <c r="K2369" s="137" t="s">
        <v>2</v>
      </c>
      <c r="L2369" s="33"/>
      <c r="M2369" s="142" t="s">
        <v>2</v>
      </c>
      <c r="N2369" s="143" t="s">
        <v>42</v>
      </c>
      <c r="P2369" s="144">
        <f>O2369*H2369</f>
        <v>0</v>
      </c>
      <c r="Q2369" s="144">
        <v>0</v>
      </c>
      <c r="R2369" s="144">
        <f>Q2369*H2369</f>
        <v>0</v>
      </c>
      <c r="S2369" s="144">
        <v>0</v>
      </c>
      <c r="T2369" s="145">
        <f>S2369*H2369</f>
        <v>0</v>
      </c>
      <c r="AR2369" s="146" t="s">
        <v>86</v>
      </c>
      <c r="AT2369" s="146" t="s">
        <v>306</v>
      </c>
      <c r="AU2369" s="146" t="s">
        <v>80</v>
      </c>
      <c r="AY2369" s="18" t="s">
        <v>304</v>
      </c>
      <c r="BE2369" s="147">
        <f>IF(N2369="základní",J2369,0)</f>
        <v>0</v>
      </c>
      <c r="BF2369" s="147">
        <f>IF(N2369="snížená",J2369,0)</f>
        <v>0</v>
      </c>
      <c r="BG2369" s="147">
        <f>IF(N2369="zákl. přenesená",J2369,0)</f>
        <v>0</v>
      </c>
      <c r="BH2369" s="147">
        <f>IF(N2369="sníž. přenesená",J2369,0)</f>
        <v>0</v>
      </c>
      <c r="BI2369" s="147">
        <f>IF(N2369="nulová",J2369,0)</f>
        <v>0</v>
      </c>
      <c r="BJ2369" s="18" t="s">
        <v>78</v>
      </c>
      <c r="BK2369" s="147">
        <f>ROUND(I2369*H2369,2)</f>
        <v>0</v>
      </c>
      <c r="BL2369" s="18" t="s">
        <v>86</v>
      </c>
      <c r="BM2369" s="146" t="s">
        <v>2306</v>
      </c>
    </row>
    <row r="2370" spans="2:65" s="11" customFormat="1" ht="22.9" customHeight="1" x14ac:dyDescent="0.2">
      <c r="B2370" s="122"/>
      <c r="D2370" s="123" t="s">
        <v>70</v>
      </c>
      <c r="E2370" s="132" t="s">
        <v>850</v>
      </c>
      <c r="F2370" s="132" t="s">
        <v>2307</v>
      </c>
      <c r="I2370" s="125"/>
      <c r="J2370" s="133">
        <f>BK2370</f>
        <v>0</v>
      </c>
      <c r="L2370" s="122"/>
      <c r="M2370" s="127"/>
      <c r="P2370" s="128">
        <f>SUM(P2371:P2384)</f>
        <v>0</v>
      </c>
      <c r="R2370" s="128">
        <f>SUM(R2371:R2384)</f>
        <v>5.7608199999999998</v>
      </c>
      <c r="T2370" s="129">
        <f>SUM(T2371:T2384)</f>
        <v>0</v>
      </c>
      <c r="AR2370" s="123" t="s">
        <v>78</v>
      </c>
      <c r="AT2370" s="130" t="s">
        <v>70</v>
      </c>
      <c r="AU2370" s="130" t="s">
        <v>78</v>
      </c>
      <c r="AY2370" s="123" t="s">
        <v>304</v>
      </c>
      <c r="BK2370" s="131">
        <f>SUM(BK2371:BK2384)</f>
        <v>0</v>
      </c>
    </row>
    <row r="2371" spans="2:65" s="1" customFormat="1" ht="37.9" customHeight="1" x14ac:dyDescent="0.2">
      <c r="B2371" s="134"/>
      <c r="C2371" s="135" t="s">
        <v>2308</v>
      </c>
      <c r="D2371" s="135" t="s">
        <v>306</v>
      </c>
      <c r="E2371" s="136" t="s">
        <v>2309</v>
      </c>
      <c r="F2371" s="137" t="s">
        <v>2310</v>
      </c>
      <c r="G2371" s="138" t="s">
        <v>871</v>
      </c>
      <c r="H2371" s="139">
        <v>39</v>
      </c>
      <c r="I2371" s="140"/>
      <c r="J2371" s="141">
        <f>ROUND(I2371*H2371,2)</f>
        <v>0</v>
      </c>
      <c r="K2371" s="137" t="s">
        <v>309</v>
      </c>
      <c r="L2371" s="33"/>
      <c r="M2371" s="142" t="s">
        <v>2</v>
      </c>
      <c r="N2371" s="143" t="s">
        <v>42</v>
      </c>
      <c r="P2371" s="144">
        <f>O2371*H2371</f>
        <v>0</v>
      </c>
      <c r="Q2371" s="144">
        <v>4.8000000000000001E-4</v>
      </c>
      <c r="R2371" s="144">
        <f>Q2371*H2371</f>
        <v>1.8720000000000001E-2</v>
      </c>
      <c r="S2371" s="144">
        <v>0</v>
      </c>
      <c r="T2371" s="145">
        <f>S2371*H2371</f>
        <v>0</v>
      </c>
      <c r="AR2371" s="146" t="s">
        <v>86</v>
      </c>
      <c r="AT2371" s="146" t="s">
        <v>306</v>
      </c>
      <c r="AU2371" s="146" t="s">
        <v>80</v>
      </c>
      <c r="AY2371" s="18" t="s">
        <v>304</v>
      </c>
      <c r="BE2371" s="147">
        <f>IF(N2371="základní",J2371,0)</f>
        <v>0</v>
      </c>
      <c r="BF2371" s="147">
        <f>IF(N2371="snížená",J2371,0)</f>
        <v>0</v>
      </c>
      <c r="BG2371" s="147">
        <f>IF(N2371="zákl. přenesená",J2371,0)</f>
        <v>0</v>
      </c>
      <c r="BH2371" s="147">
        <f>IF(N2371="sníž. přenesená",J2371,0)</f>
        <v>0</v>
      </c>
      <c r="BI2371" s="147">
        <f>IF(N2371="nulová",J2371,0)</f>
        <v>0</v>
      </c>
      <c r="BJ2371" s="18" t="s">
        <v>78</v>
      </c>
      <c r="BK2371" s="147">
        <f>ROUND(I2371*H2371,2)</f>
        <v>0</v>
      </c>
      <c r="BL2371" s="18" t="s">
        <v>86</v>
      </c>
      <c r="BM2371" s="146" t="s">
        <v>2311</v>
      </c>
    </row>
    <row r="2372" spans="2:65" s="1" customFormat="1" x14ac:dyDescent="0.2">
      <c r="B2372" s="33"/>
      <c r="D2372" s="148" t="s">
        <v>311</v>
      </c>
      <c r="F2372" s="149" t="s">
        <v>2312</v>
      </c>
      <c r="I2372" s="150"/>
      <c r="L2372" s="33"/>
      <c r="M2372" s="151"/>
      <c r="T2372" s="54"/>
      <c r="AT2372" s="18" t="s">
        <v>311</v>
      </c>
      <c r="AU2372" s="18" t="s">
        <v>80</v>
      </c>
    </row>
    <row r="2373" spans="2:65" s="1" customFormat="1" ht="48.75" x14ac:dyDescent="0.2">
      <c r="B2373" s="33"/>
      <c r="D2373" s="153" t="s">
        <v>360</v>
      </c>
      <c r="F2373" s="180" t="s">
        <v>2313</v>
      </c>
      <c r="I2373" s="150"/>
      <c r="L2373" s="33"/>
      <c r="M2373" s="151"/>
      <c r="T2373" s="54"/>
      <c r="AT2373" s="18" t="s">
        <v>360</v>
      </c>
      <c r="AU2373" s="18" t="s">
        <v>80</v>
      </c>
    </row>
    <row r="2374" spans="2:65" s="1" customFormat="1" ht="37.9" customHeight="1" x14ac:dyDescent="0.2">
      <c r="B2374" s="134"/>
      <c r="C2374" s="181" t="s">
        <v>2314</v>
      </c>
      <c r="D2374" s="181" t="s">
        <v>535</v>
      </c>
      <c r="E2374" s="182" t="s">
        <v>2315</v>
      </c>
      <c r="F2374" s="183" t="s">
        <v>2316</v>
      </c>
      <c r="G2374" s="184" t="s">
        <v>871</v>
      </c>
      <c r="H2374" s="185">
        <v>1</v>
      </c>
      <c r="I2374" s="186"/>
      <c r="J2374" s="187">
        <f t="shared" ref="J2374:J2379" si="0">ROUND(I2374*H2374,2)</f>
        <v>0</v>
      </c>
      <c r="K2374" s="183" t="s">
        <v>2</v>
      </c>
      <c r="L2374" s="188"/>
      <c r="M2374" s="189" t="s">
        <v>2</v>
      </c>
      <c r="N2374" s="190" t="s">
        <v>42</v>
      </c>
      <c r="P2374" s="144">
        <f t="shared" ref="P2374:P2379" si="1">O2374*H2374</f>
        <v>0</v>
      </c>
      <c r="Q2374" s="144">
        <v>0</v>
      </c>
      <c r="R2374" s="144">
        <f t="shared" ref="R2374:R2379" si="2">Q2374*H2374</f>
        <v>0</v>
      </c>
      <c r="S2374" s="144">
        <v>0</v>
      </c>
      <c r="T2374" s="145">
        <f t="shared" ref="T2374:T2379" si="3">S2374*H2374</f>
        <v>0</v>
      </c>
      <c r="AR2374" s="146" t="s">
        <v>98</v>
      </c>
      <c r="AT2374" s="146" t="s">
        <v>535</v>
      </c>
      <c r="AU2374" s="146" t="s">
        <v>80</v>
      </c>
      <c r="AY2374" s="18" t="s">
        <v>304</v>
      </c>
      <c r="BE2374" s="147">
        <f t="shared" ref="BE2374:BE2379" si="4">IF(N2374="základní",J2374,0)</f>
        <v>0</v>
      </c>
      <c r="BF2374" s="147">
        <f t="shared" ref="BF2374:BF2379" si="5">IF(N2374="snížená",J2374,0)</f>
        <v>0</v>
      </c>
      <c r="BG2374" s="147">
        <f t="shared" ref="BG2374:BG2379" si="6">IF(N2374="zákl. přenesená",J2374,0)</f>
        <v>0</v>
      </c>
      <c r="BH2374" s="147">
        <f t="shared" ref="BH2374:BH2379" si="7">IF(N2374="sníž. přenesená",J2374,0)</f>
        <v>0</v>
      </c>
      <c r="BI2374" s="147">
        <f t="shared" ref="BI2374:BI2379" si="8">IF(N2374="nulová",J2374,0)</f>
        <v>0</v>
      </c>
      <c r="BJ2374" s="18" t="s">
        <v>78</v>
      </c>
      <c r="BK2374" s="147">
        <f t="shared" ref="BK2374:BK2379" si="9">ROUND(I2374*H2374,2)</f>
        <v>0</v>
      </c>
      <c r="BL2374" s="18" t="s">
        <v>86</v>
      </c>
      <c r="BM2374" s="146" t="s">
        <v>2317</v>
      </c>
    </row>
    <row r="2375" spans="2:65" s="1" customFormat="1" ht="37.9" customHeight="1" x14ac:dyDescent="0.2">
      <c r="B2375" s="134"/>
      <c r="C2375" s="181" t="s">
        <v>2318</v>
      </c>
      <c r="D2375" s="181" t="s">
        <v>535</v>
      </c>
      <c r="E2375" s="182" t="s">
        <v>2319</v>
      </c>
      <c r="F2375" s="183" t="s">
        <v>2320</v>
      </c>
      <c r="G2375" s="184" t="s">
        <v>871</v>
      </c>
      <c r="H2375" s="185">
        <v>15</v>
      </c>
      <c r="I2375" s="186"/>
      <c r="J2375" s="187">
        <f t="shared" si="0"/>
        <v>0</v>
      </c>
      <c r="K2375" s="183" t="s">
        <v>2</v>
      </c>
      <c r="L2375" s="188"/>
      <c r="M2375" s="189" t="s">
        <v>2</v>
      </c>
      <c r="N2375" s="190" t="s">
        <v>42</v>
      </c>
      <c r="P2375" s="144">
        <f t="shared" si="1"/>
        <v>0</v>
      </c>
      <c r="Q2375" s="144">
        <v>0</v>
      </c>
      <c r="R2375" s="144">
        <f t="shared" si="2"/>
        <v>0</v>
      </c>
      <c r="S2375" s="144">
        <v>0</v>
      </c>
      <c r="T2375" s="145">
        <f t="shared" si="3"/>
        <v>0</v>
      </c>
      <c r="AR2375" s="146" t="s">
        <v>98</v>
      </c>
      <c r="AT2375" s="146" t="s">
        <v>535</v>
      </c>
      <c r="AU2375" s="146" t="s">
        <v>80</v>
      </c>
      <c r="AY2375" s="18" t="s">
        <v>304</v>
      </c>
      <c r="BE2375" s="147">
        <f t="shared" si="4"/>
        <v>0</v>
      </c>
      <c r="BF2375" s="147">
        <f t="shared" si="5"/>
        <v>0</v>
      </c>
      <c r="BG2375" s="147">
        <f t="shared" si="6"/>
        <v>0</v>
      </c>
      <c r="BH2375" s="147">
        <f t="shared" si="7"/>
        <v>0</v>
      </c>
      <c r="BI2375" s="147">
        <f t="shared" si="8"/>
        <v>0</v>
      </c>
      <c r="BJ2375" s="18" t="s">
        <v>78</v>
      </c>
      <c r="BK2375" s="147">
        <f t="shared" si="9"/>
        <v>0</v>
      </c>
      <c r="BL2375" s="18" t="s">
        <v>86</v>
      </c>
      <c r="BM2375" s="146" t="s">
        <v>2321</v>
      </c>
    </row>
    <row r="2376" spans="2:65" s="1" customFormat="1" ht="37.9" customHeight="1" x14ac:dyDescent="0.2">
      <c r="B2376" s="134"/>
      <c r="C2376" s="181" t="s">
        <v>2322</v>
      </c>
      <c r="D2376" s="181" t="s">
        <v>535</v>
      </c>
      <c r="E2376" s="182" t="s">
        <v>2323</v>
      </c>
      <c r="F2376" s="183" t="s">
        <v>2324</v>
      </c>
      <c r="G2376" s="184" t="s">
        <v>871</v>
      </c>
      <c r="H2376" s="185">
        <v>1</v>
      </c>
      <c r="I2376" s="186"/>
      <c r="J2376" s="187">
        <f t="shared" si="0"/>
        <v>0</v>
      </c>
      <c r="K2376" s="183" t="s">
        <v>2</v>
      </c>
      <c r="L2376" s="188"/>
      <c r="M2376" s="189" t="s">
        <v>2</v>
      </c>
      <c r="N2376" s="190" t="s">
        <v>42</v>
      </c>
      <c r="P2376" s="144">
        <f t="shared" si="1"/>
        <v>0</v>
      </c>
      <c r="Q2376" s="144">
        <v>0</v>
      </c>
      <c r="R2376" s="144">
        <f t="shared" si="2"/>
        <v>0</v>
      </c>
      <c r="S2376" s="144">
        <v>0</v>
      </c>
      <c r="T2376" s="145">
        <f t="shared" si="3"/>
        <v>0</v>
      </c>
      <c r="AR2376" s="146" t="s">
        <v>98</v>
      </c>
      <c r="AT2376" s="146" t="s">
        <v>535</v>
      </c>
      <c r="AU2376" s="146" t="s">
        <v>80</v>
      </c>
      <c r="AY2376" s="18" t="s">
        <v>304</v>
      </c>
      <c r="BE2376" s="147">
        <f t="shared" si="4"/>
        <v>0</v>
      </c>
      <c r="BF2376" s="147">
        <f t="shared" si="5"/>
        <v>0</v>
      </c>
      <c r="BG2376" s="147">
        <f t="shared" si="6"/>
        <v>0</v>
      </c>
      <c r="BH2376" s="147">
        <f t="shared" si="7"/>
        <v>0</v>
      </c>
      <c r="BI2376" s="147">
        <f t="shared" si="8"/>
        <v>0</v>
      </c>
      <c r="BJ2376" s="18" t="s">
        <v>78</v>
      </c>
      <c r="BK2376" s="147">
        <f t="shared" si="9"/>
        <v>0</v>
      </c>
      <c r="BL2376" s="18" t="s">
        <v>86</v>
      </c>
      <c r="BM2376" s="146" t="s">
        <v>2325</v>
      </c>
    </row>
    <row r="2377" spans="2:65" s="1" customFormat="1" ht="37.9" customHeight="1" x14ac:dyDescent="0.2">
      <c r="B2377" s="134"/>
      <c r="C2377" s="181" t="s">
        <v>2326</v>
      </c>
      <c r="D2377" s="181" t="s">
        <v>535</v>
      </c>
      <c r="E2377" s="182" t="s">
        <v>2327</v>
      </c>
      <c r="F2377" s="183" t="s">
        <v>2328</v>
      </c>
      <c r="G2377" s="184" t="s">
        <v>871</v>
      </c>
      <c r="H2377" s="185">
        <v>6</v>
      </c>
      <c r="I2377" s="186"/>
      <c r="J2377" s="187">
        <f t="shared" si="0"/>
        <v>0</v>
      </c>
      <c r="K2377" s="183" t="s">
        <v>2</v>
      </c>
      <c r="L2377" s="188"/>
      <c r="M2377" s="189" t="s">
        <v>2</v>
      </c>
      <c r="N2377" s="190" t="s">
        <v>42</v>
      </c>
      <c r="P2377" s="144">
        <f t="shared" si="1"/>
        <v>0</v>
      </c>
      <c r="Q2377" s="144">
        <v>0</v>
      </c>
      <c r="R2377" s="144">
        <f t="shared" si="2"/>
        <v>0</v>
      </c>
      <c r="S2377" s="144">
        <v>0</v>
      </c>
      <c r="T2377" s="145">
        <f t="shared" si="3"/>
        <v>0</v>
      </c>
      <c r="AR2377" s="146" t="s">
        <v>98</v>
      </c>
      <c r="AT2377" s="146" t="s">
        <v>535</v>
      </c>
      <c r="AU2377" s="146" t="s">
        <v>80</v>
      </c>
      <c r="AY2377" s="18" t="s">
        <v>304</v>
      </c>
      <c r="BE2377" s="147">
        <f t="shared" si="4"/>
        <v>0</v>
      </c>
      <c r="BF2377" s="147">
        <f t="shared" si="5"/>
        <v>0</v>
      </c>
      <c r="BG2377" s="147">
        <f t="shared" si="6"/>
        <v>0</v>
      </c>
      <c r="BH2377" s="147">
        <f t="shared" si="7"/>
        <v>0</v>
      </c>
      <c r="BI2377" s="147">
        <f t="shared" si="8"/>
        <v>0</v>
      </c>
      <c r="BJ2377" s="18" t="s">
        <v>78</v>
      </c>
      <c r="BK2377" s="147">
        <f t="shared" si="9"/>
        <v>0</v>
      </c>
      <c r="BL2377" s="18" t="s">
        <v>86</v>
      </c>
      <c r="BM2377" s="146" t="s">
        <v>2329</v>
      </c>
    </row>
    <row r="2378" spans="2:65" s="1" customFormat="1" ht="37.9" customHeight="1" x14ac:dyDescent="0.2">
      <c r="B2378" s="134"/>
      <c r="C2378" s="181" t="s">
        <v>2330</v>
      </c>
      <c r="D2378" s="181" t="s">
        <v>535</v>
      </c>
      <c r="E2378" s="182" t="s">
        <v>2331</v>
      </c>
      <c r="F2378" s="183" t="s">
        <v>2332</v>
      </c>
      <c r="G2378" s="184" t="s">
        <v>871</v>
      </c>
      <c r="H2378" s="185">
        <v>16</v>
      </c>
      <c r="I2378" s="186"/>
      <c r="J2378" s="187">
        <f t="shared" si="0"/>
        <v>0</v>
      </c>
      <c r="K2378" s="183" t="s">
        <v>2</v>
      </c>
      <c r="L2378" s="188"/>
      <c r="M2378" s="189" t="s">
        <v>2</v>
      </c>
      <c r="N2378" s="190" t="s">
        <v>42</v>
      </c>
      <c r="P2378" s="144">
        <f t="shared" si="1"/>
        <v>0</v>
      </c>
      <c r="Q2378" s="144">
        <v>0</v>
      </c>
      <c r="R2378" s="144">
        <f t="shared" si="2"/>
        <v>0</v>
      </c>
      <c r="S2378" s="144">
        <v>0</v>
      </c>
      <c r="T2378" s="145">
        <f t="shared" si="3"/>
        <v>0</v>
      </c>
      <c r="AR2378" s="146" t="s">
        <v>98</v>
      </c>
      <c r="AT2378" s="146" t="s">
        <v>535</v>
      </c>
      <c r="AU2378" s="146" t="s">
        <v>80</v>
      </c>
      <c r="AY2378" s="18" t="s">
        <v>304</v>
      </c>
      <c r="BE2378" s="147">
        <f t="shared" si="4"/>
        <v>0</v>
      </c>
      <c r="BF2378" s="147">
        <f t="shared" si="5"/>
        <v>0</v>
      </c>
      <c r="BG2378" s="147">
        <f t="shared" si="6"/>
        <v>0</v>
      </c>
      <c r="BH2378" s="147">
        <f t="shared" si="7"/>
        <v>0</v>
      </c>
      <c r="BI2378" s="147">
        <f t="shared" si="8"/>
        <v>0</v>
      </c>
      <c r="BJ2378" s="18" t="s">
        <v>78</v>
      </c>
      <c r="BK2378" s="147">
        <f t="shared" si="9"/>
        <v>0</v>
      </c>
      <c r="BL2378" s="18" t="s">
        <v>86</v>
      </c>
      <c r="BM2378" s="146" t="s">
        <v>2333</v>
      </c>
    </row>
    <row r="2379" spans="2:65" s="1" customFormat="1" ht="37.9" customHeight="1" x14ac:dyDescent="0.2">
      <c r="B2379" s="134"/>
      <c r="C2379" s="135" t="s">
        <v>2334</v>
      </c>
      <c r="D2379" s="135" t="s">
        <v>306</v>
      </c>
      <c r="E2379" s="136" t="s">
        <v>2335</v>
      </c>
      <c r="F2379" s="137" t="s">
        <v>2336</v>
      </c>
      <c r="G2379" s="138" t="s">
        <v>871</v>
      </c>
      <c r="H2379" s="139">
        <v>13</v>
      </c>
      <c r="I2379" s="140"/>
      <c r="J2379" s="141">
        <f t="shared" si="0"/>
        <v>0</v>
      </c>
      <c r="K2379" s="137" t="s">
        <v>309</v>
      </c>
      <c r="L2379" s="33"/>
      <c r="M2379" s="142" t="s">
        <v>2</v>
      </c>
      <c r="N2379" s="143" t="s">
        <v>42</v>
      </c>
      <c r="P2379" s="144">
        <f t="shared" si="1"/>
        <v>0</v>
      </c>
      <c r="Q2379" s="144">
        <v>0.44169999999999998</v>
      </c>
      <c r="R2379" s="144">
        <f t="shared" si="2"/>
        <v>5.7420999999999998</v>
      </c>
      <c r="S2379" s="144">
        <v>0</v>
      </c>
      <c r="T2379" s="145">
        <f t="shared" si="3"/>
        <v>0</v>
      </c>
      <c r="AR2379" s="146" t="s">
        <v>86</v>
      </c>
      <c r="AT2379" s="146" t="s">
        <v>306</v>
      </c>
      <c r="AU2379" s="146" t="s">
        <v>80</v>
      </c>
      <c r="AY2379" s="18" t="s">
        <v>304</v>
      </c>
      <c r="BE2379" s="147">
        <f t="shared" si="4"/>
        <v>0</v>
      </c>
      <c r="BF2379" s="147">
        <f t="shared" si="5"/>
        <v>0</v>
      </c>
      <c r="BG2379" s="147">
        <f t="shared" si="6"/>
        <v>0</v>
      </c>
      <c r="BH2379" s="147">
        <f t="shared" si="7"/>
        <v>0</v>
      </c>
      <c r="BI2379" s="147">
        <f t="shared" si="8"/>
        <v>0</v>
      </c>
      <c r="BJ2379" s="18" t="s">
        <v>78</v>
      </c>
      <c r="BK2379" s="147">
        <f t="shared" si="9"/>
        <v>0</v>
      </c>
      <c r="BL2379" s="18" t="s">
        <v>86</v>
      </c>
      <c r="BM2379" s="146" t="s">
        <v>2337</v>
      </c>
    </row>
    <row r="2380" spans="2:65" s="1" customFormat="1" x14ac:dyDescent="0.2">
      <c r="B2380" s="33"/>
      <c r="D2380" s="148" t="s">
        <v>311</v>
      </c>
      <c r="F2380" s="149" t="s">
        <v>2338</v>
      </c>
      <c r="I2380" s="150"/>
      <c r="L2380" s="33"/>
      <c r="M2380" s="151"/>
      <c r="T2380" s="54"/>
      <c r="AT2380" s="18" t="s">
        <v>311</v>
      </c>
      <c r="AU2380" s="18" t="s">
        <v>80</v>
      </c>
    </row>
    <row r="2381" spans="2:65" s="1" customFormat="1" ht="58.5" x14ac:dyDescent="0.2">
      <c r="B2381" s="33"/>
      <c r="D2381" s="153" t="s">
        <v>360</v>
      </c>
      <c r="F2381" s="180" t="s">
        <v>2339</v>
      </c>
      <c r="I2381" s="150"/>
      <c r="L2381" s="33"/>
      <c r="M2381" s="151"/>
      <c r="T2381" s="54"/>
      <c r="AT2381" s="18" t="s">
        <v>360</v>
      </c>
      <c r="AU2381" s="18" t="s">
        <v>80</v>
      </c>
    </row>
    <row r="2382" spans="2:65" s="1" customFormat="1" ht="37.9" customHeight="1" x14ac:dyDescent="0.2">
      <c r="B2382" s="134"/>
      <c r="C2382" s="181" t="s">
        <v>2340</v>
      </c>
      <c r="D2382" s="181" t="s">
        <v>535</v>
      </c>
      <c r="E2382" s="182" t="s">
        <v>2341</v>
      </c>
      <c r="F2382" s="183" t="s">
        <v>2342</v>
      </c>
      <c r="G2382" s="184" t="s">
        <v>871</v>
      </c>
      <c r="H2382" s="185">
        <v>1</v>
      </c>
      <c r="I2382" s="186"/>
      <c r="J2382" s="187">
        <f>ROUND(I2382*H2382,2)</f>
        <v>0</v>
      </c>
      <c r="K2382" s="183" t="s">
        <v>2</v>
      </c>
      <c r="L2382" s="188"/>
      <c r="M2382" s="189" t="s">
        <v>2</v>
      </c>
      <c r="N2382" s="190" t="s">
        <v>42</v>
      </c>
      <c r="P2382" s="144">
        <f>O2382*H2382</f>
        <v>0</v>
      </c>
      <c r="Q2382" s="144">
        <v>0</v>
      </c>
      <c r="R2382" s="144">
        <f>Q2382*H2382</f>
        <v>0</v>
      </c>
      <c r="S2382" s="144">
        <v>0</v>
      </c>
      <c r="T2382" s="145">
        <f>S2382*H2382</f>
        <v>0</v>
      </c>
      <c r="AR2382" s="146" t="s">
        <v>98</v>
      </c>
      <c r="AT2382" s="146" t="s">
        <v>535</v>
      </c>
      <c r="AU2382" s="146" t="s">
        <v>80</v>
      </c>
      <c r="AY2382" s="18" t="s">
        <v>304</v>
      </c>
      <c r="BE2382" s="147">
        <f>IF(N2382="základní",J2382,0)</f>
        <v>0</v>
      </c>
      <c r="BF2382" s="147">
        <f>IF(N2382="snížená",J2382,0)</f>
        <v>0</v>
      </c>
      <c r="BG2382" s="147">
        <f>IF(N2382="zákl. přenesená",J2382,0)</f>
        <v>0</v>
      </c>
      <c r="BH2382" s="147">
        <f>IF(N2382="sníž. přenesená",J2382,0)</f>
        <v>0</v>
      </c>
      <c r="BI2382" s="147">
        <f>IF(N2382="nulová",J2382,0)</f>
        <v>0</v>
      </c>
      <c r="BJ2382" s="18" t="s">
        <v>78</v>
      </c>
      <c r="BK2382" s="147">
        <f>ROUND(I2382*H2382,2)</f>
        <v>0</v>
      </c>
      <c r="BL2382" s="18" t="s">
        <v>86</v>
      </c>
      <c r="BM2382" s="146" t="s">
        <v>2343</v>
      </c>
    </row>
    <row r="2383" spans="2:65" s="1" customFormat="1" ht="37.9" customHeight="1" x14ac:dyDescent="0.2">
      <c r="B2383" s="134"/>
      <c r="C2383" s="181" t="s">
        <v>2344</v>
      </c>
      <c r="D2383" s="181" t="s">
        <v>535</v>
      </c>
      <c r="E2383" s="182" t="s">
        <v>2345</v>
      </c>
      <c r="F2383" s="183" t="s">
        <v>2346</v>
      </c>
      <c r="G2383" s="184" t="s">
        <v>871</v>
      </c>
      <c r="H2383" s="185">
        <v>3</v>
      </c>
      <c r="I2383" s="186"/>
      <c r="J2383" s="187">
        <f>ROUND(I2383*H2383,2)</f>
        <v>0</v>
      </c>
      <c r="K2383" s="183" t="s">
        <v>2</v>
      </c>
      <c r="L2383" s="188"/>
      <c r="M2383" s="189" t="s">
        <v>2</v>
      </c>
      <c r="N2383" s="190" t="s">
        <v>42</v>
      </c>
      <c r="P2383" s="144">
        <f>O2383*H2383</f>
        <v>0</v>
      </c>
      <c r="Q2383" s="144">
        <v>0</v>
      </c>
      <c r="R2383" s="144">
        <f>Q2383*H2383</f>
        <v>0</v>
      </c>
      <c r="S2383" s="144">
        <v>0</v>
      </c>
      <c r="T2383" s="145">
        <f>S2383*H2383</f>
        <v>0</v>
      </c>
      <c r="AR2383" s="146" t="s">
        <v>98</v>
      </c>
      <c r="AT2383" s="146" t="s">
        <v>535</v>
      </c>
      <c r="AU2383" s="146" t="s">
        <v>80</v>
      </c>
      <c r="AY2383" s="18" t="s">
        <v>304</v>
      </c>
      <c r="BE2383" s="147">
        <f>IF(N2383="základní",J2383,0)</f>
        <v>0</v>
      </c>
      <c r="BF2383" s="147">
        <f>IF(N2383="snížená",J2383,0)</f>
        <v>0</v>
      </c>
      <c r="BG2383" s="147">
        <f>IF(N2383="zákl. přenesená",J2383,0)</f>
        <v>0</v>
      </c>
      <c r="BH2383" s="147">
        <f>IF(N2383="sníž. přenesená",J2383,0)</f>
        <v>0</v>
      </c>
      <c r="BI2383" s="147">
        <f>IF(N2383="nulová",J2383,0)</f>
        <v>0</v>
      </c>
      <c r="BJ2383" s="18" t="s">
        <v>78</v>
      </c>
      <c r="BK2383" s="147">
        <f>ROUND(I2383*H2383,2)</f>
        <v>0</v>
      </c>
      <c r="BL2383" s="18" t="s">
        <v>86</v>
      </c>
      <c r="BM2383" s="146" t="s">
        <v>2347</v>
      </c>
    </row>
    <row r="2384" spans="2:65" s="1" customFormat="1" ht="37.9" customHeight="1" x14ac:dyDescent="0.2">
      <c r="B2384" s="134"/>
      <c r="C2384" s="181" t="s">
        <v>2348</v>
      </c>
      <c r="D2384" s="181" t="s">
        <v>535</v>
      </c>
      <c r="E2384" s="182" t="s">
        <v>2349</v>
      </c>
      <c r="F2384" s="183" t="s">
        <v>2350</v>
      </c>
      <c r="G2384" s="184" t="s">
        <v>871</v>
      </c>
      <c r="H2384" s="185">
        <v>9</v>
      </c>
      <c r="I2384" s="186"/>
      <c r="J2384" s="187">
        <f>ROUND(I2384*H2384,2)</f>
        <v>0</v>
      </c>
      <c r="K2384" s="183" t="s">
        <v>2</v>
      </c>
      <c r="L2384" s="188"/>
      <c r="M2384" s="189" t="s">
        <v>2</v>
      </c>
      <c r="N2384" s="190" t="s">
        <v>42</v>
      </c>
      <c r="P2384" s="144">
        <f>O2384*H2384</f>
        <v>0</v>
      </c>
      <c r="Q2384" s="144">
        <v>0</v>
      </c>
      <c r="R2384" s="144">
        <f>Q2384*H2384</f>
        <v>0</v>
      </c>
      <c r="S2384" s="144">
        <v>0</v>
      </c>
      <c r="T2384" s="145">
        <f>S2384*H2384</f>
        <v>0</v>
      </c>
      <c r="AR2384" s="146" t="s">
        <v>98</v>
      </c>
      <c r="AT2384" s="146" t="s">
        <v>535</v>
      </c>
      <c r="AU2384" s="146" t="s">
        <v>80</v>
      </c>
      <c r="AY2384" s="18" t="s">
        <v>304</v>
      </c>
      <c r="BE2384" s="147">
        <f>IF(N2384="základní",J2384,0)</f>
        <v>0</v>
      </c>
      <c r="BF2384" s="147">
        <f>IF(N2384="snížená",J2384,0)</f>
        <v>0</v>
      </c>
      <c r="BG2384" s="147">
        <f>IF(N2384="zákl. přenesená",J2384,0)</f>
        <v>0</v>
      </c>
      <c r="BH2384" s="147">
        <f>IF(N2384="sníž. přenesená",J2384,0)</f>
        <v>0</v>
      </c>
      <c r="BI2384" s="147">
        <f>IF(N2384="nulová",J2384,0)</f>
        <v>0</v>
      </c>
      <c r="BJ2384" s="18" t="s">
        <v>78</v>
      </c>
      <c r="BK2384" s="147">
        <f>ROUND(I2384*H2384,2)</f>
        <v>0</v>
      </c>
      <c r="BL2384" s="18" t="s">
        <v>86</v>
      </c>
      <c r="BM2384" s="146" t="s">
        <v>2351</v>
      </c>
    </row>
    <row r="2385" spans="2:65" s="11" customFormat="1" ht="22.9" customHeight="1" x14ac:dyDescent="0.2">
      <c r="B2385" s="122"/>
      <c r="D2385" s="123" t="s">
        <v>70</v>
      </c>
      <c r="E2385" s="132" t="s">
        <v>1343</v>
      </c>
      <c r="F2385" s="132" t="s">
        <v>2352</v>
      </c>
      <c r="I2385" s="125"/>
      <c r="J2385" s="133">
        <f>BK2385</f>
        <v>0</v>
      </c>
      <c r="L2385" s="122"/>
      <c r="M2385" s="127"/>
      <c r="P2385" s="128">
        <f>SUM(P2386:P2420)</f>
        <v>0</v>
      </c>
      <c r="R2385" s="128">
        <f>SUM(R2386:R2420)</f>
        <v>0.15635112999999998</v>
      </c>
      <c r="T2385" s="129">
        <f>SUM(T2386:T2420)</f>
        <v>0</v>
      </c>
      <c r="AR2385" s="123" t="s">
        <v>78</v>
      </c>
      <c r="AT2385" s="130" t="s">
        <v>70</v>
      </c>
      <c r="AU2385" s="130" t="s">
        <v>78</v>
      </c>
      <c r="AY2385" s="123" t="s">
        <v>304</v>
      </c>
      <c r="BK2385" s="131">
        <f>SUM(BK2386:BK2420)</f>
        <v>0</v>
      </c>
    </row>
    <row r="2386" spans="2:65" s="1" customFormat="1" ht="37.9" customHeight="1" x14ac:dyDescent="0.2">
      <c r="B2386" s="134"/>
      <c r="C2386" s="135" t="s">
        <v>2353</v>
      </c>
      <c r="D2386" s="135" t="s">
        <v>306</v>
      </c>
      <c r="E2386" s="136" t="s">
        <v>2354</v>
      </c>
      <c r="F2386" s="137" t="s">
        <v>2355</v>
      </c>
      <c r="G2386" s="138" t="s">
        <v>130</v>
      </c>
      <c r="H2386" s="139">
        <v>1202.701</v>
      </c>
      <c r="I2386" s="140"/>
      <c r="J2386" s="141">
        <f>ROUND(I2386*H2386,2)</f>
        <v>0</v>
      </c>
      <c r="K2386" s="137" t="s">
        <v>309</v>
      </c>
      <c r="L2386" s="33"/>
      <c r="M2386" s="142" t="s">
        <v>2</v>
      </c>
      <c r="N2386" s="143" t="s">
        <v>42</v>
      </c>
      <c r="P2386" s="144">
        <f>O2386*H2386</f>
        <v>0</v>
      </c>
      <c r="Q2386" s="144">
        <v>1.2999999999999999E-4</v>
      </c>
      <c r="R2386" s="144">
        <f>Q2386*H2386</f>
        <v>0.15635112999999998</v>
      </c>
      <c r="S2386" s="144">
        <v>0</v>
      </c>
      <c r="T2386" s="145">
        <f>S2386*H2386</f>
        <v>0</v>
      </c>
      <c r="AR2386" s="146" t="s">
        <v>86</v>
      </c>
      <c r="AT2386" s="146" t="s">
        <v>306</v>
      </c>
      <c r="AU2386" s="146" t="s">
        <v>80</v>
      </c>
      <c r="AY2386" s="18" t="s">
        <v>304</v>
      </c>
      <c r="BE2386" s="147">
        <f>IF(N2386="základní",J2386,0)</f>
        <v>0</v>
      </c>
      <c r="BF2386" s="147">
        <f>IF(N2386="snížená",J2386,0)</f>
        <v>0</v>
      </c>
      <c r="BG2386" s="147">
        <f>IF(N2386="zákl. přenesená",J2386,0)</f>
        <v>0</v>
      </c>
      <c r="BH2386" s="147">
        <f>IF(N2386="sníž. přenesená",J2386,0)</f>
        <v>0</v>
      </c>
      <c r="BI2386" s="147">
        <f>IF(N2386="nulová",J2386,0)</f>
        <v>0</v>
      </c>
      <c r="BJ2386" s="18" t="s">
        <v>78</v>
      </c>
      <c r="BK2386" s="147">
        <f>ROUND(I2386*H2386,2)</f>
        <v>0</v>
      </c>
      <c r="BL2386" s="18" t="s">
        <v>86</v>
      </c>
      <c r="BM2386" s="146" t="s">
        <v>2356</v>
      </c>
    </row>
    <row r="2387" spans="2:65" s="1" customFormat="1" x14ac:dyDescent="0.2">
      <c r="B2387" s="33"/>
      <c r="D2387" s="148" t="s">
        <v>311</v>
      </c>
      <c r="F2387" s="149" t="s">
        <v>2357</v>
      </c>
      <c r="I2387" s="150"/>
      <c r="L2387" s="33"/>
      <c r="M2387" s="151"/>
      <c r="T2387" s="54"/>
      <c r="AT2387" s="18" t="s">
        <v>311</v>
      </c>
      <c r="AU2387" s="18" t="s">
        <v>80</v>
      </c>
    </row>
    <row r="2388" spans="2:65" s="12" customFormat="1" x14ac:dyDescent="0.2">
      <c r="B2388" s="152"/>
      <c r="D2388" s="153" t="s">
        <v>313</v>
      </c>
      <c r="E2388" s="154" t="s">
        <v>2</v>
      </c>
      <c r="F2388" s="155" t="s">
        <v>2358</v>
      </c>
      <c r="H2388" s="154" t="s">
        <v>2</v>
      </c>
      <c r="I2388" s="156"/>
      <c r="L2388" s="152"/>
      <c r="M2388" s="157"/>
      <c r="T2388" s="158"/>
      <c r="AT2388" s="154" t="s">
        <v>313</v>
      </c>
      <c r="AU2388" s="154" t="s">
        <v>80</v>
      </c>
      <c r="AV2388" s="12" t="s">
        <v>78</v>
      </c>
      <c r="AW2388" s="12" t="s">
        <v>32</v>
      </c>
      <c r="AX2388" s="12" t="s">
        <v>71</v>
      </c>
      <c r="AY2388" s="154" t="s">
        <v>304</v>
      </c>
    </row>
    <row r="2389" spans="2:65" s="12" customFormat="1" x14ac:dyDescent="0.2">
      <c r="B2389" s="152"/>
      <c r="D2389" s="153" t="s">
        <v>313</v>
      </c>
      <c r="E2389" s="154" t="s">
        <v>2</v>
      </c>
      <c r="F2389" s="155" t="s">
        <v>2359</v>
      </c>
      <c r="H2389" s="154" t="s">
        <v>2</v>
      </c>
      <c r="I2389" s="156"/>
      <c r="L2389" s="152"/>
      <c r="M2389" s="157"/>
      <c r="T2389" s="158"/>
      <c r="AT2389" s="154" t="s">
        <v>313</v>
      </c>
      <c r="AU2389" s="154" t="s">
        <v>80</v>
      </c>
      <c r="AV2389" s="12" t="s">
        <v>78</v>
      </c>
      <c r="AW2389" s="12" t="s">
        <v>32</v>
      </c>
      <c r="AX2389" s="12" t="s">
        <v>71</v>
      </c>
      <c r="AY2389" s="154" t="s">
        <v>304</v>
      </c>
    </row>
    <row r="2390" spans="2:65" s="13" customFormat="1" x14ac:dyDescent="0.2">
      <c r="B2390" s="159"/>
      <c r="D2390" s="153" t="s">
        <v>313</v>
      </c>
      <c r="E2390" s="160" t="s">
        <v>2</v>
      </c>
      <c r="F2390" s="161" t="s">
        <v>2360</v>
      </c>
      <c r="H2390" s="162">
        <v>768.57100000000003</v>
      </c>
      <c r="I2390" s="163"/>
      <c r="L2390" s="159"/>
      <c r="M2390" s="164"/>
      <c r="T2390" s="165"/>
      <c r="AT2390" s="160" t="s">
        <v>313</v>
      </c>
      <c r="AU2390" s="160" t="s">
        <v>80</v>
      </c>
      <c r="AV2390" s="13" t="s">
        <v>80</v>
      </c>
      <c r="AW2390" s="13" t="s">
        <v>32</v>
      </c>
      <c r="AX2390" s="13" t="s">
        <v>71</v>
      </c>
      <c r="AY2390" s="160" t="s">
        <v>304</v>
      </c>
    </row>
    <row r="2391" spans="2:65" s="13" customFormat="1" x14ac:dyDescent="0.2">
      <c r="B2391" s="159"/>
      <c r="D2391" s="153" t="s">
        <v>313</v>
      </c>
      <c r="E2391" s="160" t="s">
        <v>2</v>
      </c>
      <c r="F2391" s="161" t="s">
        <v>2361</v>
      </c>
      <c r="H2391" s="162">
        <v>265.92899999999997</v>
      </c>
      <c r="I2391" s="163"/>
      <c r="L2391" s="159"/>
      <c r="M2391" s="164"/>
      <c r="T2391" s="165"/>
      <c r="AT2391" s="160" t="s">
        <v>313</v>
      </c>
      <c r="AU2391" s="160" t="s">
        <v>80</v>
      </c>
      <c r="AV2391" s="13" t="s">
        <v>80</v>
      </c>
      <c r="AW2391" s="13" t="s">
        <v>32</v>
      </c>
      <c r="AX2391" s="13" t="s">
        <v>71</v>
      </c>
      <c r="AY2391" s="160" t="s">
        <v>304</v>
      </c>
    </row>
    <row r="2392" spans="2:65" s="14" customFormat="1" x14ac:dyDescent="0.2">
      <c r="B2392" s="166"/>
      <c r="D2392" s="153" t="s">
        <v>313</v>
      </c>
      <c r="E2392" s="167" t="s">
        <v>2</v>
      </c>
      <c r="F2392" s="168" t="s">
        <v>321</v>
      </c>
      <c r="H2392" s="169">
        <v>1034.5</v>
      </c>
      <c r="I2392" s="170"/>
      <c r="L2392" s="166"/>
      <c r="M2392" s="171"/>
      <c r="T2392" s="172"/>
      <c r="AT2392" s="167" t="s">
        <v>313</v>
      </c>
      <c r="AU2392" s="167" t="s">
        <v>80</v>
      </c>
      <c r="AV2392" s="14" t="s">
        <v>322</v>
      </c>
      <c r="AW2392" s="14" t="s">
        <v>32</v>
      </c>
      <c r="AX2392" s="14" t="s">
        <v>71</v>
      </c>
      <c r="AY2392" s="167" t="s">
        <v>304</v>
      </c>
    </row>
    <row r="2393" spans="2:65" s="12" customFormat="1" x14ac:dyDescent="0.2">
      <c r="B2393" s="152"/>
      <c r="D2393" s="153" t="s">
        <v>313</v>
      </c>
      <c r="E2393" s="154" t="s">
        <v>2</v>
      </c>
      <c r="F2393" s="155" t="s">
        <v>2362</v>
      </c>
      <c r="H2393" s="154" t="s">
        <v>2</v>
      </c>
      <c r="I2393" s="156"/>
      <c r="L2393" s="152"/>
      <c r="M2393" s="157"/>
      <c r="T2393" s="158"/>
      <c r="AT2393" s="154" t="s">
        <v>313</v>
      </c>
      <c r="AU2393" s="154" t="s">
        <v>80</v>
      </c>
      <c r="AV2393" s="12" t="s">
        <v>78</v>
      </c>
      <c r="AW2393" s="12" t="s">
        <v>32</v>
      </c>
      <c r="AX2393" s="12" t="s">
        <v>71</v>
      </c>
      <c r="AY2393" s="154" t="s">
        <v>304</v>
      </c>
    </row>
    <row r="2394" spans="2:65" s="13" customFormat="1" ht="22.5" x14ac:dyDescent="0.2">
      <c r="B2394" s="159"/>
      <c r="D2394" s="153" t="s">
        <v>313</v>
      </c>
      <c r="E2394" s="160" t="s">
        <v>2</v>
      </c>
      <c r="F2394" s="161" t="s">
        <v>2363</v>
      </c>
      <c r="H2394" s="162">
        <v>168.20099999999999</v>
      </c>
      <c r="I2394" s="163"/>
      <c r="L2394" s="159"/>
      <c r="M2394" s="164"/>
      <c r="T2394" s="165"/>
      <c r="AT2394" s="160" t="s">
        <v>313</v>
      </c>
      <c r="AU2394" s="160" t="s">
        <v>80</v>
      </c>
      <c r="AV2394" s="13" t="s">
        <v>80</v>
      </c>
      <c r="AW2394" s="13" t="s">
        <v>32</v>
      </c>
      <c r="AX2394" s="13" t="s">
        <v>71</v>
      </c>
      <c r="AY2394" s="160" t="s">
        <v>304</v>
      </c>
    </row>
    <row r="2395" spans="2:65" s="14" customFormat="1" x14ac:dyDescent="0.2">
      <c r="B2395" s="166"/>
      <c r="D2395" s="153" t="s">
        <v>313</v>
      </c>
      <c r="E2395" s="167" t="s">
        <v>2</v>
      </c>
      <c r="F2395" s="168" t="s">
        <v>321</v>
      </c>
      <c r="H2395" s="169">
        <v>168.20099999999999</v>
      </c>
      <c r="I2395" s="170"/>
      <c r="L2395" s="166"/>
      <c r="M2395" s="171"/>
      <c r="T2395" s="172"/>
      <c r="AT2395" s="167" t="s">
        <v>313</v>
      </c>
      <c r="AU2395" s="167" t="s">
        <v>80</v>
      </c>
      <c r="AV2395" s="14" t="s">
        <v>322</v>
      </c>
      <c r="AW2395" s="14" t="s">
        <v>32</v>
      </c>
      <c r="AX2395" s="14" t="s">
        <v>71</v>
      </c>
      <c r="AY2395" s="167" t="s">
        <v>304</v>
      </c>
    </row>
    <row r="2396" spans="2:65" s="15" customFormat="1" x14ac:dyDescent="0.2">
      <c r="B2396" s="173"/>
      <c r="D2396" s="153" t="s">
        <v>313</v>
      </c>
      <c r="E2396" s="174" t="s">
        <v>2</v>
      </c>
      <c r="F2396" s="175" t="s">
        <v>323</v>
      </c>
      <c r="H2396" s="176">
        <v>1202.701</v>
      </c>
      <c r="I2396" s="177"/>
      <c r="L2396" s="173"/>
      <c r="M2396" s="178"/>
      <c r="T2396" s="179"/>
      <c r="AT2396" s="174" t="s">
        <v>313</v>
      </c>
      <c r="AU2396" s="174" t="s">
        <v>80</v>
      </c>
      <c r="AV2396" s="15" t="s">
        <v>86</v>
      </c>
      <c r="AW2396" s="15" t="s">
        <v>32</v>
      </c>
      <c r="AX2396" s="15" t="s">
        <v>78</v>
      </c>
      <c r="AY2396" s="174" t="s">
        <v>304</v>
      </c>
    </row>
    <row r="2397" spans="2:65" s="1" customFormat="1" ht="44.25" customHeight="1" x14ac:dyDescent="0.2">
      <c r="B2397" s="134"/>
      <c r="C2397" s="135" t="s">
        <v>2364</v>
      </c>
      <c r="D2397" s="135" t="s">
        <v>306</v>
      </c>
      <c r="E2397" s="136" t="s">
        <v>2365</v>
      </c>
      <c r="F2397" s="137" t="s">
        <v>2366</v>
      </c>
      <c r="G2397" s="138" t="s">
        <v>130</v>
      </c>
      <c r="H2397" s="139">
        <v>1193.9829999999999</v>
      </c>
      <c r="I2397" s="140"/>
      <c r="J2397" s="141">
        <f>ROUND(I2397*H2397,2)</f>
        <v>0</v>
      </c>
      <c r="K2397" s="137" t="s">
        <v>309</v>
      </c>
      <c r="L2397" s="33"/>
      <c r="M2397" s="142" t="s">
        <v>2</v>
      </c>
      <c r="N2397" s="143" t="s">
        <v>42</v>
      </c>
      <c r="P2397" s="144">
        <f>O2397*H2397</f>
        <v>0</v>
      </c>
      <c r="Q2397" s="144">
        <v>0</v>
      </c>
      <c r="R2397" s="144">
        <f>Q2397*H2397</f>
        <v>0</v>
      </c>
      <c r="S2397" s="144">
        <v>0</v>
      </c>
      <c r="T2397" s="145">
        <f>S2397*H2397</f>
        <v>0</v>
      </c>
      <c r="AR2397" s="146" t="s">
        <v>86</v>
      </c>
      <c r="AT2397" s="146" t="s">
        <v>306</v>
      </c>
      <c r="AU2397" s="146" t="s">
        <v>80</v>
      </c>
      <c r="AY2397" s="18" t="s">
        <v>304</v>
      </c>
      <c r="BE2397" s="147">
        <f>IF(N2397="základní",J2397,0)</f>
        <v>0</v>
      </c>
      <c r="BF2397" s="147">
        <f>IF(N2397="snížená",J2397,0)</f>
        <v>0</v>
      </c>
      <c r="BG2397" s="147">
        <f>IF(N2397="zákl. přenesená",J2397,0)</f>
        <v>0</v>
      </c>
      <c r="BH2397" s="147">
        <f>IF(N2397="sníž. přenesená",J2397,0)</f>
        <v>0</v>
      </c>
      <c r="BI2397" s="147">
        <f>IF(N2397="nulová",J2397,0)</f>
        <v>0</v>
      </c>
      <c r="BJ2397" s="18" t="s">
        <v>78</v>
      </c>
      <c r="BK2397" s="147">
        <f>ROUND(I2397*H2397,2)</f>
        <v>0</v>
      </c>
      <c r="BL2397" s="18" t="s">
        <v>86</v>
      </c>
      <c r="BM2397" s="146" t="s">
        <v>2367</v>
      </c>
    </row>
    <row r="2398" spans="2:65" s="1" customFormat="1" x14ac:dyDescent="0.2">
      <c r="B2398" s="33"/>
      <c r="D2398" s="148" t="s">
        <v>311</v>
      </c>
      <c r="F2398" s="149" t="s">
        <v>2368</v>
      </c>
      <c r="I2398" s="150"/>
      <c r="L2398" s="33"/>
      <c r="M2398" s="151"/>
      <c r="T2398" s="54"/>
      <c r="AT2398" s="18" t="s">
        <v>311</v>
      </c>
      <c r="AU2398" s="18" t="s">
        <v>80</v>
      </c>
    </row>
    <row r="2399" spans="2:65" s="12" customFormat="1" x14ac:dyDescent="0.2">
      <c r="B2399" s="152"/>
      <c r="D2399" s="153" t="s">
        <v>313</v>
      </c>
      <c r="E2399" s="154" t="s">
        <v>2</v>
      </c>
      <c r="F2399" s="155" t="s">
        <v>2369</v>
      </c>
      <c r="H2399" s="154" t="s">
        <v>2</v>
      </c>
      <c r="I2399" s="156"/>
      <c r="L2399" s="152"/>
      <c r="M2399" s="157"/>
      <c r="T2399" s="158"/>
      <c r="AT2399" s="154" t="s">
        <v>313</v>
      </c>
      <c r="AU2399" s="154" t="s">
        <v>80</v>
      </c>
      <c r="AV2399" s="12" t="s">
        <v>78</v>
      </c>
      <c r="AW2399" s="12" t="s">
        <v>32</v>
      </c>
      <c r="AX2399" s="12" t="s">
        <v>71</v>
      </c>
      <c r="AY2399" s="154" t="s">
        <v>304</v>
      </c>
    </row>
    <row r="2400" spans="2:65" s="12" customFormat="1" ht="22.5" x14ac:dyDescent="0.2">
      <c r="B2400" s="152"/>
      <c r="D2400" s="153" t="s">
        <v>313</v>
      </c>
      <c r="E2400" s="154" t="s">
        <v>2</v>
      </c>
      <c r="F2400" s="155" t="s">
        <v>2370</v>
      </c>
      <c r="H2400" s="154" t="s">
        <v>2</v>
      </c>
      <c r="I2400" s="156"/>
      <c r="L2400" s="152"/>
      <c r="M2400" s="157"/>
      <c r="T2400" s="158"/>
      <c r="AT2400" s="154" t="s">
        <v>313</v>
      </c>
      <c r="AU2400" s="154" t="s">
        <v>80</v>
      </c>
      <c r="AV2400" s="12" t="s">
        <v>78</v>
      </c>
      <c r="AW2400" s="12" t="s">
        <v>32</v>
      </c>
      <c r="AX2400" s="12" t="s">
        <v>71</v>
      </c>
      <c r="AY2400" s="154" t="s">
        <v>304</v>
      </c>
    </row>
    <row r="2401" spans="2:65" s="12" customFormat="1" ht="22.5" x14ac:dyDescent="0.2">
      <c r="B2401" s="152"/>
      <c r="D2401" s="153" t="s">
        <v>313</v>
      </c>
      <c r="E2401" s="154" t="s">
        <v>2</v>
      </c>
      <c r="F2401" s="155" t="s">
        <v>2371</v>
      </c>
      <c r="H2401" s="154" t="s">
        <v>2</v>
      </c>
      <c r="I2401" s="156"/>
      <c r="L2401" s="152"/>
      <c r="M2401" s="157"/>
      <c r="T2401" s="158"/>
      <c r="AT2401" s="154" t="s">
        <v>313</v>
      </c>
      <c r="AU2401" s="154" t="s">
        <v>80</v>
      </c>
      <c r="AV2401" s="12" t="s">
        <v>78</v>
      </c>
      <c r="AW2401" s="12" t="s">
        <v>32</v>
      </c>
      <c r="AX2401" s="12" t="s">
        <v>71</v>
      </c>
      <c r="AY2401" s="154" t="s">
        <v>304</v>
      </c>
    </row>
    <row r="2402" spans="2:65" s="13" customFormat="1" ht="22.5" x14ac:dyDescent="0.2">
      <c r="B2402" s="159"/>
      <c r="D2402" s="153" t="s">
        <v>313</v>
      </c>
      <c r="E2402" s="160" t="s">
        <v>2</v>
      </c>
      <c r="F2402" s="161" t="s">
        <v>2372</v>
      </c>
      <c r="H2402" s="162">
        <v>356.86099999999999</v>
      </c>
      <c r="I2402" s="163"/>
      <c r="L2402" s="159"/>
      <c r="M2402" s="164"/>
      <c r="T2402" s="165"/>
      <c r="AT2402" s="160" t="s">
        <v>313</v>
      </c>
      <c r="AU2402" s="160" t="s">
        <v>80</v>
      </c>
      <c r="AV2402" s="13" t="s">
        <v>80</v>
      </c>
      <c r="AW2402" s="13" t="s">
        <v>32</v>
      </c>
      <c r="AX2402" s="13" t="s">
        <v>71</v>
      </c>
      <c r="AY2402" s="160" t="s">
        <v>304</v>
      </c>
    </row>
    <row r="2403" spans="2:65" s="13" customFormat="1" ht="22.5" x14ac:dyDescent="0.2">
      <c r="B2403" s="159"/>
      <c r="D2403" s="153" t="s">
        <v>313</v>
      </c>
      <c r="E2403" s="160" t="s">
        <v>2</v>
      </c>
      <c r="F2403" s="161" t="s">
        <v>2373</v>
      </c>
      <c r="H2403" s="162">
        <v>698.62400000000002</v>
      </c>
      <c r="I2403" s="163"/>
      <c r="L2403" s="159"/>
      <c r="M2403" s="164"/>
      <c r="T2403" s="165"/>
      <c r="AT2403" s="160" t="s">
        <v>313</v>
      </c>
      <c r="AU2403" s="160" t="s">
        <v>80</v>
      </c>
      <c r="AV2403" s="13" t="s">
        <v>80</v>
      </c>
      <c r="AW2403" s="13" t="s">
        <v>32</v>
      </c>
      <c r="AX2403" s="13" t="s">
        <v>71</v>
      </c>
      <c r="AY2403" s="160" t="s">
        <v>304</v>
      </c>
    </row>
    <row r="2404" spans="2:65" s="13" customFormat="1" x14ac:dyDescent="0.2">
      <c r="B2404" s="159"/>
      <c r="D2404" s="153" t="s">
        <v>313</v>
      </c>
      <c r="E2404" s="160" t="s">
        <v>2</v>
      </c>
      <c r="F2404" s="161" t="s">
        <v>2374</v>
      </c>
      <c r="H2404" s="162">
        <v>15.776</v>
      </c>
      <c r="I2404" s="163"/>
      <c r="L2404" s="159"/>
      <c r="M2404" s="164"/>
      <c r="T2404" s="165"/>
      <c r="AT2404" s="160" t="s">
        <v>313</v>
      </c>
      <c r="AU2404" s="160" t="s">
        <v>80</v>
      </c>
      <c r="AV2404" s="13" t="s">
        <v>80</v>
      </c>
      <c r="AW2404" s="13" t="s">
        <v>32</v>
      </c>
      <c r="AX2404" s="13" t="s">
        <v>71</v>
      </c>
      <c r="AY2404" s="160" t="s">
        <v>304</v>
      </c>
    </row>
    <row r="2405" spans="2:65" s="13" customFormat="1" x14ac:dyDescent="0.2">
      <c r="B2405" s="159"/>
      <c r="D2405" s="153" t="s">
        <v>313</v>
      </c>
      <c r="E2405" s="160" t="s">
        <v>2</v>
      </c>
      <c r="F2405" s="161" t="s">
        <v>2375</v>
      </c>
      <c r="H2405" s="162">
        <v>14.178000000000001</v>
      </c>
      <c r="I2405" s="163"/>
      <c r="L2405" s="159"/>
      <c r="M2405" s="164"/>
      <c r="T2405" s="165"/>
      <c r="AT2405" s="160" t="s">
        <v>313</v>
      </c>
      <c r="AU2405" s="160" t="s">
        <v>80</v>
      </c>
      <c r="AV2405" s="13" t="s">
        <v>80</v>
      </c>
      <c r="AW2405" s="13" t="s">
        <v>32</v>
      </c>
      <c r="AX2405" s="13" t="s">
        <v>71</v>
      </c>
      <c r="AY2405" s="160" t="s">
        <v>304</v>
      </c>
    </row>
    <row r="2406" spans="2:65" s="13" customFormat="1" x14ac:dyDescent="0.2">
      <c r="B2406" s="159"/>
      <c r="D2406" s="153" t="s">
        <v>313</v>
      </c>
      <c r="E2406" s="160" t="s">
        <v>2</v>
      </c>
      <c r="F2406" s="161" t="s">
        <v>2376</v>
      </c>
      <c r="H2406" s="162">
        <v>108.544</v>
      </c>
      <c r="I2406" s="163"/>
      <c r="L2406" s="159"/>
      <c r="M2406" s="164"/>
      <c r="T2406" s="165"/>
      <c r="AT2406" s="160" t="s">
        <v>313</v>
      </c>
      <c r="AU2406" s="160" t="s">
        <v>80</v>
      </c>
      <c r="AV2406" s="13" t="s">
        <v>80</v>
      </c>
      <c r="AW2406" s="13" t="s">
        <v>32</v>
      </c>
      <c r="AX2406" s="13" t="s">
        <v>71</v>
      </c>
      <c r="AY2406" s="160" t="s">
        <v>304</v>
      </c>
    </row>
    <row r="2407" spans="2:65" s="15" customFormat="1" x14ac:dyDescent="0.2">
      <c r="B2407" s="173"/>
      <c r="D2407" s="153" t="s">
        <v>313</v>
      </c>
      <c r="E2407" s="174" t="s">
        <v>2</v>
      </c>
      <c r="F2407" s="175" t="s">
        <v>323</v>
      </c>
      <c r="H2407" s="176">
        <v>1193.9829999999999</v>
      </c>
      <c r="I2407" s="177"/>
      <c r="L2407" s="173"/>
      <c r="M2407" s="178"/>
      <c r="T2407" s="179"/>
      <c r="AT2407" s="174" t="s">
        <v>313</v>
      </c>
      <c r="AU2407" s="174" t="s">
        <v>80</v>
      </c>
      <c r="AV2407" s="15" t="s">
        <v>86</v>
      </c>
      <c r="AW2407" s="15" t="s">
        <v>32</v>
      </c>
      <c r="AX2407" s="15" t="s">
        <v>78</v>
      </c>
      <c r="AY2407" s="174" t="s">
        <v>304</v>
      </c>
    </row>
    <row r="2408" spans="2:65" s="1" customFormat="1" ht="49.15" customHeight="1" x14ac:dyDescent="0.2">
      <c r="B2408" s="134"/>
      <c r="C2408" s="135" t="s">
        <v>2377</v>
      </c>
      <c r="D2408" s="135" t="s">
        <v>306</v>
      </c>
      <c r="E2408" s="136" t="s">
        <v>2378</v>
      </c>
      <c r="F2408" s="137" t="s">
        <v>2379</v>
      </c>
      <c r="G2408" s="138" t="s">
        <v>130</v>
      </c>
      <c r="H2408" s="139">
        <v>107458.47</v>
      </c>
      <c r="I2408" s="140"/>
      <c r="J2408" s="141">
        <f>ROUND(I2408*H2408,2)</f>
        <v>0</v>
      </c>
      <c r="K2408" s="137" t="s">
        <v>309</v>
      </c>
      <c r="L2408" s="33"/>
      <c r="M2408" s="142" t="s">
        <v>2</v>
      </c>
      <c r="N2408" s="143" t="s">
        <v>42</v>
      </c>
      <c r="P2408" s="144">
        <f>O2408*H2408</f>
        <v>0</v>
      </c>
      <c r="Q2408" s="144">
        <v>0</v>
      </c>
      <c r="R2408" s="144">
        <f>Q2408*H2408</f>
        <v>0</v>
      </c>
      <c r="S2408" s="144">
        <v>0</v>
      </c>
      <c r="T2408" s="145">
        <f>S2408*H2408</f>
        <v>0</v>
      </c>
      <c r="AR2408" s="146" t="s">
        <v>86</v>
      </c>
      <c r="AT2408" s="146" t="s">
        <v>306</v>
      </c>
      <c r="AU2408" s="146" t="s">
        <v>80</v>
      </c>
      <c r="AY2408" s="18" t="s">
        <v>304</v>
      </c>
      <c r="BE2408" s="147">
        <f>IF(N2408="základní",J2408,0)</f>
        <v>0</v>
      </c>
      <c r="BF2408" s="147">
        <f>IF(N2408="snížená",J2408,0)</f>
        <v>0</v>
      </c>
      <c r="BG2408" s="147">
        <f>IF(N2408="zákl. přenesená",J2408,0)</f>
        <v>0</v>
      </c>
      <c r="BH2408" s="147">
        <f>IF(N2408="sníž. přenesená",J2408,0)</f>
        <v>0</v>
      </c>
      <c r="BI2408" s="147">
        <f>IF(N2408="nulová",J2408,0)</f>
        <v>0</v>
      </c>
      <c r="BJ2408" s="18" t="s">
        <v>78</v>
      </c>
      <c r="BK2408" s="147">
        <f>ROUND(I2408*H2408,2)</f>
        <v>0</v>
      </c>
      <c r="BL2408" s="18" t="s">
        <v>86</v>
      </c>
      <c r="BM2408" s="146" t="s">
        <v>2380</v>
      </c>
    </row>
    <row r="2409" spans="2:65" s="1" customFormat="1" x14ac:dyDescent="0.2">
      <c r="B2409" s="33"/>
      <c r="D2409" s="148" t="s">
        <v>311</v>
      </c>
      <c r="F2409" s="149" t="s">
        <v>2381</v>
      </c>
      <c r="I2409" s="150"/>
      <c r="L2409" s="33"/>
      <c r="M2409" s="151"/>
      <c r="T2409" s="54"/>
      <c r="AT2409" s="18" t="s">
        <v>311</v>
      </c>
      <c r="AU2409" s="18" t="s">
        <v>80</v>
      </c>
    </row>
    <row r="2410" spans="2:65" s="13" customFormat="1" x14ac:dyDescent="0.2">
      <c r="B2410" s="159"/>
      <c r="D2410" s="153" t="s">
        <v>313</v>
      </c>
      <c r="F2410" s="161" t="s">
        <v>2382</v>
      </c>
      <c r="H2410" s="162">
        <v>107458.47</v>
      </c>
      <c r="I2410" s="163"/>
      <c r="L2410" s="159"/>
      <c r="M2410" s="164"/>
      <c r="T2410" s="165"/>
      <c r="AT2410" s="160" t="s">
        <v>313</v>
      </c>
      <c r="AU2410" s="160" t="s">
        <v>80</v>
      </c>
      <c r="AV2410" s="13" t="s">
        <v>80</v>
      </c>
      <c r="AW2410" s="13" t="s">
        <v>3</v>
      </c>
      <c r="AX2410" s="13" t="s">
        <v>78</v>
      </c>
      <c r="AY2410" s="160" t="s">
        <v>304</v>
      </c>
    </row>
    <row r="2411" spans="2:65" s="1" customFormat="1" ht="44.25" customHeight="1" x14ac:dyDescent="0.2">
      <c r="B2411" s="134"/>
      <c r="C2411" s="135" t="s">
        <v>2383</v>
      </c>
      <c r="D2411" s="135" t="s">
        <v>306</v>
      </c>
      <c r="E2411" s="136" t="s">
        <v>2384</v>
      </c>
      <c r="F2411" s="137" t="s">
        <v>2385</v>
      </c>
      <c r="G2411" s="138" t="s">
        <v>130</v>
      </c>
      <c r="H2411" s="139">
        <v>1193.9829999999999</v>
      </c>
      <c r="I2411" s="140"/>
      <c r="J2411" s="141">
        <f>ROUND(I2411*H2411,2)</f>
        <v>0</v>
      </c>
      <c r="K2411" s="137" t="s">
        <v>309</v>
      </c>
      <c r="L2411" s="33"/>
      <c r="M2411" s="142" t="s">
        <v>2</v>
      </c>
      <c r="N2411" s="143" t="s">
        <v>42</v>
      </c>
      <c r="P2411" s="144">
        <f>O2411*H2411</f>
        <v>0</v>
      </c>
      <c r="Q2411" s="144">
        <v>0</v>
      </c>
      <c r="R2411" s="144">
        <f>Q2411*H2411</f>
        <v>0</v>
      </c>
      <c r="S2411" s="144">
        <v>0</v>
      </c>
      <c r="T2411" s="145">
        <f>S2411*H2411</f>
        <v>0</v>
      </c>
      <c r="AR2411" s="146" t="s">
        <v>86</v>
      </c>
      <c r="AT2411" s="146" t="s">
        <v>306</v>
      </c>
      <c r="AU2411" s="146" t="s">
        <v>80</v>
      </c>
      <c r="AY2411" s="18" t="s">
        <v>304</v>
      </c>
      <c r="BE2411" s="147">
        <f>IF(N2411="základní",J2411,0)</f>
        <v>0</v>
      </c>
      <c r="BF2411" s="147">
        <f>IF(N2411="snížená",J2411,0)</f>
        <v>0</v>
      </c>
      <c r="BG2411" s="147">
        <f>IF(N2411="zákl. přenesená",J2411,0)</f>
        <v>0</v>
      </c>
      <c r="BH2411" s="147">
        <f>IF(N2411="sníž. přenesená",J2411,0)</f>
        <v>0</v>
      </c>
      <c r="BI2411" s="147">
        <f>IF(N2411="nulová",J2411,0)</f>
        <v>0</v>
      </c>
      <c r="BJ2411" s="18" t="s">
        <v>78</v>
      </c>
      <c r="BK2411" s="147">
        <f>ROUND(I2411*H2411,2)</f>
        <v>0</v>
      </c>
      <c r="BL2411" s="18" t="s">
        <v>86</v>
      </c>
      <c r="BM2411" s="146" t="s">
        <v>2386</v>
      </c>
    </row>
    <row r="2412" spans="2:65" s="1" customFormat="1" x14ac:dyDescent="0.2">
      <c r="B2412" s="33"/>
      <c r="D2412" s="148" t="s">
        <v>311</v>
      </c>
      <c r="F2412" s="149" t="s">
        <v>2387</v>
      </c>
      <c r="I2412" s="150"/>
      <c r="L2412" s="33"/>
      <c r="M2412" s="151"/>
      <c r="T2412" s="54"/>
      <c r="AT2412" s="18" t="s">
        <v>311</v>
      </c>
      <c r="AU2412" s="18" t="s">
        <v>80</v>
      </c>
    </row>
    <row r="2413" spans="2:65" s="1" customFormat="1" ht="24.2" customHeight="1" x14ac:dyDescent="0.2">
      <c r="B2413" s="134"/>
      <c r="C2413" s="135" t="s">
        <v>2388</v>
      </c>
      <c r="D2413" s="135" t="s">
        <v>306</v>
      </c>
      <c r="E2413" s="136" t="s">
        <v>2389</v>
      </c>
      <c r="F2413" s="137" t="s">
        <v>2390</v>
      </c>
      <c r="G2413" s="138" t="s">
        <v>130</v>
      </c>
      <c r="H2413" s="139">
        <v>1193.9829999999999</v>
      </c>
      <c r="I2413" s="140"/>
      <c r="J2413" s="141">
        <f>ROUND(I2413*H2413,2)</f>
        <v>0</v>
      </c>
      <c r="K2413" s="137" t="s">
        <v>309</v>
      </c>
      <c r="L2413" s="33"/>
      <c r="M2413" s="142" t="s">
        <v>2</v>
      </c>
      <c r="N2413" s="143" t="s">
        <v>42</v>
      </c>
      <c r="P2413" s="144">
        <f>O2413*H2413</f>
        <v>0</v>
      </c>
      <c r="Q2413" s="144">
        <v>0</v>
      </c>
      <c r="R2413" s="144">
        <f>Q2413*H2413</f>
        <v>0</v>
      </c>
      <c r="S2413" s="144">
        <v>0</v>
      </c>
      <c r="T2413" s="145">
        <f>S2413*H2413</f>
        <v>0</v>
      </c>
      <c r="AR2413" s="146" t="s">
        <v>86</v>
      </c>
      <c r="AT2413" s="146" t="s">
        <v>306</v>
      </c>
      <c r="AU2413" s="146" t="s">
        <v>80</v>
      </c>
      <c r="AY2413" s="18" t="s">
        <v>304</v>
      </c>
      <c r="BE2413" s="147">
        <f>IF(N2413="základní",J2413,0)</f>
        <v>0</v>
      </c>
      <c r="BF2413" s="147">
        <f>IF(N2413="snížená",J2413,0)</f>
        <v>0</v>
      </c>
      <c r="BG2413" s="147">
        <f>IF(N2413="zákl. přenesená",J2413,0)</f>
        <v>0</v>
      </c>
      <c r="BH2413" s="147">
        <f>IF(N2413="sníž. přenesená",J2413,0)</f>
        <v>0</v>
      </c>
      <c r="BI2413" s="147">
        <f>IF(N2413="nulová",J2413,0)</f>
        <v>0</v>
      </c>
      <c r="BJ2413" s="18" t="s">
        <v>78</v>
      </c>
      <c r="BK2413" s="147">
        <f>ROUND(I2413*H2413,2)</f>
        <v>0</v>
      </c>
      <c r="BL2413" s="18" t="s">
        <v>86</v>
      </c>
      <c r="BM2413" s="146" t="s">
        <v>2391</v>
      </c>
    </row>
    <row r="2414" spans="2:65" s="1" customFormat="1" x14ac:dyDescent="0.2">
      <c r="B2414" s="33"/>
      <c r="D2414" s="148" t="s">
        <v>311</v>
      </c>
      <c r="F2414" s="149" t="s">
        <v>2392</v>
      </c>
      <c r="I2414" s="150"/>
      <c r="L2414" s="33"/>
      <c r="M2414" s="151"/>
      <c r="T2414" s="54"/>
      <c r="AT2414" s="18" t="s">
        <v>311</v>
      </c>
      <c r="AU2414" s="18" t="s">
        <v>80</v>
      </c>
    </row>
    <row r="2415" spans="2:65" s="1" customFormat="1" ht="19.5" x14ac:dyDescent="0.2">
      <c r="B2415" s="33"/>
      <c r="D2415" s="153" t="s">
        <v>360</v>
      </c>
      <c r="F2415" s="180" t="s">
        <v>2393</v>
      </c>
      <c r="I2415" s="150"/>
      <c r="L2415" s="33"/>
      <c r="M2415" s="151"/>
      <c r="T2415" s="54"/>
      <c r="AT2415" s="18" t="s">
        <v>360</v>
      </c>
      <c r="AU2415" s="18" t="s">
        <v>80</v>
      </c>
    </row>
    <row r="2416" spans="2:65" s="1" customFormat="1" ht="24.2" customHeight="1" x14ac:dyDescent="0.2">
      <c r="B2416" s="134"/>
      <c r="C2416" s="135" t="s">
        <v>2394</v>
      </c>
      <c r="D2416" s="135" t="s">
        <v>306</v>
      </c>
      <c r="E2416" s="136" t="s">
        <v>2395</v>
      </c>
      <c r="F2416" s="137" t="s">
        <v>2396</v>
      </c>
      <c r="G2416" s="138" t="s">
        <v>130</v>
      </c>
      <c r="H2416" s="139">
        <v>71638.98</v>
      </c>
      <c r="I2416" s="140"/>
      <c r="J2416" s="141">
        <f>ROUND(I2416*H2416,2)</f>
        <v>0</v>
      </c>
      <c r="K2416" s="137" t="s">
        <v>309</v>
      </c>
      <c r="L2416" s="33"/>
      <c r="M2416" s="142" t="s">
        <v>2</v>
      </c>
      <c r="N2416" s="143" t="s">
        <v>42</v>
      </c>
      <c r="P2416" s="144">
        <f>O2416*H2416</f>
        <v>0</v>
      </c>
      <c r="Q2416" s="144">
        <v>0</v>
      </c>
      <c r="R2416" s="144">
        <f>Q2416*H2416</f>
        <v>0</v>
      </c>
      <c r="S2416" s="144">
        <v>0</v>
      </c>
      <c r="T2416" s="145">
        <f>S2416*H2416</f>
        <v>0</v>
      </c>
      <c r="AR2416" s="146" t="s">
        <v>86</v>
      </c>
      <c r="AT2416" s="146" t="s">
        <v>306</v>
      </c>
      <c r="AU2416" s="146" t="s">
        <v>80</v>
      </c>
      <c r="AY2416" s="18" t="s">
        <v>304</v>
      </c>
      <c r="BE2416" s="147">
        <f>IF(N2416="základní",J2416,0)</f>
        <v>0</v>
      </c>
      <c r="BF2416" s="147">
        <f>IF(N2416="snížená",J2416,0)</f>
        <v>0</v>
      </c>
      <c r="BG2416" s="147">
        <f>IF(N2416="zákl. přenesená",J2416,0)</f>
        <v>0</v>
      </c>
      <c r="BH2416" s="147">
        <f>IF(N2416="sníž. přenesená",J2416,0)</f>
        <v>0</v>
      </c>
      <c r="BI2416" s="147">
        <f>IF(N2416="nulová",J2416,0)</f>
        <v>0</v>
      </c>
      <c r="BJ2416" s="18" t="s">
        <v>78</v>
      </c>
      <c r="BK2416" s="147">
        <f>ROUND(I2416*H2416,2)</f>
        <v>0</v>
      </c>
      <c r="BL2416" s="18" t="s">
        <v>86</v>
      </c>
      <c r="BM2416" s="146" t="s">
        <v>2397</v>
      </c>
    </row>
    <row r="2417" spans="2:65" s="1" customFormat="1" x14ac:dyDescent="0.2">
      <c r="B2417" s="33"/>
      <c r="D2417" s="148" t="s">
        <v>311</v>
      </c>
      <c r="F2417" s="149" t="s">
        <v>2398</v>
      </c>
      <c r="I2417" s="150"/>
      <c r="L2417" s="33"/>
      <c r="M2417" s="151"/>
      <c r="T2417" s="54"/>
      <c r="AT2417" s="18" t="s">
        <v>311</v>
      </c>
      <c r="AU2417" s="18" t="s">
        <v>80</v>
      </c>
    </row>
    <row r="2418" spans="2:65" s="13" customFormat="1" x14ac:dyDescent="0.2">
      <c r="B2418" s="159"/>
      <c r="D2418" s="153" t="s">
        <v>313</v>
      </c>
      <c r="F2418" s="161" t="s">
        <v>2399</v>
      </c>
      <c r="H2418" s="162">
        <v>71638.98</v>
      </c>
      <c r="I2418" s="163"/>
      <c r="L2418" s="159"/>
      <c r="M2418" s="164"/>
      <c r="T2418" s="165"/>
      <c r="AT2418" s="160" t="s">
        <v>313</v>
      </c>
      <c r="AU2418" s="160" t="s">
        <v>80</v>
      </c>
      <c r="AV2418" s="13" t="s">
        <v>80</v>
      </c>
      <c r="AW2418" s="13" t="s">
        <v>3</v>
      </c>
      <c r="AX2418" s="13" t="s">
        <v>78</v>
      </c>
      <c r="AY2418" s="160" t="s">
        <v>304</v>
      </c>
    </row>
    <row r="2419" spans="2:65" s="1" customFormat="1" ht="24.2" customHeight="1" x14ac:dyDescent="0.2">
      <c r="B2419" s="134"/>
      <c r="C2419" s="135" t="s">
        <v>2400</v>
      </c>
      <c r="D2419" s="135" t="s">
        <v>306</v>
      </c>
      <c r="E2419" s="136" t="s">
        <v>2401</v>
      </c>
      <c r="F2419" s="137" t="s">
        <v>2402</v>
      </c>
      <c r="G2419" s="138" t="s">
        <v>130</v>
      </c>
      <c r="H2419" s="139">
        <v>1193.9829999999999</v>
      </c>
      <c r="I2419" s="140"/>
      <c r="J2419" s="141">
        <f>ROUND(I2419*H2419,2)</f>
        <v>0</v>
      </c>
      <c r="K2419" s="137" t="s">
        <v>309</v>
      </c>
      <c r="L2419" s="33"/>
      <c r="M2419" s="142" t="s">
        <v>2</v>
      </c>
      <c r="N2419" s="143" t="s">
        <v>42</v>
      </c>
      <c r="P2419" s="144">
        <f>O2419*H2419</f>
        <v>0</v>
      </c>
      <c r="Q2419" s="144">
        <v>0</v>
      </c>
      <c r="R2419" s="144">
        <f>Q2419*H2419</f>
        <v>0</v>
      </c>
      <c r="S2419" s="144">
        <v>0</v>
      </c>
      <c r="T2419" s="145">
        <f>S2419*H2419</f>
        <v>0</v>
      </c>
      <c r="AR2419" s="146" t="s">
        <v>86</v>
      </c>
      <c r="AT2419" s="146" t="s">
        <v>306</v>
      </c>
      <c r="AU2419" s="146" t="s">
        <v>80</v>
      </c>
      <c r="AY2419" s="18" t="s">
        <v>304</v>
      </c>
      <c r="BE2419" s="147">
        <f>IF(N2419="základní",J2419,0)</f>
        <v>0</v>
      </c>
      <c r="BF2419" s="147">
        <f>IF(N2419="snížená",J2419,0)</f>
        <v>0</v>
      </c>
      <c r="BG2419" s="147">
        <f>IF(N2419="zákl. přenesená",J2419,0)</f>
        <v>0</v>
      </c>
      <c r="BH2419" s="147">
        <f>IF(N2419="sníž. přenesená",J2419,0)</f>
        <v>0</v>
      </c>
      <c r="BI2419" s="147">
        <f>IF(N2419="nulová",J2419,0)</f>
        <v>0</v>
      </c>
      <c r="BJ2419" s="18" t="s">
        <v>78</v>
      </c>
      <c r="BK2419" s="147">
        <f>ROUND(I2419*H2419,2)</f>
        <v>0</v>
      </c>
      <c r="BL2419" s="18" t="s">
        <v>86</v>
      </c>
      <c r="BM2419" s="146" t="s">
        <v>2403</v>
      </c>
    </row>
    <row r="2420" spans="2:65" s="1" customFormat="1" x14ac:dyDescent="0.2">
      <c r="B2420" s="33"/>
      <c r="D2420" s="148" t="s">
        <v>311</v>
      </c>
      <c r="F2420" s="149" t="s">
        <v>2404</v>
      </c>
      <c r="I2420" s="150"/>
      <c r="L2420" s="33"/>
      <c r="M2420" s="151"/>
      <c r="T2420" s="54"/>
      <c r="AT2420" s="18" t="s">
        <v>311</v>
      </c>
      <c r="AU2420" s="18" t="s">
        <v>80</v>
      </c>
    </row>
    <row r="2421" spans="2:65" s="11" customFormat="1" ht="22.9" customHeight="1" x14ac:dyDescent="0.2">
      <c r="B2421" s="122"/>
      <c r="D2421" s="123" t="s">
        <v>70</v>
      </c>
      <c r="E2421" s="132" t="s">
        <v>1349</v>
      </c>
      <c r="F2421" s="132" t="s">
        <v>2405</v>
      </c>
      <c r="I2421" s="125"/>
      <c r="J2421" s="133">
        <f>BK2421</f>
        <v>0</v>
      </c>
      <c r="L2421" s="122"/>
      <c r="M2421" s="127"/>
      <c r="P2421" s="128">
        <f>SUM(P2422:P2454)</f>
        <v>0</v>
      </c>
      <c r="R2421" s="128">
        <f>SUM(R2422:R2454)</f>
        <v>3.7959140000000002E-2</v>
      </c>
      <c r="T2421" s="129">
        <f>SUM(T2422:T2454)</f>
        <v>0</v>
      </c>
      <c r="AR2421" s="123" t="s">
        <v>78</v>
      </c>
      <c r="AT2421" s="130" t="s">
        <v>70</v>
      </c>
      <c r="AU2421" s="130" t="s">
        <v>78</v>
      </c>
      <c r="AY2421" s="123" t="s">
        <v>304</v>
      </c>
      <c r="BK2421" s="131">
        <f>SUM(BK2422:BK2454)</f>
        <v>0</v>
      </c>
    </row>
    <row r="2422" spans="2:65" s="1" customFormat="1" ht="37.9" customHeight="1" x14ac:dyDescent="0.2">
      <c r="B2422" s="134"/>
      <c r="C2422" s="135" t="s">
        <v>2406</v>
      </c>
      <c r="D2422" s="135" t="s">
        <v>306</v>
      </c>
      <c r="E2422" s="136" t="s">
        <v>2407</v>
      </c>
      <c r="F2422" s="137" t="s">
        <v>2408</v>
      </c>
      <c r="G2422" s="138" t="s">
        <v>130</v>
      </c>
      <c r="H2422" s="139">
        <v>692.41399999999999</v>
      </c>
      <c r="I2422" s="140"/>
      <c r="J2422" s="141">
        <f>ROUND(I2422*H2422,2)</f>
        <v>0</v>
      </c>
      <c r="K2422" s="137" t="s">
        <v>309</v>
      </c>
      <c r="L2422" s="33"/>
      <c r="M2422" s="142" t="s">
        <v>2</v>
      </c>
      <c r="N2422" s="143" t="s">
        <v>42</v>
      </c>
      <c r="P2422" s="144">
        <f>O2422*H2422</f>
        <v>0</v>
      </c>
      <c r="Q2422" s="144">
        <v>4.0000000000000003E-5</v>
      </c>
      <c r="R2422" s="144">
        <f>Q2422*H2422</f>
        <v>2.7696560000000002E-2</v>
      </c>
      <c r="S2422" s="144">
        <v>0</v>
      </c>
      <c r="T2422" s="145">
        <f>S2422*H2422</f>
        <v>0</v>
      </c>
      <c r="AR2422" s="146" t="s">
        <v>86</v>
      </c>
      <c r="AT2422" s="146" t="s">
        <v>306</v>
      </c>
      <c r="AU2422" s="146" t="s">
        <v>80</v>
      </c>
      <c r="AY2422" s="18" t="s">
        <v>304</v>
      </c>
      <c r="BE2422" s="147">
        <f>IF(N2422="základní",J2422,0)</f>
        <v>0</v>
      </c>
      <c r="BF2422" s="147">
        <f>IF(N2422="snížená",J2422,0)</f>
        <v>0</v>
      </c>
      <c r="BG2422" s="147">
        <f>IF(N2422="zákl. přenesená",J2422,0)</f>
        <v>0</v>
      </c>
      <c r="BH2422" s="147">
        <f>IF(N2422="sníž. přenesená",J2422,0)</f>
        <v>0</v>
      </c>
      <c r="BI2422" s="147">
        <f>IF(N2422="nulová",J2422,0)</f>
        <v>0</v>
      </c>
      <c r="BJ2422" s="18" t="s">
        <v>78</v>
      </c>
      <c r="BK2422" s="147">
        <f>ROUND(I2422*H2422,2)</f>
        <v>0</v>
      </c>
      <c r="BL2422" s="18" t="s">
        <v>86</v>
      </c>
      <c r="BM2422" s="146" t="s">
        <v>2409</v>
      </c>
    </row>
    <row r="2423" spans="2:65" s="1" customFormat="1" x14ac:dyDescent="0.2">
      <c r="B2423" s="33"/>
      <c r="D2423" s="148" t="s">
        <v>311</v>
      </c>
      <c r="F2423" s="149" t="s">
        <v>2410</v>
      </c>
      <c r="I2423" s="150"/>
      <c r="L2423" s="33"/>
      <c r="M2423" s="151"/>
      <c r="T2423" s="54"/>
      <c r="AT2423" s="18" t="s">
        <v>311</v>
      </c>
      <c r="AU2423" s="18" t="s">
        <v>80</v>
      </c>
    </row>
    <row r="2424" spans="2:65" s="12" customFormat="1" x14ac:dyDescent="0.2">
      <c r="B2424" s="152"/>
      <c r="D2424" s="153" t="s">
        <v>313</v>
      </c>
      <c r="E2424" s="154" t="s">
        <v>2</v>
      </c>
      <c r="F2424" s="155" t="s">
        <v>2411</v>
      </c>
      <c r="H2424" s="154" t="s">
        <v>2</v>
      </c>
      <c r="I2424" s="156"/>
      <c r="L2424" s="152"/>
      <c r="M2424" s="157"/>
      <c r="T2424" s="158"/>
      <c r="AT2424" s="154" t="s">
        <v>313</v>
      </c>
      <c r="AU2424" s="154" t="s">
        <v>80</v>
      </c>
      <c r="AV2424" s="12" t="s">
        <v>78</v>
      </c>
      <c r="AW2424" s="12" t="s">
        <v>32</v>
      </c>
      <c r="AX2424" s="12" t="s">
        <v>71</v>
      </c>
      <c r="AY2424" s="154" t="s">
        <v>304</v>
      </c>
    </row>
    <row r="2425" spans="2:65" s="13" customFormat="1" x14ac:dyDescent="0.2">
      <c r="B2425" s="159"/>
      <c r="D2425" s="153" t="s">
        <v>313</v>
      </c>
      <c r="E2425" s="160" t="s">
        <v>2</v>
      </c>
      <c r="F2425" s="161" t="s">
        <v>2412</v>
      </c>
      <c r="H2425" s="162">
        <v>426.48500000000001</v>
      </c>
      <c r="I2425" s="163"/>
      <c r="L2425" s="159"/>
      <c r="M2425" s="164"/>
      <c r="T2425" s="165"/>
      <c r="AT2425" s="160" t="s">
        <v>313</v>
      </c>
      <c r="AU2425" s="160" t="s">
        <v>80</v>
      </c>
      <c r="AV2425" s="13" t="s">
        <v>80</v>
      </c>
      <c r="AW2425" s="13" t="s">
        <v>32</v>
      </c>
      <c r="AX2425" s="13" t="s">
        <v>71</v>
      </c>
      <c r="AY2425" s="160" t="s">
        <v>304</v>
      </c>
    </row>
    <row r="2426" spans="2:65" s="13" customFormat="1" x14ac:dyDescent="0.2">
      <c r="B2426" s="159"/>
      <c r="D2426" s="153" t="s">
        <v>313</v>
      </c>
      <c r="E2426" s="160" t="s">
        <v>2</v>
      </c>
      <c r="F2426" s="161" t="s">
        <v>2413</v>
      </c>
      <c r="H2426" s="162">
        <v>265.92899999999997</v>
      </c>
      <c r="I2426" s="163"/>
      <c r="L2426" s="159"/>
      <c r="M2426" s="164"/>
      <c r="T2426" s="165"/>
      <c r="AT2426" s="160" t="s">
        <v>313</v>
      </c>
      <c r="AU2426" s="160" t="s">
        <v>80</v>
      </c>
      <c r="AV2426" s="13" t="s">
        <v>80</v>
      </c>
      <c r="AW2426" s="13" t="s">
        <v>32</v>
      </c>
      <c r="AX2426" s="13" t="s">
        <v>71</v>
      </c>
      <c r="AY2426" s="160" t="s">
        <v>304</v>
      </c>
    </row>
    <row r="2427" spans="2:65" s="15" customFormat="1" x14ac:dyDescent="0.2">
      <c r="B2427" s="173"/>
      <c r="D2427" s="153" t="s">
        <v>313</v>
      </c>
      <c r="E2427" s="174" t="s">
        <v>2</v>
      </c>
      <c r="F2427" s="175" t="s">
        <v>323</v>
      </c>
      <c r="H2427" s="176">
        <v>692.41399999999999</v>
      </c>
      <c r="I2427" s="177"/>
      <c r="L2427" s="173"/>
      <c r="M2427" s="178"/>
      <c r="T2427" s="179"/>
      <c r="AT2427" s="174" t="s">
        <v>313</v>
      </c>
      <c r="AU2427" s="174" t="s">
        <v>80</v>
      </c>
      <c r="AV2427" s="15" t="s">
        <v>86</v>
      </c>
      <c r="AW2427" s="15" t="s">
        <v>32</v>
      </c>
      <c r="AX2427" s="15" t="s">
        <v>78</v>
      </c>
      <c r="AY2427" s="174" t="s">
        <v>304</v>
      </c>
    </row>
    <row r="2428" spans="2:65" s="1" customFormat="1" ht="49.15" customHeight="1" x14ac:dyDescent="0.2">
      <c r="B2428" s="134"/>
      <c r="C2428" s="135" t="s">
        <v>2414</v>
      </c>
      <c r="D2428" s="135" t="s">
        <v>306</v>
      </c>
      <c r="E2428" s="136" t="s">
        <v>2415</v>
      </c>
      <c r="F2428" s="137" t="s">
        <v>2416</v>
      </c>
      <c r="G2428" s="138" t="s">
        <v>130</v>
      </c>
      <c r="H2428" s="139">
        <v>342.08600000000001</v>
      </c>
      <c r="I2428" s="140"/>
      <c r="J2428" s="141">
        <f>ROUND(I2428*H2428,2)</f>
        <v>0</v>
      </c>
      <c r="K2428" s="137" t="s">
        <v>309</v>
      </c>
      <c r="L2428" s="33"/>
      <c r="M2428" s="142" t="s">
        <v>2</v>
      </c>
      <c r="N2428" s="143" t="s">
        <v>42</v>
      </c>
      <c r="P2428" s="144">
        <f>O2428*H2428</f>
        <v>0</v>
      </c>
      <c r="Q2428" s="144">
        <v>3.0000000000000001E-5</v>
      </c>
      <c r="R2428" s="144">
        <f>Q2428*H2428</f>
        <v>1.026258E-2</v>
      </c>
      <c r="S2428" s="144">
        <v>0</v>
      </c>
      <c r="T2428" s="145">
        <f>S2428*H2428</f>
        <v>0</v>
      </c>
      <c r="AR2428" s="146" t="s">
        <v>86</v>
      </c>
      <c r="AT2428" s="146" t="s">
        <v>306</v>
      </c>
      <c r="AU2428" s="146" t="s">
        <v>80</v>
      </c>
      <c r="AY2428" s="18" t="s">
        <v>304</v>
      </c>
      <c r="BE2428" s="147">
        <f>IF(N2428="základní",J2428,0)</f>
        <v>0</v>
      </c>
      <c r="BF2428" s="147">
        <f>IF(N2428="snížená",J2428,0)</f>
        <v>0</v>
      </c>
      <c r="BG2428" s="147">
        <f>IF(N2428="zákl. přenesená",J2428,0)</f>
        <v>0</v>
      </c>
      <c r="BH2428" s="147">
        <f>IF(N2428="sníž. přenesená",J2428,0)</f>
        <v>0</v>
      </c>
      <c r="BI2428" s="147">
        <f>IF(N2428="nulová",J2428,0)</f>
        <v>0</v>
      </c>
      <c r="BJ2428" s="18" t="s">
        <v>78</v>
      </c>
      <c r="BK2428" s="147">
        <f>ROUND(I2428*H2428,2)</f>
        <v>0</v>
      </c>
      <c r="BL2428" s="18" t="s">
        <v>86</v>
      </c>
      <c r="BM2428" s="146" t="s">
        <v>2417</v>
      </c>
    </row>
    <row r="2429" spans="2:65" s="1" customFormat="1" x14ac:dyDescent="0.2">
      <c r="B2429" s="33"/>
      <c r="D2429" s="148" t="s">
        <v>311</v>
      </c>
      <c r="F2429" s="149" t="s">
        <v>2418</v>
      </c>
      <c r="I2429" s="150"/>
      <c r="L2429" s="33"/>
      <c r="M2429" s="151"/>
      <c r="T2429" s="54"/>
      <c r="AT2429" s="18" t="s">
        <v>311</v>
      </c>
      <c r="AU2429" s="18" t="s">
        <v>80</v>
      </c>
    </row>
    <row r="2430" spans="2:65" s="12" customFormat="1" x14ac:dyDescent="0.2">
      <c r="B2430" s="152"/>
      <c r="D2430" s="153" t="s">
        <v>313</v>
      </c>
      <c r="E2430" s="154" t="s">
        <v>2</v>
      </c>
      <c r="F2430" s="155" t="s">
        <v>2411</v>
      </c>
      <c r="H2430" s="154" t="s">
        <v>2</v>
      </c>
      <c r="I2430" s="156"/>
      <c r="L2430" s="152"/>
      <c r="M2430" s="157"/>
      <c r="T2430" s="158"/>
      <c r="AT2430" s="154" t="s">
        <v>313</v>
      </c>
      <c r="AU2430" s="154" t="s">
        <v>80</v>
      </c>
      <c r="AV2430" s="12" t="s">
        <v>78</v>
      </c>
      <c r="AW2430" s="12" t="s">
        <v>32</v>
      </c>
      <c r="AX2430" s="12" t="s">
        <v>71</v>
      </c>
      <c r="AY2430" s="154" t="s">
        <v>304</v>
      </c>
    </row>
    <row r="2431" spans="2:65" s="13" customFormat="1" x14ac:dyDescent="0.2">
      <c r="B2431" s="159"/>
      <c r="D2431" s="153" t="s">
        <v>313</v>
      </c>
      <c r="E2431" s="160" t="s">
        <v>2</v>
      </c>
      <c r="F2431" s="161" t="s">
        <v>2419</v>
      </c>
      <c r="H2431" s="162">
        <v>342.08600000000001</v>
      </c>
      <c r="I2431" s="163"/>
      <c r="L2431" s="159"/>
      <c r="M2431" s="164"/>
      <c r="T2431" s="165"/>
      <c r="AT2431" s="160" t="s">
        <v>313</v>
      </c>
      <c r="AU2431" s="160" t="s">
        <v>80</v>
      </c>
      <c r="AV2431" s="13" t="s">
        <v>80</v>
      </c>
      <c r="AW2431" s="13" t="s">
        <v>32</v>
      </c>
      <c r="AX2431" s="13" t="s">
        <v>71</v>
      </c>
      <c r="AY2431" s="160" t="s">
        <v>304</v>
      </c>
    </row>
    <row r="2432" spans="2:65" s="15" customFormat="1" x14ac:dyDescent="0.2">
      <c r="B2432" s="173"/>
      <c r="D2432" s="153" t="s">
        <v>313</v>
      </c>
      <c r="E2432" s="174" t="s">
        <v>2</v>
      </c>
      <c r="F2432" s="175" t="s">
        <v>323</v>
      </c>
      <c r="H2432" s="176">
        <v>342.08600000000001</v>
      </c>
      <c r="I2432" s="177"/>
      <c r="L2432" s="173"/>
      <c r="M2432" s="178"/>
      <c r="T2432" s="179"/>
      <c r="AT2432" s="174" t="s">
        <v>313</v>
      </c>
      <c r="AU2432" s="174" t="s">
        <v>80</v>
      </c>
      <c r="AV2432" s="15" t="s">
        <v>86</v>
      </c>
      <c r="AW2432" s="15" t="s">
        <v>32</v>
      </c>
      <c r="AX2432" s="15" t="s">
        <v>78</v>
      </c>
      <c r="AY2432" s="174" t="s">
        <v>304</v>
      </c>
    </row>
    <row r="2433" spans="2:65" s="1" customFormat="1" ht="37.9" customHeight="1" x14ac:dyDescent="0.2">
      <c r="B2433" s="134"/>
      <c r="C2433" s="135" t="s">
        <v>2420</v>
      </c>
      <c r="D2433" s="135" t="s">
        <v>306</v>
      </c>
      <c r="E2433" s="136" t="s">
        <v>2421</v>
      </c>
      <c r="F2433" s="137" t="s">
        <v>2422</v>
      </c>
      <c r="G2433" s="138" t="s">
        <v>871</v>
      </c>
      <c r="H2433" s="139">
        <v>5</v>
      </c>
      <c r="I2433" s="140"/>
      <c r="J2433" s="141">
        <f t="shared" ref="J2433:J2444" si="10">ROUND(I2433*H2433,2)</f>
        <v>0</v>
      </c>
      <c r="K2433" s="137" t="s">
        <v>2</v>
      </c>
      <c r="L2433" s="33"/>
      <c r="M2433" s="142" t="s">
        <v>2</v>
      </c>
      <c r="N2433" s="143" t="s">
        <v>42</v>
      </c>
      <c r="P2433" s="144">
        <f t="shared" ref="P2433:P2444" si="11">O2433*H2433</f>
        <v>0</v>
      </c>
      <c r="Q2433" s="144">
        <v>0</v>
      </c>
      <c r="R2433" s="144">
        <f t="shared" ref="R2433:R2444" si="12">Q2433*H2433</f>
        <v>0</v>
      </c>
      <c r="S2433" s="144">
        <v>0</v>
      </c>
      <c r="T2433" s="145">
        <f t="shared" ref="T2433:T2444" si="13">S2433*H2433</f>
        <v>0</v>
      </c>
      <c r="AR2433" s="146" t="s">
        <v>86</v>
      </c>
      <c r="AT2433" s="146" t="s">
        <v>306</v>
      </c>
      <c r="AU2433" s="146" t="s">
        <v>80</v>
      </c>
      <c r="AY2433" s="18" t="s">
        <v>304</v>
      </c>
      <c r="BE2433" s="147">
        <f t="shared" ref="BE2433:BE2444" si="14">IF(N2433="základní",J2433,0)</f>
        <v>0</v>
      </c>
      <c r="BF2433" s="147">
        <f t="shared" ref="BF2433:BF2444" si="15">IF(N2433="snížená",J2433,0)</f>
        <v>0</v>
      </c>
      <c r="BG2433" s="147">
        <f t="shared" ref="BG2433:BG2444" si="16">IF(N2433="zákl. přenesená",J2433,0)</f>
        <v>0</v>
      </c>
      <c r="BH2433" s="147">
        <f t="shared" ref="BH2433:BH2444" si="17">IF(N2433="sníž. přenesená",J2433,0)</f>
        <v>0</v>
      </c>
      <c r="BI2433" s="147">
        <f t="shared" ref="BI2433:BI2444" si="18">IF(N2433="nulová",J2433,0)</f>
        <v>0</v>
      </c>
      <c r="BJ2433" s="18" t="s">
        <v>78</v>
      </c>
      <c r="BK2433" s="147">
        <f t="shared" ref="BK2433:BK2444" si="19">ROUND(I2433*H2433,2)</f>
        <v>0</v>
      </c>
      <c r="BL2433" s="18" t="s">
        <v>86</v>
      </c>
      <c r="BM2433" s="146" t="s">
        <v>2423</v>
      </c>
    </row>
    <row r="2434" spans="2:65" s="1" customFormat="1" ht="37.9" customHeight="1" x14ac:dyDescent="0.2">
      <c r="B2434" s="134"/>
      <c r="C2434" s="135" t="s">
        <v>2424</v>
      </c>
      <c r="D2434" s="135" t="s">
        <v>306</v>
      </c>
      <c r="E2434" s="136" t="s">
        <v>2425</v>
      </c>
      <c r="F2434" s="137" t="s">
        <v>2426</v>
      </c>
      <c r="G2434" s="138" t="s">
        <v>871</v>
      </c>
      <c r="H2434" s="139">
        <v>1</v>
      </c>
      <c r="I2434" s="140"/>
      <c r="J2434" s="141">
        <f t="shared" si="10"/>
        <v>0</v>
      </c>
      <c r="K2434" s="137" t="s">
        <v>2</v>
      </c>
      <c r="L2434" s="33"/>
      <c r="M2434" s="142" t="s">
        <v>2</v>
      </c>
      <c r="N2434" s="143" t="s">
        <v>42</v>
      </c>
      <c r="P2434" s="144">
        <f t="shared" si="11"/>
        <v>0</v>
      </c>
      <c r="Q2434" s="144">
        <v>0</v>
      </c>
      <c r="R2434" s="144">
        <f t="shared" si="12"/>
        <v>0</v>
      </c>
      <c r="S2434" s="144">
        <v>0</v>
      </c>
      <c r="T2434" s="145">
        <f t="shared" si="13"/>
        <v>0</v>
      </c>
      <c r="AR2434" s="146" t="s">
        <v>86</v>
      </c>
      <c r="AT2434" s="146" t="s">
        <v>306</v>
      </c>
      <c r="AU2434" s="146" t="s">
        <v>80</v>
      </c>
      <c r="AY2434" s="18" t="s">
        <v>304</v>
      </c>
      <c r="BE2434" s="147">
        <f t="shared" si="14"/>
        <v>0</v>
      </c>
      <c r="BF2434" s="147">
        <f t="shared" si="15"/>
        <v>0</v>
      </c>
      <c r="BG2434" s="147">
        <f t="shared" si="16"/>
        <v>0</v>
      </c>
      <c r="BH2434" s="147">
        <f t="shared" si="17"/>
        <v>0</v>
      </c>
      <c r="BI2434" s="147">
        <f t="shared" si="18"/>
        <v>0</v>
      </c>
      <c r="BJ2434" s="18" t="s">
        <v>78</v>
      </c>
      <c r="BK2434" s="147">
        <f t="shared" si="19"/>
        <v>0</v>
      </c>
      <c r="BL2434" s="18" t="s">
        <v>86</v>
      </c>
      <c r="BM2434" s="146" t="s">
        <v>2427</v>
      </c>
    </row>
    <row r="2435" spans="2:65" s="1" customFormat="1" ht="37.9" customHeight="1" x14ac:dyDescent="0.2">
      <c r="B2435" s="134"/>
      <c r="C2435" s="135" t="s">
        <v>2428</v>
      </c>
      <c r="D2435" s="135" t="s">
        <v>306</v>
      </c>
      <c r="E2435" s="136" t="s">
        <v>2429</v>
      </c>
      <c r="F2435" s="137" t="s">
        <v>2430</v>
      </c>
      <c r="G2435" s="138" t="s">
        <v>871</v>
      </c>
      <c r="H2435" s="139">
        <v>1</v>
      </c>
      <c r="I2435" s="140"/>
      <c r="J2435" s="141">
        <f t="shared" si="10"/>
        <v>0</v>
      </c>
      <c r="K2435" s="137" t="s">
        <v>2</v>
      </c>
      <c r="L2435" s="33"/>
      <c r="M2435" s="142" t="s">
        <v>2</v>
      </c>
      <c r="N2435" s="143" t="s">
        <v>42</v>
      </c>
      <c r="P2435" s="144">
        <f t="shared" si="11"/>
        <v>0</v>
      </c>
      <c r="Q2435" s="144">
        <v>0</v>
      </c>
      <c r="R2435" s="144">
        <f t="shared" si="12"/>
        <v>0</v>
      </c>
      <c r="S2435" s="144">
        <v>0</v>
      </c>
      <c r="T2435" s="145">
        <f t="shared" si="13"/>
        <v>0</v>
      </c>
      <c r="AR2435" s="146" t="s">
        <v>86</v>
      </c>
      <c r="AT2435" s="146" t="s">
        <v>306</v>
      </c>
      <c r="AU2435" s="146" t="s">
        <v>80</v>
      </c>
      <c r="AY2435" s="18" t="s">
        <v>304</v>
      </c>
      <c r="BE2435" s="147">
        <f t="shared" si="14"/>
        <v>0</v>
      </c>
      <c r="BF2435" s="147">
        <f t="shared" si="15"/>
        <v>0</v>
      </c>
      <c r="BG2435" s="147">
        <f t="shared" si="16"/>
        <v>0</v>
      </c>
      <c r="BH2435" s="147">
        <f t="shared" si="17"/>
        <v>0</v>
      </c>
      <c r="BI2435" s="147">
        <f t="shared" si="18"/>
        <v>0</v>
      </c>
      <c r="BJ2435" s="18" t="s">
        <v>78</v>
      </c>
      <c r="BK2435" s="147">
        <f t="shared" si="19"/>
        <v>0</v>
      </c>
      <c r="BL2435" s="18" t="s">
        <v>86</v>
      </c>
      <c r="BM2435" s="146" t="s">
        <v>2431</v>
      </c>
    </row>
    <row r="2436" spans="2:65" s="1" customFormat="1" ht="24.2" customHeight="1" x14ac:dyDescent="0.2">
      <c r="B2436" s="134"/>
      <c r="C2436" s="135" t="s">
        <v>2432</v>
      </c>
      <c r="D2436" s="135" t="s">
        <v>306</v>
      </c>
      <c r="E2436" s="136" t="s">
        <v>2433</v>
      </c>
      <c r="F2436" s="137" t="s">
        <v>2434</v>
      </c>
      <c r="G2436" s="138" t="s">
        <v>871</v>
      </c>
      <c r="H2436" s="139">
        <v>1</v>
      </c>
      <c r="I2436" s="140"/>
      <c r="J2436" s="141">
        <f t="shared" si="10"/>
        <v>0</v>
      </c>
      <c r="K2436" s="137" t="s">
        <v>2</v>
      </c>
      <c r="L2436" s="33"/>
      <c r="M2436" s="142" t="s">
        <v>2</v>
      </c>
      <c r="N2436" s="143" t="s">
        <v>42</v>
      </c>
      <c r="P2436" s="144">
        <f t="shared" si="11"/>
        <v>0</v>
      </c>
      <c r="Q2436" s="144">
        <v>0</v>
      </c>
      <c r="R2436" s="144">
        <f t="shared" si="12"/>
        <v>0</v>
      </c>
      <c r="S2436" s="144">
        <v>0</v>
      </c>
      <c r="T2436" s="145">
        <f t="shared" si="13"/>
        <v>0</v>
      </c>
      <c r="AR2436" s="146" t="s">
        <v>86</v>
      </c>
      <c r="AT2436" s="146" t="s">
        <v>306</v>
      </c>
      <c r="AU2436" s="146" t="s">
        <v>80</v>
      </c>
      <c r="AY2436" s="18" t="s">
        <v>304</v>
      </c>
      <c r="BE2436" s="147">
        <f t="shared" si="14"/>
        <v>0</v>
      </c>
      <c r="BF2436" s="147">
        <f t="shared" si="15"/>
        <v>0</v>
      </c>
      <c r="BG2436" s="147">
        <f t="shared" si="16"/>
        <v>0</v>
      </c>
      <c r="BH2436" s="147">
        <f t="shared" si="17"/>
        <v>0</v>
      </c>
      <c r="BI2436" s="147">
        <f t="shared" si="18"/>
        <v>0</v>
      </c>
      <c r="BJ2436" s="18" t="s">
        <v>78</v>
      </c>
      <c r="BK2436" s="147">
        <f t="shared" si="19"/>
        <v>0</v>
      </c>
      <c r="BL2436" s="18" t="s">
        <v>86</v>
      </c>
      <c r="BM2436" s="146" t="s">
        <v>2435</v>
      </c>
    </row>
    <row r="2437" spans="2:65" s="1" customFormat="1" ht="37.9" customHeight="1" x14ac:dyDescent="0.2">
      <c r="B2437" s="134"/>
      <c r="C2437" s="135" t="s">
        <v>2436</v>
      </c>
      <c r="D2437" s="135" t="s">
        <v>306</v>
      </c>
      <c r="E2437" s="136" t="s">
        <v>2437</v>
      </c>
      <c r="F2437" s="137" t="s">
        <v>2438</v>
      </c>
      <c r="G2437" s="138" t="s">
        <v>871</v>
      </c>
      <c r="H2437" s="139">
        <v>1</v>
      </c>
      <c r="I2437" s="140"/>
      <c r="J2437" s="141">
        <f t="shared" si="10"/>
        <v>0</v>
      </c>
      <c r="K2437" s="137" t="s">
        <v>2</v>
      </c>
      <c r="L2437" s="33"/>
      <c r="M2437" s="142" t="s">
        <v>2</v>
      </c>
      <c r="N2437" s="143" t="s">
        <v>42</v>
      </c>
      <c r="P2437" s="144">
        <f t="shared" si="11"/>
        <v>0</v>
      </c>
      <c r="Q2437" s="144">
        <v>0</v>
      </c>
      <c r="R2437" s="144">
        <f t="shared" si="12"/>
        <v>0</v>
      </c>
      <c r="S2437" s="144">
        <v>0</v>
      </c>
      <c r="T2437" s="145">
        <f t="shared" si="13"/>
        <v>0</v>
      </c>
      <c r="AR2437" s="146" t="s">
        <v>86</v>
      </c>
      <c r="AT2437" s="146" t="s">
        <v>306</v>
      </c>
      <c r="AU2437" s="146" t="s">
        <v>80</v>
      </c>
      <c r="AY2437" s="18" t="s">
        <v>304</v>
      </c>
      <c r="BE2437" s="147">
        <f t="shared" si="14"/>
        <v>0</v>
      </c>
      <c r="BF2437" s="147">
        <f t="shared" si="15"/>
        <v>0</v>
      </c>
      <c r="BG2437" s="147">
        <f t="shared" si="16"/>
        <v>0</v>
      </c>
      <c r="BH2437" s="147">
        <f t="shared" si="17"/>
        <v>0</v>
      </c>
      <c r="BI2437" s="147">
        <f t="shared" si="18"/>
        <v>0</v>
      </c>
      <c r="BJ2437" s="18" t="s">
        <v>78</v>
      </c>
      <c r="BK2437" s="147">
        <f t="shared" si="19"/>
        <v>0</v>
      </c>
      <c r="BL2437" s="18" t="s">
        <v>86</v>
      </c>
      <c r="BM2437" s="146" t="s">
        <v>2439</v>
      </c>
    </row>
    <row r="2438" spans="2:65" s="1" customFormat="1" ht="16.5" customHeight="1" x14ac:dyDescent="0.2">
      <c r="B2438" s="134"/>
      <c r="C2438" s="135" t="s">
        <v>2440</v>
      </c>
      <c r="D2438" s="135" t="s">
        <v>306</v>
      </c>
      <c r="E2438" s="136" t="s">
        <v>2441</v>
      </c>
      <c r="F2438" s="137" t="s">
        <v>2442</v>
      </c>
      <c r="G2438" s="138" t="s">
        <v>871</v>
      </c>
      <c r="H2438" s="139">
        <v>4</v>
      </c>
      <c r="I2438" s="140"/>
      <c r="J2438" s="141">
        <f t="shared" si="10"/>
        <v>0</v>
      </c>
      <c r="K2438" s="137" t="s">
        <v>2</v>
      </c>
      <c r="L2438" s="33"/>
      <c r="M2438" s="142" t="s">
        <v>2</v>
      </c>
      <c r="N2438" s="143" t="s">
        <v>42</v>
      </c>
      <c r="P2438" s="144">
        <f t="shared" si="11"/>
        <v>0</v>
      </c>
      <c r="Q2438" s="144">
        <v>0</v>
      </c>
      <c r="R2438" s="144">
        <f t="shared" si="12"/>
        <v>0</v>
      </c>
      <c r="S2438" s="144">
        <v>0</v>
      </c>
      <c r="T2438" s="145">
        <f t="shared" si="13"/>
        <v>0</v>
      </c>
      <c r="AR2438" s="146" t="s">
        <v>86</v>
      </c>
      <c r="AT2438" s="146" t="s">
        <v>306</v>
      </c>
      <c r="AU2438" s="146" t="s">
        <v>80</v>
      </c>
      <c r="AY2438" s="18" t="s">
        <v>304</v>
      </c>
      <c r="BE2438" s="147">
        <f t="shared" si="14"/>
        <v>0</v>
      </c>
      <c r="BF2438" s="147">
        <f t="shared" si="15"/>
        <v>0</v>
      </c>
      <c r="BG2438" s="147">
        <f t="shared" si="16"/>
        <v>0</v>
      </c>
      <c r="BH2438" s="147">
        <f t="shared" si="17"/>
        <v>0</v>
      </c>
      <c r="BI2438" s="147">
        <f t="shared" si="18"/>
        <v>0</v>
      </c>
      <c r="BJ2438" s="18" t="s">
        <v>78</v>
      </c>
      <c r="BK2438" s="147">
        <f t="shared" si="19"/>
        <v>0</v>
      </c>
      <c r="BL2438" s="18" t="s">
        <v>86</v>
      </c>
      <c r="BM2438" s="146" t="s">
        <v>2443</v>
      </c>
    </row>
    <row r="2439" spans="2:65" s="1" customFormat="1" ht="16.5" customHeight="1" x14ac:dyDescent="0.2">
      <c r="B2439" s="134"/>
      <c r="C2439" s="135" t="s">
        <v>2444</v>
      </c>
      <c r="D2439" s="135" t="s">
        <v>306</v>
      </c>
      <c r="E2439" s="136" t="s">
        <v>2445</v>
      </c>
      <c r="F2439" s="137" t="s">
        <v>2446</v>
      </c>
      <c r="G2439" s="138" t="s">
        <v>871</v>
      </c>
      <c r="H2439" s="139">
        <v>4</v>
      </c>
      <c r="I2439" s="140"/>
      <c r="J2439" s="141">
        <f t="shared" si="10"/>
        <v>0</v>
      </c>
      <c r="K2439" s="137" t="s">
        <v>2</v>
      </c>
      <c r="L2439" s="33"/>
      <c r="M2439" s="142" t="s">
        <v>2</v>
      </c>
      <c r="N2439" s="143" t="s">
        <v>42</v>
      </c>
      <c r="P2439" s="144">
        <f t="shared" si="11"/>
        <v>0</v>
      </c>
      <c r="Q2439" s="144">
        <v>0</v>
      </c>
      <c r="R2439" s="144">
        <f t="shared" si="12"/>
        <v>0</v>
      </c>
      <c r="S2439" s="144">
        <v>0</v>
      </c>
      <c r="T2439" s="145">
        <f t="shared" si="13"/>
        <v>0</v>
      </c>
      <c r="AR2439" s="146" t="s">
        <v>86</v>
      </c>
      <c r="AT2439" s="146" t="s">
        <v>306</v>
      </c>
      <c r="AU2439" s="146" t="s">
        <v>80</v>
      </c>
      <c r="AY2439" s="18" t="s">
        <v>304</v>
      </c>
      <c r="BE2439" s="147">
        <f t="shared" si="14"/>
        <v>0</v>
      </c>
      <c r="BF2439" s="147">
        <f t="shared" si="15"/>
        <v>0</v>
      </c>
      <c r="BG2439" s="147">
        <f t="shared" si="16"/>
        <v>0</v>
      </c>
      <c r="BH2439" s="147">
        <f t="shared" si="17"/>
        <v>0</v>
      </c>
      <c r="BI2439" s="147">
        <f t="shared" si="18"/>
        <v>0</v>
      </c>
      <c r="BJ2439" s="18" t="s">
        <v>78</v>
      </c>
      <c r="BK2439" s="147">
        <f t="shared" si="19"/>
        <v>0</v>
      </c>
      <c r="BL2439" s="18" t="s">
        <v>86</v>
      </c>
      <c r="BM2439" s="146" t="s">
        <v>2447</v>
      </c>
    </row>
    <row r="2440" spans="2:65" s="1" customFormat="1" ht="24.2" customHeight="1" x14ac:dyDescent="0.2">
      <c r="B2440" s="134"/>
      <c r="C2440" s="135" t="s">
        <v>2448</v>
      </c>
      <c r="D2440" s="135" t="s">
        <v>306</v>
      </c>
      <c r="E2440" s="136" t="s">
        <v>2449</v>
      </c>
      <c r="F2440" s="137" t="s">
        <v>2450</v>
      </c>
      <c r="G2440" s="138" t="s">
        <v>871</v>
      </c>
      <c r="H2440" s="139">
        <v>2</v>
      </c>
      <c r="I2440" s="140"/>
      <c r="J2440" s="141">
        <f t="shared" si="10"/>
        <v>0</v>
      </c>
      <c r="K2440" s="137" t="s">
        <v>2</v>
      </c>
      <c r="L2440" s="33"/>
      <c r="M2440" s="142" t="s">
        <v>2</v>
      </c>
      <c r="N2440" s="143" t="s">
        <v>42</v>
      </c>
      <c r="P2440" s="144">
        <f t="shared" si="11"/>
        <v>0</v>
      </c>
      <c r="Q2440" s="144">
        <v>0</v>
      </c>
      <c r="R2440" s="144">
        <f t="shared" si="12"/>
        <v>0</v>
      </c>
      <c r="S2440" s="144">
        <v>0</v>
      </c>
      <c r="T2440" s="145">
        <f t="shared" si="13"/>
        <v>0</v>
      </c>
      <c r="AR2440" s="146" t="s">
        <v>86</v>
      </c>
      <c r="AT2440" s="146" t="s">
        <v>306</v>
      </c>
      <c r="AU2440" s="146" t="s">
        <v>80</v>
      </c>
      <c r="AY2440" s="18" t="s">
        <v>304</v>
      </c>
      <c r="BE2440" s="147">
        <f t="shared" si="14"/>
        <v>0</v>
      </c>
      <c r="BF2440" s="147">
        <f t="shared" si="15"/>
        <v>0</v>
      </c>
      <c r="BG2440" s="147">
        <f t="shared" si="16"/>
        <v>0</v>
      </c>
      <c r="BH2440" s="147">
        <f t="shared" si="17"/>
        <v>0</v>
      </c>
      <c r="BI2440" s="147">
        <f t="shared" si="18"/>
        <v>0</v>
      </c>
      <c r="BJ2440" s="18" t="s">
        <v>78</v>
      </c>
      <c r="BK2440" s="147">
        <f t="shared" si="19"/>
        <v>0</v>
      </c>
      <c r="BL2440" s="18" t="s">
        <v>86</v>
      </c>
      <c r="BM2440" s="146" t="s">
        <v>2451</v>
      </c>
    </row>
    <row r="2441" spans="2:65" s="1" customFormat="1" ht="44.25" customHeight="1" x14ac:dyDescent="0.2">
      <c r="B2441" s="134"/>
      <c r="C2441" s="135" t="s">
        <v>2452</v>
      </c>
      <c r="D2441" s="135" t="s">
        <v>306</v>
      </c>
      <c r="E2441" s="136" t="s">
        <v>2453</v>
      </c>
      <c r="F2441" s="137" t="s">
        <v>2454</v>
      </c>
      <c r="G2441" s="138" t="s">
        <v>871</v>
      </c>
      <c r="H2441" s="139">
        <v>7</v>
      </c>
      <c r="I2441" s="140"/>
      <c r="J2441" s="141">
        <f t="shared" si="10"/>
        <v>0</v>
      </c>
      <c r="K2441" s="137" t="s">
        <v>2</v>
      </c>
      <c r="L2441" s="33"/>
      <c r="M2441" s="142" t="s">
        <v>2</v>
      </c>
      <c r="N2441" s="143" t="s">
        <v>42</v>
      </c>
      <c r="P2441" s="144">
        <f t="shared" si="11"/>
        <v>0</v>
      </c>
      <c r="Q2441" s="144">
        <v>0</v>
      </c>
      <c r="R2441" s="144">
        <f t="shared" si="12"/>
        <v>0</v>
      </c>
      <c r="S2441" s="144">
        <v>0</v>
      </c>
      <c r="T2441" s="145">
        <f t="shared" si="13"/>
        <v>0</v>
      </c>
      <c r="AR2441" s="146" t="s">
        <v>86</v>
      </c>
      <c r="AT2441" s="146" t="s">
        <v>306</v>
      </c>
      <c r="AU2441" s="146" t="s">
        <v>80</v>
      </c>
      <c r="AY2441" s="18" t="s">
        <v>304</v>
      </c>
      <c r="BE2441" s="147">
        <f t="shared" si="14"/>
        <v>0</v>
      </c>
      <c r="BF2441" s="147">
        <f t="shared" si="15"/>
        <v>0</v>
      </c>
      <c r="BG2441" s="147">
        <f t="shared" si="16"/>
        <v>0</v>
      </c>
      <c r="BH2441" s="147">
        <f t="shared" si="17"/>
        <v>0</v>
      </c>
      <c r="BI2441" s="147">
        <f t="shared" si="18"/>
        <v>0</v>
      </c>
      <c r="BJ2441" s="18" t="s">
        <v>78</v>
      </c>
      <c r="BK2441" s="147">
        <f t="shared" si="19"/>
        <v>0</v>
      </c>
      <c r="BL2441" s="18" t="s">
        <v>86</v>
      </c>
      <c r="BM2441" s="146" t="s">
        <v>2455</v>
      </c>
    </row>
    <row r="2442" spans="2:65" s="1" customFormat="1" ht="24.2" customHeight="1" x14ac:dyDescent="0.2">
      <c r="B2442" s="134"/>
      <c r="C2442" s="135" t="s">
        <v>2456</v>
      </c>
      <c r="D2442" s="135" t="s">
        <v>306</v>
      </c>
      <c r="E2442" s="136" t="s">
        <v>2457</v>
      </c>
      <c r="F2442" s="137" t="s">
        <v>2458</v>
      </c>
      <c r="G2442" s="138" t="s">
        <v>871</v>
      </c>
      <c r="H2442" s="139">
        <v>9</v>
      </c>
      <c r="I2442" s="140"/>
      <c r="J2442" s="141">
        <f t="shared" si="10"/>
        <v>0</v>
      </c>
      <c r="K2442" s="137" t="s">
        <v>2</v>
      </c>
      <c r="L2442" s="33"/>
      <c r="M2442" s="142" t="s">
        <v>2</v>
      </c>
      <c r="N2442" s="143" t="s">
        <v>42</v>
      </c>
      <c r="P2442" s="144">
        <f t="shared" si="11"/>
        <v>0</v>
      </c>
      <c r="Q2442" s="144">
        <v>0</v>
      </c>
      <c r="R2442" s="144">
        <f t="shared" si="12"/>
        <v>0</v>
      </c>
      <c r="S2442" s="144">
        <v>0</v>
      </c>
      <c r="T2442" s="145">
        <f t="shared" si="13"/>
        <v>0</v>
      </c>
      <c r="AR2442" s="146" t="s">
        <v>86</v>
      </c>
      <c r="AT2442" s="146" t="s">
        <v>306</v>
      </c>
      <c r="AU2442" s="146" t="s">
        <v>80</v>
      </c>
      <c r="AY2442" s="18" t="s">
        <v>304</v>
      </c>
      <c r="BE2442" s="147">
        <f t="shared" si="14"/>
        <v>0</v>
      </c>
      <c r="BF2442" s="147">
        <f t="shared" si="15"/>
        <v>0</v>
      </c>
      <c r="BG2442" s="147">
        <f t="shared" si="16"/>
        <v>0</v>
      </c>
      <c r="BH2442" s="147">
        <f t="shared" si="17"/>
        <v>0</v>
      </c>
      <c r="BI2442" s="147">
        <f t="shared" si="18"/>
        <v>0</v>
      </c>
      <c r="BJ2442" s="18" t="s">
        <v>78</v>
      </c>
      <c r="BK2442" s="147">
        <f t="shared" si="19"/>
        <v>0</v>
      </c>
      <c r="BL2442" s="18" t="s">
        <v>86</v>
      </c>
      <c r="BM2442" s="146" t="s">
        <v>2459</v>
      </c>
    </row>
    <row r="2443" spans="2:65" s="1" customFormat="1" ht="24.2" customHeight="1" x14ac:dyDescent="0.2">
      <c r="B2443" s="134"/>
      <c r="C2443" s="135" t="s">
        <v>2460</v>
      </c>
      <c r="D2443" s="135" t="s">
        <v>306</v>
      </c>
      <c r="E2443" s="136" t="s">
        <v>2461</v>
      </c>
      <c r="F2443" s="137" t="s">
        <v>2462</v>
      </c>
      <c r="G2443" s="138" t="s">
        <v>871</v>
      </c>
      <c r="H2443" s="139">
        <v>1</v>
      </c>
      <c r="I2443" s="140"/>
      <c r="J2443" s="141">
        <f t="shared" si="10"/>
        <v>0</v>
      </c>
      <c r="K2443" s="137" t="s">
        <v>2</v>
      </c>
      <c r="L2443" s="33"/>
      <c r="M2443" s="142" t="s">
        <v>2</v>
      </c>
      <c r="N2443" s="143" t="s">
        <v>42</v>
      </c>
      <c r="P2443" s="144">
        <f t="shared" si="11"/>
        <v>0</v>
      </c>
      <c r="Q2443" s="144">
        <v>0</v>
      </c>
      <c r="R2443" s="144">
        <f t="shared" si="12"/>
        <v>0</v>
      </c>
      <c r="S2443" s="144">
        <v>0</v>
      </c>
      <c r="T2443" s="145">
        <f t="shared" si="13"/>
        <v>0</v>
      </c>
      <c r="AR2443" s="146" t="s">
        <v>86</v>
      </c>
      <c r="AT2443" s="146" t="s">
        <v>306</v>
      </c>
      <c r="AU2443" s="146" t="s">
        <v>80</v>
      </c>
      <c r="AY2443" s="18" t="s">
        <v>304</v>
      </c>
      <c r="BE2443" s="147">
        <f t="shared" si="14"/>
        <v>0</v>
      </c>
      <c r="BF2443" s="147">
        <f t="shared" si="15"/>
        <v>0</v>
      </c>
      <c r="BG2443" s="147">
        <f t="shared" si="16"/>
        <v>0</v>
      </c>
      <c r="BH2443" s="147">
        <f t="shared" si="17"/>
        <v>0</v>
      </c>
      <c r="BI2443" s="147">
        <f t="shared" si="18"/>
        <v>0</v>
      </c>
      <c r="BJ2443" s="18" t="s">
        <v>78</v>
      </c>
      <c r="BK2443" s="147">
        <f t="shared" si="19"/>
        <v>0</v>
      </c>
      <c r="BL2443" s="18" t="s">
        <v>86</v>
      </c>
      <c r="BM2443" s="146" t="s">
        <v>2463</v>
      </c>
    </row>
    <row r="2444" spans="2:65" s="1" customFormat="1" ht="24.2" customHeight="1" x14ac:dyDescent="0.2">
      <c r="B2444" s="134"/>
      <c r="C2444" s="135" t="s">
        <v>2464</v>
      </c>
      <c r="D2444" s="135" t="s">
        <v>306</v>
      </c>
      <c r="E2444" s="136" t="s">
        <v>2465</v>
      </c>
      <c r="F2444" s="137" t="s">
        <v>2466</v>
      </c>
      <c r="G2444" s="138" t="s">
        <v>871</v>
      </c>
      <c r="H2444" s="139">
        <v>3</v>
      </c>
      <c r="I2444" s="140"/>
      <c r="J2444" s="141">
        <f t="shared" si="10"/>
        <v>0</v>
      </c>
      <c r="K2444" s="137" t="s">
        <v>2</v>
      </c>
      <c r="L2444" s="33"/>
      <c r="M2444" s="142" t="s">
        <v>2</v>
      </c>
      <c r="N2444" s="143" t="s">
        <v>42</v>
      </c>
      <c r="P2444" s="144">
        <f t="shared" si="11"/>
        <v>0</v>
      </c>
      <c r="Q2444" s="144">
        <v>0</v>
      </c>
      <c r="R2444" s="144">
        <f t="shared" si="12"/>
        <v>0</v>
      </c>
      <c r="S2444" s="144">
        <v>0</v>
      </c>
      <c r="T2444" s="145">
        <f t="shared" si="13"/>
        <v>0</v>
      </c>
      <c r="AR2444" s="146" t="s">
        <v>86</v>
      </c>
      <c r="AT2444" s="146" t="s">
        <v>306</v>
      </c>
      <c r="AU2444" s="146" t="s">
        <v>80</v>
      </c>
      <c r="AY2444" s="18" t="s">
        <v>304</v>
      </c>
      <c r="BE2444" s="147">
        <f t="shared" si="14"/>
        <v>0</v>
      </c>
      <c r="BF2444" s="147">
        <f t="shared" si="15"/>
        <v>0</v>
      </c>
      <c r="BG2444" s="147">
        <f t="shared" si="16"/>
        <v>0</v>
      </c>
      <c r="BH2444" s="147">
        <f t="shared" si="17"/>
        <v>0</v>
      </c>
      <c r="BI2444" s="147">
        <f t="shared" si="18"/>
        <v>0</v>
      </c>
      <c r="BJ2444" s="18" t="s">
        <v>78</v>
      </c>
      <c r="BK2444" s="147">
        <f t="shared" si="19"/>
        <v>0</v>
      </c>
      <c r="BL2444" s="18" t="s">
        <v>86</v>
      </c>
      <c r="BM2444" s="146" t="s">
        <v>2467</v>
      </c>
    </row>
    <row r="2445" spans="2:65" s="1" customFormat="1" ht="68.25" x14ac:dyDescent="0.2">
      <c r="B2445" s="33"/>
      <c r="D2445" s="153" t="s">
        <v>360</v>
      </c>
      <c r="F2445" s="180" t="s">
        <v>2468</v>
      </c>
      <c r="I2445" s="150"/>
      <c r="L2445" s="33"/>
      <c r="M2445" s="151"/>
      <c r="T2445" s="54"/>
      <c r="AT2445" s="18" t="s">
        <v>360</v>
      </c>
      <c r="AU2445" s="18" t="s">
        <v>80</v>
      </c>
    </row>
    <row r="2446" spans="2:65" s="1" customFormat="1" ht="24.2" customHeight="1" x14ac:dyDescent="0.2">
      <c r="B2446" s="134"/>
      <c r="C2446" s="135" t="s">
        <v>2469</v>
      </c>
      <c r="D2446" s="135" t="s">
        <v>306</v>
      </c>
      <c r="E2446" s="136" t="s">
        <v>2470</v>
      </c>
      <c r="F2446" s="137" t="s">
        <v>2471</v>
      </c>
      <c r="G2446" s="138" t="s">
        <v>871</v>
      </c>
      <c r="H2446" s="139">
        <v>1</v>
      </c>
      <c r="I2446" s="140"/>
      <c r="J2446" s="141">
        <f>ROUND(I2446*H2446,2)</f>
        <v>0</v>
      </c>
      <c r="K2446" s="137" t="s">
        <v>2</v>
      </c>
      <c r="L2446" s="33"/>
      <c r="M2446" s="142" t="s">
        <v>2</v>
      </c>
      <c r="N2446" s="143" t="s">
        <v>42</v>
      </c>
      <c r="P2446" s="144">
        <f>O2446*H2446</f>
        <v>0</v>
      </c>
      <c r="Q2446" s="144">
        <v>0</v>
      </c>
      <c r="R2446" s="144">
        <f>Q2446*H2446</f>
        <v>0</v>
      </c>
      <c r="S2446" s="144">
        <v>0</v>
      </c>
      <c r="T2446" s="145">
        <f>S2446*H2446</f>
        <v>0</v>
      </c>
      <c r="AR2446" s="146" t="s">
        <v>86</v>
      </c>
      <c r="AT2446" s="146" t="s">
        <v>306</v>
      </c>
      <c r="AU2446" s="146" t="s">
        <v>80</v>
      </c>
      <c r="AY2446" s="18" t="s">
        <v>304</v>
      </c>
      <c r="BE2446" s="147">
        <f>IF(N2446="základní",J2446,0)</f>
        <v>0</v>
      </c>
      <c r="BF2446" s="147">
        <f>IF(N2446="snížená",J2446,0)</f>
        <v>0</v>
      </c>
      <c r="BG2446" s="147">
        <f>IF(N2446="zákl. přenesená",J2446,0)</f>
        <v>0</v>
      </c>
      <c r="BH2446" s="147">
        <f>IF(N2446="sníž. přenesená",J2446,0)</f>
        <v>0</v>
      </c>
      <c r="BI2446" s="147">
        <f>IF(N2446="nulová",J2446,0)</f>
        <v>0</v>
      </c>
      <c r="BJ2446" s="18" t="s">
        <v>78</v>
      </c>
      <c r="BK2446" s="147">
        <f>ROUND(I2446*H2446,2)</f>
        <v>0</v>
      </c>
      <c r="BL2446" s="18" t="s">
        <v>86</v>
      </c>
      <c r="BM2446" s="146" t="s">
        <v>2472</v>
      </c>
    </row>
    <row r="2447" spans="2:65" s="1" customFormat="1" ht="136.5" x14ac:dyDescent="0.2">
      <c r="B2447" s="33"/>
      <c r="D2447" s="153" t="s">
        <v>360</v>
      </c>
      <c r="F2447" s="180" t="s">
        <v>2473</v>
      </c>
      <c r="I2447" s="150"/>
      <c r="L2447" s="33"/>
      <c r="M2447" s="151"/>
      <c r="T2447" s="54"/>
      <c r="AT2447" s="18" t="s">
        <v>360</v>
      </c>
      <c r="AU2447" s="18" t="s">
        <v>80</v>
      </c>
    </row>
    <row r="2448" spans="2:65" s="1" customFormat="1" ht="24.2" customHeight="1" x14ac:dyDescent="0.2">
      <c r="B2448" s="134"/>
      <c r="C2448" s="135" t="s">
        <v>2474</v>
      </c>
      <c r="D2448" s="135" t="s">
        <v>306</v>
      </c>
      <c r="E2448" s="136" t="s">
        <v>2475</v>
      </c>
      <c r="F2448" s="137" t="s">
        <v>2476</v>
      </c>
      <c r="G2448" s="138" t="s">
        <v>871</v>
      </c>
      <c r="H2448" s="139">
        <v>3</v>
      </c>
      <c r="I2448" s="140"/>
      <c r="J2448" s="141">
        <f>ROUND(I2448*H2448,2)</f>
        <v>0</v>
      </c>
      <c r="K2448" s="137" t="s">
        <v>2</v>
      </c>
      <c r="L2448" s="33"/>
      <c r="M2448" s="142" t="s">
        <v>2</v>
      </c>
      <c r="N2448" s="143" t="s">
        <v>42</v>
      </c>
      <c r="P2448" s="144">
        <f>O2448*H2448</f>
        <v>0</v>
      </c>
      <c r="Q2448" s="144">
        <v>0</v>
      </c>
      <c r="R2448" s="144">
        <f>Q2448*H2448</f>
        <v>0</v>
      </c>
      <c r="S2448" s="144">
        <v>0</v>
      </c>
      <c r="T2448" s="145">
        <f>S2448*H2448</f>
        <v>0</v>
      </c>
      <c r="AR2448" s="146" t="s">
        <v>86</v>
      </c>
      <c r="AT2448" s="146" t="s">
        <v>306</v>
      </c>
      <c r="AU2448" s="146" t="s">
        <v>80</v>
      </c>
      <c r="AY2448" s="18" t="s">
        <v>304</v>
      </c>
      <c r="BE2448" s="147">
        <f>IF(N2448="základní",J2448,0)</f>
        <v>0</v>
      </c>
      <c r="BF2448" s="147">
        <f>IF(N2448="snížená",J2448,0)</f>
        <v>0</v>
      </c>
      <c r="BG2448" s="147">
        <f>IF(N2448="zákl. přenesená",J2448,0)</f>
        <v>0</v>
      </c>
      <c r="BH2448" s="147">
        <f>IF(N2448="sníž. přenesená",J2448,0)</f>
        <v>0</v>
      </c>
      <c r="BI2448" s="147">
        <f>IF(N2448="nulová",J2448,0)</f>
        <v>0</v>
      </c>
      <c r="BJ2448" s="18" t="s">
        <v>78</v>
      </c>
      <c r="BK2448" s="147">
        <f>ROUND(I2448*H2448,2)</f>
        <v>0</v>
      </c>
      <c r="BL2448" s="18" t="s">
        <v>86</v>
      </c>
      <c r="BM2448" s="146" t="s">
        <v>2477</v>
      </c>
    </row>
    <row r="2449" spans="2:65" s="1" customFormat="1" ht="68.25" x14ac:dyDescent="0.2">
      <c r="B2449" s="33"/>
      <c r="D2449" s="153" t="s">
        <v>360</v>
      </c>
      <c r="F2449" s="180" t="s">
        <v>2478</v>
      </c>
      <c r="I2449" s="150"/>
      <c r="L2449" s="33"/>
      <c r="M2449" s="151"/>
      <c r="T2449" s="54"/>
      <c r="AT2449" s="18" t="s">
        <v>360</v>
      </c>
      <c r="AU2449" s="18" t="s">
        <v>80</v>
      </c>
    </row>
    <row r="2450" spans="2:65" s="1" customFormat="1" ht="24.2" customHeight="1" x14ac:dyDescent="0.2">
      <c r="B2450" s="134"/>
      <c r="C2450" s="135" t="s">
        <v>2479</v>
      </c>
      <c r="D2450" s="135" t="s">
        <v>306</v>
      </c>
      <c r="E2450" s="136" t="s">
        <v>2480</v>
      </c>
      <c r="F2450" s="137" t="s">
        <v>2481</v>
      </c>
      <c r="G2450" s="138" t="s">
        <v>871</v>
      </c>
      <c r="H2450" s="139">
        <v>1</v>
      </c>
      <c r="I2450" s="140"/>
      <c r="J2450" s="141">
        <f>ROUND(I2450*H2450,2)</f>
        <v>0</v>
      </c>
      <c r="K2450" s="137" t="s">
        <v>2</v>
      </c>
      <c r="L2450" s="33"/>
      <c r="M2450" s="142" t="s">
        <v>2</v>
      </c>
      <c r="N2450" s="143" t="s">
        <v>42</v>
      </c>
      <c r="P2450" s="144">
        <f>O2450*H2450</f>
        <v>0</v>
      </c>
      <c r="Q2450" s="144">
        <v>0</v>
      </c>
      <c r="R2450" s="144">
        <f>Q2450*H2450</f>
        <v>0</v>
      </c>
      <c r="S2450" s="144">
        <v>0</v>
      </c>
      <c r="T2450" s="145">
        <f>S2450*H2450</f>
        <v>0</v>
      </c>
      <c r="AR2450" s="146" t="s">
        <v>86</v>
      </c>
      <c r="AT2450" s="146" t="s">
        <v>306</v>
      </c>
      <c r="AU2450" s="146" t="s">
        <v>80</v>
      </c>
      <c r="AY2450" s="18" t="s">
        <v>304</v>
      </c>
      <c r="BE2450" s="147">
        <f>IF(N2450="základní",J2450,0)</f>
        <v>0</v>
      </c>
      <c r="BF2450" s="147">
        <f>IF(N2450="snížená",J2450,0)</f>
        <v>0</v>
      </c>
      <c r="BG2450" s="147">
        <f>IF(N2450="zákl. přenesená",J2450,0)</f>
        <v>0</v>
      </c>
      <c r="BH2450" s="147">
        <f>IF(N2450="sníž. přenesená",J2450,0)</f>
        <v>0</v>
      </c>
      <c r="BI2450" s="147">
        <f>IF(N2450="nulová",J2450,0)</f>
        <v>0</v>
      </c>
      <c r="BJ2450" s="18" t="s">
        <v>78</v>
      </c>
      <c r="BK2450" s="147">
        <f>ROUND(I2450*H2450,2)</f>
        <v>0</v>
      </c>
      <c r="BL2450" s="18" t="s">
        <v>86</v>
      </c>
      <c r="BM2450" s="146" t="s">
        <v>2482</v>
      </c>
    </row>
    <row r="2451" spans="2:65" s="1" customFormat="1" ht="97.5" x14ac:dyDescent="0.2">
      <c r="B2451" s="33"/>
      <c r="D2451" s="153" t="s">
        <v>360</v>
      </c>
      <c r="F2451" s="180" t="s">
        <v>2483</v>
      </c>
      <c r="I2451" s="150"/>
      <c r="L2451" s="33"/>
      <c r="M2451" s="151"/>
      <c r="T2451" s="54"/>
      <c r="AT2451" s="18" t="s">
        <v>360</v>
      </c>
      <c r="AU2451" s="18" t="s">
        <v>80</v>
      </c>
    </row>
    <row r="2452" spans="2:65" s="1" customFormat="1" ht="24.2" customHeight="1" x14ac:dyDescent="0.2">
      <c r="B2452" s="134"/>
      <c r="C2452" s="135" t="s">
        <v>2484</v>
      </c>
      <c r="D2452" s="135" t="s">
        <v>306</v>
      </c>
      <c r="E2452" s="136" t="s">
        <v>2485</v>
      </c>
      <c r="F2452" s="137" t="s">
        <v>2486</v>
      </c>
      <c r="G2452" s="138" t="s">
        <v>871</v>
      </c>
      <c r="H2452" s="139">
        <v>1</v>
      </c>
      <c r="I2452" s="140"/>
      <c r="J2452" s="141">
        <f>ROUND(I2452*H2452,2)</f>
        <v>0</v>
      </c>
      <c r="K2452" s="137" t="s">
        <v>2</v>
      </c>
      <c r="L2452" s="33"/>
      <c r="M2452" s="142" t="s">
        <v>2</v>
      </c>
      <c r="N2452" s="143" t="s">
        <v>42</v>
      </c>
      <c r="P2452" s="144">
        <f>O2452*H2452</f>
        <v>0</v>
      </c>
      <c r="Q2452" s="144">
        <v>0</v>
      </c>
      <c r="R2452" s="144">
        <f>Q2452*H2452</f>
        <v>0</v>
      </c>
      <c r="S2452" s="144">
        <v>0</v>
      </c>
      <c r="T2452" s="145">
        <f>S2452*H2452</f>
        <v>0</v>
      </c>
      <c r="AR2452" s="146" t="s">
        <v>86</v>
      </c>
      <c r="AT2452" s="146" t="s">
        <v>306</v>
      </c>
      <c r="AU2452" s="146" t="s">
        <v>80</v>
      </c>
      <c r="AY2452" s="18" t="s">
        <v>304</v>
      </c>
      <c r="BE2452" s="147">
        <f>IF(N2452="základní",J2452,0)</f>
        <v>0</v>
      </c>
      <c r="BF2452" s="147">
        <f>IF(N2452="snížená",J2452,0)</f>
        <v>0</v>
      </c>
      <c r="BG2452" s="147">
        <f>IF(N2452="zákl. přenesená",J2452,0)</f>
        <v>0</v>
      </c>
      <c r="BH2452" s="147">
        <f>IF(N2452="sníž. přenesená",J2452,0)</f>
        <v>0</v>
      </c>
      <c r="BI2452" s="147">
        <f>IF(N2452="nulová",J2452,0)</f>
        <v>0</v>
      </c>
      <c r="BJ2452" s="18" t="s">
        <v>78</v>
      </c>
      <c r="BK2452" s="147">
        <f>ROUND(I2452*H2452,2)</f>
        <v>0</v>
      </c>
      <c r="BL2452" s="18" t="s">
        <v>86</v>
      </c>
      <c r="BM2452" s="146" t="s">
        <v>2487</v>
      </c>
    </row>
    <row r="2453" spans="2:65" s="1" customFormat="1" ht="58.5" x14ac:dyDescent="0.2">
      <c r="B2453" s="33"/>
      <c r="D2453" s="153" t="s">
        <v>360</v>
      </c>
      <c r="F2453" s="180" t="s">
        <v>2488</v>
      </c>
      <c r="I2453" s="150"/>
      <c r="L2453" s="33"/>
      <c r="M2453" s="151"/>
      <c r="T2453" s="54"/>
      <c r="AT2453" s="18" t="s">
        <v>360</v>
      </c>
      <c r="AU2453" s="18" t="s">
        <v>80</v>
      </c>
    </row>
    <row r="2454" spans="2:65" s="1" customFormat="1" ht="16.5" customHeight="1" x14ac:dyDescent="0.2">
      <c r="B2454" s="134"/>
      <c r="C2454" s="135" t="s">
        <v>2489</v>
      </c>
      <c r="D2454" s="135" t="s">
        <v>306</v>
      </c>
      <c r="E2454" s="136" t="s">
        <v>2490</v>
      </c>
      <c r="F2454" s="137" t="s">
        <v>2491</v>
      </c>
      <c r="G2454" s="138" t="s">
        <v>581</v>
      </c>
      <c r="H2454" s="139">
        <v>1</v>
      </c>
      <c r="I2454" s="140"/>
      <c r="J2454" s="141">
        <f>ROUND(I2454*H2454,2)</f>
        <v>0</v>
      </c>
      <c r="K2454" s="137" t="s">
        <v>2</v>
      </c>
      <c r="L2454" s="33"/>
      <c r="M2454" s="142" t="s">
        <v>2</v>
      </c>
      <c r="N2454" s="143" t="s">
        <v>42</v>
      </c>
      <c r="P2454" s="144">
        <f>O2454*H2454</f>
        <v>0</v>
      </c>
      <c r="Q2454" s="144">
        <v>0</v>
      </c>
      <c r="R2454" s="144">
        <f>Q2454*H2454</f>
        <v>0</v>
      </c>
      <c r="S2454" s="144">
        <v>0</v>
      </c>
      <c r="T2454" s="145">
        <f>S2454*H2454</f>
        <v>0</v>
      </c>
      <c r="AR2454" s="146" t="s">
        <v>86</v>
      </c>
      <c r="AT2454" s="146" t="s">
        <v>306</v>
      </c>
      <c r="AU2454" s="146" t="s">
        <v>80</v>
      </c>
      <c r="AY2454" s="18" t="s">
        <v>304</v>
      </c>
      <c r="BE2454" s="147">
        <f>IF(N2454="základní",J2454,0)</f>
        <v>0</v>
      </c>
      <c r="BF2454" s="147">
        <f>IF(N2454="snížená",J2454,0)</f>
        <v>0</v>
      </c>
      <c r="BG2454" s="147">
        <f>IF(N2454="zákl. přenesená",J2454,0)</f>
        <v>0</v>
      </c>
      <c r="BH2454" s="147">
        <f>IF(N2454="sníž. přenesená",J2454,0)</f>
        <v>0</v>
      </c>
      <c r="BI2454" s="147">
        <f>IF(N2454="nulová",J2454,0)</f>
        <v>0</v>
      </c>
      <c r="BJ2454" s="18" t="s">
        <v>78</v>
      </c>
      <c r="BK2454" s="147">
        <f>ROUND(I2454*H2454,2)</f>
        <v>0</v>
      </c>
      <c r="BL2454" s="18" t="s">
        <v>86</v>
      </c>
      <c r="BM2454" s="146" t="s">
        <v>2492</v>
      </c>
    </row>
    <row r="2455" spans="2:65" s="11" customFormat="1" ht="22.9" customHeight="1" x14ac:dyDescent="0.2">
      <c r="B2455" s="122"/>
      <c r="D2455" s="123" t="s">
        <v>70</v>
      </c>
      <c r="E2455" s="132" t="s">
        <v>2493</v>
      </c>
      <c r="F2455" s="132" t="s">
        <v>2494</v>
      </c>
      <c r="I2455" s="125"/>
      <c r="J2455" s="133">
        <f>BK2455</f>
        <v>0</v>
      </c>
      <c r="L2455" s="122"/>
      <c r="M2455" s="127"/>
      <c r="P2455" s="128">
        <f>SUM(P2456:P2462)</f>
        <v>0</v>
      </c>
      <c r="R2455" s="128">
        <f>SUM(R2456:R2462)</f>
        <v>0</v>
      </c>
      <c r="T2455" s="129">
        <f>SUM(T2456:T2462)</f>
        <v>0</v>
      </c>
      <c r="AR2455" s="123" t="s">
        <v>78</v>
      </c>
      <c r="AT2455" s="130" t="s">
        <v>70</v>
      </c>
      <c r="AU2455" s="130" t="s">
        <v>78</v>
      </c>
      <c r="AY2455" s="123" t="s">
        <v>304</v>
      </c>
      <c r="BK2455" s="131">
        <f>SUM(BK2456:BK2462)</f>
        <v>0</v>
      </c>
    </row>
    <row r="2456" spans="2:65" s="1" customFormat="1" ht="44.25" customHeight="1" x14ac:dyDescent="0.2">
      <c r="B2456" s="134"/>
      <c r="C2456" s="135" t="s">
        <v>2495</v>
      </c>
      <c r="D2456" s="135" t="s">
        <v>306</v>
      </c>
      <c r="E2456" s="136" t="s">
        <v>2496</v>
      </c>
      <c r="F2456" s="137" t="s">
        <v>2497</v>
      </c>
      <c r="G2456" s="138" t="s">
        <v>871</v>
      </c>
      <c r="H2456" s="139">
        <v>2</v>
      </c>
      <c r="I2456" s="140"/>
      <c r="J2456" s="141">
        <f t="shared" ref="J2456:J2462" si="20">ROUND(I2456*H2456,2)</f>
        <v>0</v>
      </c>
      <c r="K2456" s="137" t="s">
        <v>2</v>
      </c>
      <c r="L2456" s="33"/>
      <c r="M2456" s="142" t="s">
        <v>2</v>
      </c>
      <c r="N2456" s="143" t="s">
        <v>42</v>
      </c>
      <c r="P2456" s="144">
        <f t="shared" ref="P2456:P2462" si="21">O2456*H2456</f>
        <v>0</v>
      </c>
      <c r="Q2456" s="144">
        <v>0</v>
      </c>
      <c r="R2456" s="144">
        <f t="shared" ref="R2456:R2462" si="22">Q2456*H2456</f>
        <v>0</v>
      </c>
      <c r="S2456" s="144">
        <v>0</v>
      </c>
      <c r="T2456" s="145">
        <f t="shared" ref="T2456:T2462" si="23">S2456*H2456</f>
        <v>0</v>
      </c>
      <c r="AR2456" s="146" t="s">
        <v>86</v>
      </c>
      <c r="AT2456" s="146" t="s">
        <v>306</v>
      </c>
      <c r="AU2456" s="146" t="s">
        <v>80</v>
      </c>
      <c r="AY2456" s="18" t="s">
        <v>304</v>
      </c>
      <c r="BE2456" s="147">
        <f t="shared" ref="BE2456:BE2462" si="24">IF(N2456="základní",J2456,0)</f>
        <v>0</v>
      </c>
      <c r="BF2456" s="147">
        <f t="shared" ref="BF2456:BF2462" si="25">IF(N2456="snížená",J2456,0)</f>
        <v>0</v>
      </c>
      <c r="BG2456" s="147">
        <f t="shared" ref="BG2456:BG2462" si="26">IF(N2456="zákl. přenesená",J2456,0)</f>
        <v>0</v>
      </c>
      <c r="BH2456" s="147">
        <f t="shared" ref="BH2456:BH2462" si="27">IF(N2456="sníž. přenesená",J2456,0)</f>
        <v>0</v>
      </c>
      <c r="BI2456" s="147">
        <f t="shared" ref="BI2456:BI2462" si="28">IF(N2456="nulová",J2456,0)</f>
        <v>0</v>
      </c>
      <c r="BJ2456" s="18" t="s">
        <v>78</v>
      </c>
      <c r="BK2456" s="147">
        <f t="shared" ref="BK2456:BK2462" si="29">ROUND(I2456*H2456,2)</f>
        <v>0</v>
      </c>
      <c r="BL2456" s="18" t="s">
        <v>86</v>
      </c>
      <c r="BM2456" s="146" t="s">
        <v>2498</v>
      </c>
    </row>
    <row r="2457" spans="2:65" s="1" customFormat="1" ht="37.9" customHeight="1" x14ac:dyDescent="0.2">
      <c r="B2457" s="134"/>
      <c r="C2457" s="135" t="s">
        <v>2499</v>
      </c>
      <c r="D2457" s="135" t="s">
        <v>306</v>
      </c>
      <c r="E2457" s="136" t="s">
        <v>2500</v>
      </c>
      <c r="F2457" s="137" t="s">
        <v>2501</v>
      </c>
      <c r="G2457" s="138" t="s">
        <v>871</v>
      </c>
      <c r="H2457" s="139">
        <v>1</v>
      </c>
      <c r="I2457" s="140"/>
      <c r="J2457" s="141">
        <f t="shared" si="20"/>
        <v>0</v>
      </c>
      <c r="K2457" s="137" t="s">
        <v>2</v>
      </c>
      <c r="L2457" s="33"/>
      <c r="M2457" s="142" t="s">
        <v>2</v>
      </c>
      <c r="N2457" s="143" t="s">
        <v>42</v>
      </c>
      <c r="P2457" s="144">
        <f t="shared" si="21"/>
        <v>0</v>
      </c>
      <c r="Q2457" s="144">
        <v>0</v>
      </c>
      <c r="R2457" s="144">
        <f t="shared" si="22"/>
        <v>0</v>
      </c>
      <c r="S2457" s="144">
        <v>0</v>
      </c>
      <c r="T2457" s="145">
        <f t="shared" si="23"/>
        <v>0</v>
      </c>
      <c r="AR2457" s="146" t="s">
        <v>86</v>
      </c>
      <c r="AT2457" s="146" t="s">
        <v>306</v>
      </c>
      <c r="AU2457" s="146" t="s">
        <v>80</v>
      </c>
      <c r="AY2457" s="18" t="s">
        <v>304</v>
      </c>
      <c r="BE2457" s="147">
        <f t="shared" si="24"/>
        <v>0</v>
      </c>
      <c r="BF2457" s="147">
        <f t="shared" si="25"/>
        <v>0</v>
      </c>
      <c r="BG2457" s="147">
        <f t="shared" si="26"/>
        <v>0</v>
      </c>
      <c r="BH2457" s="147">
        <f t="shared" si="27"/>
        <v>0</v>
      </c>
      <c r="BI2457" s="147">
        <f t="shared" si="28"/>
        <v>0</v>
      </c>
      <c r="BJ2457" s="18" t="s">
        <v>78</v>
      </c>
      <c r="BK2457" s="147">
        <f t="shared" si="29"/>
        <v>0</v>
      </c>
      <c r="BL2457" s="18" t="s">
        <v>86</v>
      </c>
      <c r="BM2457" s="146" t="s">
        <v>2502</v>
      </c>
    </row>
    <row r="2458" spans="2:65" s="1" customFormat="1" ht="78" customHeight="1" x14ac:dyDescent="0.2">
      <c r="B2458" s="134"/>
      <c r="C2458" s="135" t="s">
        <v>2503</v>
      </c>
      <c r="D2458" s="135" t="s">
        <v>306</v>
      </c>
      <c r="E2458" s="136" t="s">
        <v>2504</v>
      </c>
      <c r="F2458" s="137" t="s">
        <v>2505</v>
      </c>
      <c r="G2458" s="138" t="s">
        <v>871</v>
      </c>
      <c r="H2458" s="139">
        <v>1</v>
      </c>
      <c r="I2458" s="140"/>
      <c r="J2458" s="141">
        <f t="shared" si="20"/>
        <v>0</v>
      </c>
      <c r="K2458" s="137" t="s">
        <v>2</v>
      </c>
      <c r="L2458" s="33"/>
      <c r="M2458" s="142" t="s">
        <v>2</v>
      </c>
      <c r="N2458" s="143" t="s">
        <v>42</v>
      </c>
      <c r="P2458" s="144">
        <f t="shared" si="21"/>
        <v>0</v>
      </c>
      <c r="Q2458" s="144">
        <v>0</v>
      </c>
      <c r="R2458" s="144">
        <f t="shared" si="22"/>
        <v>0</v>
      </c>
      <c r="S2458" s="144">
        <v>0</v>
      </c>
      <c r="T2458" s="145">
        <f t="shared" si="23"/>
        <v>0</v>
      </c>
      <c r="AR2458" s="146" t="s">
        <v>86</v>
      </c>
      <c r="AT2458" s="146" t="s">
        <v>306</v>
      </c>
      <c r="AU2458" s="146" t="s">
        <v>80</v>
      </c>
      <c r="AY2458" s="18" t="s">
        <v>304</v>
      </c>
      <c r="BE2458" s="147">
        <f t="shared" si="24"/>
        <v>0</v>
      </c>
      <c r="BF2458" s="147">
        <f t="shared" si="25"/>
        <v>0</v>
      </c>
      <c r="BG2458" s="147">
        <f t="shared" si="26"/>
        <v>0</v>
      </c>
      <c r="BH2458" s="147">
        <f t="shared" si="27"/>
        <v>0</v>
      </c>
      <c r="BI2458" s="147">
        <f t="shared" si="28"/>
        <v>0</v>
      </c>
      <c r="BJ2458" s="18" t="s">
        <v>78</v>
      </c>
      <c r="BK2458" s="147">
        <f t="shared" si="29"/>
        <v>0</v>
      </c>
      <c r="BL2458" s="18" t="s">
        <v>86</v>
      </c>
      <c r="BM2458" s="146" t="s">
        <v>2506</v>
      </c>
    </row>
    <row r="2459" spans="2:65" s="1" customFormat="1" ht="37.9" customHeight="1" x14ac:dyDescent="0.2">
      <c r="B2459" s="134"/>
      <c r="C2459" s="135" t="s">
        <v>2507</v>
      </c>
      <c r="D2459" s="135" t="s">
        <v>306</v>
      </c>
      <c r="E2459" s="136" t="s">
        <v>2508</v>
      </c>
      <c r="F2459" s="137" t="s">
        <v>2509</v>
      </c>
      <c r="G2459" s="138" t="s">
        <v>871</v>
      </c>
      <c r="H2459" s="139">
        <v>1</v>
      </c>
      <c r="I2459" s="140"/>
      <c r="J2459" s="141">
        <f t="shared" si="20"/>
        <v>0</v>
      </c>
      <c r="K2459" s="137" t="s">
        <v>2</v>
      </c>
      <c r="L2459" s="33"/>
      <c r="M2459" s="142" t="s">
        <v>2</v>
      </c>
      <c r="N2459" s="143" t="s">
        <v>42</v>
      </c>
      <c r="P2459" s="144">
        <f t="shared" si="21"/>
        <v>0</v>
      </c>
      <c r="Q2459" s="144">
        <v>0</v>
      </c>
      <c r="R2459" s="144">
        <f t="shared" si="22"/>
        <v>0</v>
      </c>
      <c r="S2459" s="144">
        <v>0</v>
      </c>
      <c r="T2459" s="145">
        <f t="shared" si="23"/>
        <v>0</v>
      </c>
      <c r="AR2459" s="146" t="s">
        <v>86</v>
      </c>
      <c r="AT2459" s="146" t="s">
        <v>306</v>
      </c>
      <c r="AU2459" s="146" t="s">
        <v>80</v>
      </c>
      <c r="AY2459" s="18" t="s">
        <v>304</v>
      </c>
      <c r="BE2459" s="147">
        <f t="shared" si="24"/>
        <v>0</v>
      </c>
      <c r="BF2459" s="147">
        <f t="shared" si="25"/>
        <v>0</v>
      </c>
      <c r="BG2459" s="147">
        <f t="shared" si="26"/>
        <v>0</v>
      </c>
      <c r="BH2459" s="147">
        <f t="shared" si="27"/>
        <v>0</v>
      </c>
      <c r="BI2459" s="147">
        <f t="shared" si="28"/>
        <v>0</v>
      </c>
      <c r="BJ2459" s="18" t="s">
        <v>78</v>
      </c>
      <c r="BK2459" s="147">
        <f t="shared" si="29"/>
        <v>0</v>
      </c>
      <c r="BL2459" s="18" t="s">
        <v>86</v>
      </c>
      <c r="BM2459" s="146" t="s">
        <v>2510</v>
      </c>
    </row>
    <row r="2460" spans="2:65" s="1" customFormat="1" ht="44.25" customHeight="1" x14ac:dyDescent="0.2">
      <c r="B2460" s="134"/>
      <c r="C2460" s="135" t="s">
        <v>2511</v>
      </c>
      <c r="D2460" s="135" t="s">
        <v>306</v>
      </c>
      <c r="E2460" s="136" t="s">
        <v>2512</v>
      </c>
      <c r="F2460" s="137" t="s">
        <v>2513</v>
      </c>
      <c r="G2460" s="138" t="s">
        <v>871</v>
      </c>
      <c r="H2460" s="139">
        <v>1</v>
      </c>
      <c r="I2460" s="140"/>
      <c r="J2460" s="141">
        <f t="shared" si="20"/>
        <v>0</v>
      </c>
      <c r="K2460" s="137" t="s">
        <v>2</v>
      </c>
      <c r="L2460" s="33"/>
      <c r="M2460" s="142" t="s">
        <v>2</v>
      </c>
      <c r="N2460" s="143" t="s">
        <v>42</v>
      </c>
      <c r="P2460" s="144">
        <f t="shared" si="21"/>
        <v>0</v>
      </c>
      <c r="Q2460" s="144">
        <v>0</v>
      </c>
      <c r="R2460" s="144">
        <f t="shared" si="22"/>
        <v>0</v>
      </c>
      <c r="S2460" s="144">
        <v>0</v>
      </c>
      <c r="T2460" s="145">
        <f t="shared" si="23"/>
        <v>0</v>
      </c>
      <c r="AR2460" s="146" t="s">
        <v>86</v>
      </c>
      <c r="AT2460" s="146" t="s">
        <v>306</v>
      </c>
      <c r="AU2460" s="146" t="s">
        <v>80</v>
      </c>
      <c r="AY2460" s="18" t="s">
        <v>304</v>
      </c>
      <c r="BE2460" s="147">
        <f t="shared" si="24"/>
        <v>0</v>
      </c>
      <c r="BF2460" s="147">
        <f t="shared" si="25"/>
        <v>0</v>
      </c>
      <c r="BG2460" s="147">
        <f t="shared" si="26"/>
        <v>0</v>
      </c>
      <c r="BH2460" s="147">
        <f t="shared" si="27"/>
        <v>0</v>
      </c>
      <c r="BI2460" s="147">
        <f t="shared" si="28"/>
        <v>0</v>
      </c>
      <c r="BJ2460" s="18" t="s">
        <v>78</v>
      </c>
      <c r="BK2460" s="147">
        <f t="shared" si="29"/>
        <v>0</v>
      </c>
      <c r="BL2460" s="18" t="s">
        <v>86</v>
      </c>
      <c r="BM2460" s="146" t="s">
        <v>2514</v>
      </c>
    </row>
    <row r="2461" spans="2:65" s="1" customFormat="1" ht="44.25" customHeight="1" x14ac:dyDescent="0.2">
      <c r="B2461" s="134"/>
      <c r="C2461" s="135" t="s">
        <v>2515</v>
      </c>
      <c r="D2461" s="135" t="s">
        <v>306</v>
      </c>
      <c r="E2461" s="136" t="s">
        <v>2516</v>
      </c>
      <c r="F2461" s="137" t="s">
        <v>2517</v>
      </c>
      <c r="G2461" s="138" t="s">
        <v>871</v>
      </c>
      <c r="H2461" s="139">
        <v>1</v>
      </c>
      <c r="I2461" s="140"/>
      <c r="J2461" s="141">
        <f t="shared" si="20"/>
        <v>0</v>
      </c>
      <c r="K2461" s="137" t="s">
        <v>2</v>
      </c>
      <c r="L2461" s="33"/>
      <c r="M2461" s="142" t="s">
        <v>2</v>
      </c>
      <c r="N2461" s="143" t="s">
        <v>42</v>
      </c>
      <c r="P2461" s="144">
        <f t="shared" si="21"/>
        <v>0</v>
      </c>
      <c r="Q2461" s="144">
        <v>0</v>
      </c>
      <c r="R2461" s="144">
        <f t="shared" si="22"/>
        <v>0</v>
      </c>
      <c r="S2461" s="144">
        <v>0</v>
      </c>
      <c r="T2461" s="145">
        <f t="shared" si="23"/>
        <v>0</v>
      </c>
      <c r="AR2461" s="146" t="s">
        <v>86</v>
      </c>
      <c r="AT2461" s="146" t="s">
        <v>306</v>
      </c>
      <c r="AU2461" s="146" t="s">
        <v>80</v>
      </c>
      <c r="AY2461" s="18" t="s">
        <v>304</v>
      </c>
      <c r="BE2461" s="147">
        <f t="shared" si="24"/>
        <v>0</v>
      </c>
      <c r="BF2461" s="147">
        <f t="shared" si="25"/>
        <v>0</v>
      </c>
      <c r="BG2461" s="147">
        <f t="shared" si="26"/>
        <v>0</v>
      </c>
      <c r="BH2461" s="147">
        <f t="shared" si="27"/>
        <v>0</v>
      </c>
      <c r="BI2461" s="147">
        <f t="shared" si="28"/>
        <v>0</v>
      </c>
      <c r="BJ2461" s="18" t="s">
        <v>78</v>
      </c>
      <c r="BK2461" s="147">
        <f t="shared" si="29"/>
        <v>0</v>
      </c>
      <c r="BL2461" s="18" t="s">
        <v>86</v>
      </c>
      <c r="BM2461" s="146" t="s">
        <v>2518</v>
      </c>
    </row>
    <row r="2462" spans="2:65" s="1" customFormat="1" ht="33" customHeight="1" x14ac:dyDescent="0.2">
      <c r="B2462" s="134"/>
      <c r="C2462" s="135" t="s">
        <v>2519</v>
      </c>
      <c r="D2462" s="135" t="s">
        <v>306</v>
      </c>
      <c r="E2462" s="136" t="s">
        <v>2520</v>
      </c>
      <c r="F2462" s="137" t="s">
        <v>2521</v>
      </c>
      <c r="G2462" s="138" t="s">
        <v>871</v>
      </c>
      <c r="H2462" s="139">
        <v>1</v>
      </c>
      <c r="I2462" s="140"/>
      <c r="J2462" s="141">
        <f t="shared" si="20"/>
        <v>0</v>
      </c>
      <c r="K2462" s="137" t="s">
        <v>2</v>
      </c>
      <c r="L2462" s="33"/>
      <c r="M2462" s="142" t="s">
        <v>2</v>
      </c>
      <c r="N2462" s="143" t="s">
        <v>42</v>
      </c>
      <c r="P2462" s="144">
        <f t="shared" si="21"/>
        <v>0</v>
      </c>
      <c r="Q2462" s="144">
        <v>0</v>
      </c>
      <c r="R2462" s="144">
        <f t="shared" si="22"/>
        <v>0</v>
      </c>
      <c r="S2462" s="144">
        <v>0</v>
      </c>
      <c r="T2462" s="145">
        <f t="shared" si="23"/>
        <v>0</v>
      </c>
      <c r="AR2462" s="146" t="s">
        <v>86</v>
      </c>
      <c r="AT2462" s="146" t="s">
        <v>306</v>
      </c>
      <c r="AU2462" s="146" t="s">
        <v>80</v>
      </c>
      <c r="AY2462" s="18" t="s">
        <v>304</v>
      </c>
      <c r="BE2462" s="147">
        <f t="shared" si="24"/>
        <v>0</v>
      </c>
      <c r="BF2462" s="147">
        <f t="shared" si="25"/>
        <v>0</v>
      </c>
      <c r="BG2462" s="147">
        <f t="shared" si="26"/>
        <v>0</v>
      </c>
      <c r="BH2462" s="147">
        <f t="shared" si="27"/>
        <v>0</v>
      </c>
      <c r="BI2462" s="147">
        <f t="shared" si="28"/>
        <v>0</v>
      </c>
      <c r="BJ2462" s="18" t="s">
        <v>78</v>
      </c>
      <c r="BK2462" s="147">
        <f t="shared" si="29"/>
        <v>0</v>
      </c>
      <c r="BL2462" s="18" t="s">
        <v>86</v>
      </c>
      <c r="BM2462" s="146" t="s">
        <v>2522</v>
      </c>
    </row>
    <row r="2463" spans="2:65" s="11" customFormat="1" ht="22.9" customHeight="1" x14ac:dyDescent="0.2">
      <c r="B2463" s="122"/>
      <c r="D2463" s="123" t="s">
        <v>70</v>
      </c>
      <c r="E2463" s="132" t="s">
        <v>2523</v>
      </c>
      <c r="F2463" s="132" t="s">
        <v>2524</v>
      </c>
      <c r="I2463" s="125"/>
      <c r="J2463" s="133">
        <f>BK2463</f>
        <v>0</v>
      </c>
      <c r="L2463" s="122"/>
      <c r="M2463" s="127"/>
      <c r="P2463" s="128">
        <f>SUM(P2464:P2465)</f>
        <v>0</v>
      </c>
      <c r="R2463" s="128">
        <f>SUM(R2464:R2465)</f>
        <v>0</v>
      </c>
      <c r="T2463" s="129">
        <f>SUM(T2464:T2465)</f>
        <v>0</v>
      </c>
      <c r="AR2463" s="123" t="s">
        <v>78</v>
      </c>
      <c r="AT2463" s="130" t="s">
        <v>70</v>
      </c>
      <c r="AU2463" s="130" t="s">
        <v>78</v>
      </c>
      <c r="AY2463" s="123" t="s">
        <v>304</v>
      </c>
      <c r="BK2463" s="131">
        <f>SUM(BK2464:BK2465)</f>
        <v>0</v>
      </c>
    </row>
    <row r="2464" spans="2:65" s="1" customFormat="1" ht="55.5" customHeight="1" x14ac:dyDescent="0.2">
      <c r="B2464" s="134"/>
      <c r="C2464" s="135" t="s">
        <v>2525</v>
      </c>
      <c r="D2464" s="135" t="s">
        <v>306</v>
      </c>
      <c r="E2464" s="136" t="s">
        <v>2526</v>
      </c>
      <c r="F2464" s="137" t="s">
        <v>2527</v>
      </c>
      <c r="G2464" s="138" t="s">
        <v>383</v>
      </c>
      <c r="H2464" s="139">
        <v>1715.0419999999999</v>
      </c>
      <c r="I2464" s="140"/>
      <c r="J2464" s="141">
        <f>ROUND(I2464*H2464,2)</f>
        <v>0</v>
      </c>
      <c r="K2464" s="137" t="s">
        <v>309</v>
      </c>
      <c r="L2464" s="33"/>
      <c r="M2464" s="142" t="s">
        <v>2</v>
      </c>
      <c r="N2464" s="143" t="s">
        <v>42</v>
      </c>
      <c r="P2464" s="144">
        <f>O2464*H2464</f>
        <v>0</v>
      </c>
      <c r="Q2464" s="144">
        <v>0</v>
      </c>
      <c r="R2464" s="144">
        <f>Q2464*H2464</f>
        <v>0</v>
      </c>
      <c r="S2464" s="144">
        <v>0</v>
      </c>
      <c r="T2464" s="145">
        <f>S2464*H2464</f>
        <v>0</v>
      </c>
      <c r="AR2464" s="146" t="s">
        <v>86</v>
      </c>
      <c r="AT2464" s="146" t="s">
        <v>306</v>
      </c>
      <c r="AU2464" s="146" t="s">
        <v>80</v>
      </c>
      <c r="AY2464" s="18" t="s">
        <v>304</v>
      </c>
      <c r="BE2464" s="147">
        <f>IF(N2464="základní",J2464,0)</f>
        <v>0</v>
      </c>
      <c r="BF2464" s="147">
        <f>IF(N2464="snížená",J2464,0)</f>
        <v>0</v>
      </c>
      <c r="BG2464" s="147">
        <f>IF(N2464="zákl. přenesená",J2464,0)</f>
        <v>0</v>
      </c>
      <c r="BH2464" s="147">
        <f>IF(N2464="sníž. přenesená",J2464,0)</f>
        <v>0</v>
      </c>
      <c r="BI2464" s="147">
        <f>IF(N2464="nulová",J2464,0)</f>
        <v>0</v>
      </c>
      <c r="BJ2464" s="18" t="s">
        <v>78</v>
      </c>
      <c r="BK2464" s="147">
        <f>ROUND(I2464*H2464,2)</f>
        <v>0</v>
      </c>
      <c r="BL2464" s="18" t="s">
        <v>86</v>
      </c>
      <c r="BM2464" s="146" t="s">
        <v>2528</v>
      </c>
    </row>
    <row r="2465" spans="2:65" s="1" customFormat="1" x14ac:dyDescent="0.2">
      <c r="B2465" s="33"/>
      <c r="D2465" s="148" t="s">
        <v>311</v>
      </c>
      <c r="F2465" s="149" t="s">
        <v>2529</v>
      </c>
      <c r="I2465" s="150"/>
      <c r="L2465" s="33"/>
      <c r="M2465" s="151"/>
      <c r="T2465" s="54"/>
      <c r="AT2465" s="18" t="s">
        <v>311</v>
      </c>
      <c r="AU2465" s="18" t="s">
        <v>80</v>
      </c>
    </row>
    <row r="2466" spans="2:65" s="11" customFormat="1" ht="25.9" customHeight="1" x14ac:dyDescent="0.2">
      <c r="B2466" s="122"/>
      <c r="D2466" s="123" t="s">
        <v>70</v>
      </c>
      <c r="E2466" s="124" t="s">
        <v>2530</v>
      </c>
      <c r="F2466" s="124" t="s">
        <v>2531</v>
      </c>
      <c r="I2466" s="125"/>
      <c r="J2466" s="126">
        <f>BK2466</f>
        <v>0</v>
      </c>
      <c r="L2466" s="122"/>
      <c r="M2466" s="127"/>
      <c r="P2466" s="128">
        <f>P2467+P2575+P2623+P2659+P2828+P2841+P2902+P3074+P3091+P3121+P3294+P3350+P3369+P3383+P3405+P3413+P3469+P3493+P3757+P3821+P4055+P4061</f>
        <v>0</v>
      </c>
      <c r="R2466" s="128">
        <f>R2467+R2575+R2623+R2659+R2828+R2841+R2902+R3074+R3091+R3121+R3294+R3350+R3369+R3383+R3405+R3413+R3469+R3493+R3757+R3821+R4055+R4061</f>
        <v>93.146531010000004</v>
      </c>
      <c r="T2466" s="129">
        <f>T2467+T2575+T2623+T2659+T2828+T2841+T2902+T3074+T3091+T3121+T3294+T3350+T3369+T3383+T3405+T3413+T3469+T3493+T3757+T3821+T4055+T4061</f>
        <v>0</v>
      </c>
      <c r="AR2466" s="123" t="s">
        <v>80</v>
      </c>
      <c r="AT2466" s="130" t="s">
        <v>70</v>
      </c>
      <c r="AU2466" s="130" t="s">
        <v>71</v>
      </c>
      <c r="AY2466" s="123" t="s">
        <v>304</v>
      </c>
      <c r="BK2466" s="131">
        <f>BK2467+BK2575+BK2623+BK2659+BK2828+BK2841+BK2902+BK3074+BK3091+BK3121+BK3294+BK3350+BK3369+BK3383+BK3405+BK3413+BK3469+BK3493+BK3757+BK3821+BK4055+BK4061</f>
        <v>0</v>
      </c>
    </row>
    <row r="2467" spans="2:65" s="11" customFormat="1" ht="22.9" customHeight="1" x14ac:dyDescent="0.2">
      <c r="B2467" s="122"/>
      <c r="D2467" s="123" t="s">
        <v>70</v>
      </c>
      <c r="E2467" s="132" t="s">
        <v>2532</v>
      </c>
      <c r="F2467" s="132" t="s">
        <v>2533</v>
      </c>
      <c r="I2467" s="125"/>
      <c r="J2467" s="133">
        <f>BK2467</f>
        <v>0</v>
      </c>
      <c r="L2467" s="122"/>
      <c r="M2467" s="127"/>
      <c r="P2467" s="128">
        <f>SUM(P2468:P2574)</f>
        <v>0</v>
      </c>
      <c r="R2467" s="128">
        <f>SUM(R2468:R2574)</f>
        <v>6.9529118800000003</v>
      </c>
      <c r="T2467" s="129">
        <f>SUM(T2468:T2574)</f>
        <v>0</v>
      </c>
      <c r="AR2467" s="123" t="s">
        <v>80</v>
      </c>
      <c r="AT2467" s="130" t="s">
        <v>70</v>
      </c>
      <c r="AU2467" s="130" t="s">
        <v>78</v>
      </c>
      <c r="AY2467" s="123" t="s">
        <v>304</v>
      </c>
      <c r="BK2467" s="131">
        <f>SUM(BK2468:BK2574)</f>
        <v>0</v>
      </c>
    </row>
    <row r="2468" spans="2:65" s="1" customFormat="1" ht="33" customHeight="1" x14ac:dyDescent="0.2">
      <c r="B2468" s="134"/>
      <c r="C2468" s="135" t="s">
        <v>2534</v>
      </c>
      <c r="D2468" s="135" t="s">
        <v>306</v>
      </c>
      <c r="E2468" s="136" t="s">
        <v>2535</v>
      </c>
      <c r="F2468" s="137" t="s">
        <v>2536</v>
      </c>
      <c r="G2468" s="138" t="s">
        <v>130</v>
      </c>
      <c r="H2468" s="139">
        <v>100.026</v>
      </c>
      <c r="I2468" s="140"/>
      <c r="J2468" s="141">
        <f>ROUND(I2468*H2468,2)</f>
        <v>0</v>
      </c>
      <c r="K2468" s="137" t="s">
        <v>309</v>
      </c>
      <c r="L2468" s="33"/>
      <c r="M2468" s="142" t="s">
        <v>2</v>
      </c>
      <c r="N2468" s="143" t="s">
        <v>42</v>
      </c>
      <c r="P2468" s="144">
        <f>O2468*H2468</f>
        <v>0</v>
      </c>
      <c r="Q2468" s="144">
        <v>0</v>
      </c>
      <c r="R2468" s="144">
        <f>Q2468*H2468</f>
        <v>0</v>
      </c>
      <c r="S2468" s="144">
        <v>0</v>
      </c>
      <c r="T2468" s="145">
        <f>S2468*H2468</f>
        <v>0</v>
      </c>
      <c r="AR2468" s="146" t="s">
        <v>423</v>
      </c>
      <c r="AT2468" s="146" t="s">
        <v>306</v>
      </c>
      <c r="AU2468" s="146" t="s">
        <v>80</v>
      </c>
      <c r="AY2468" s="18" t="s">
        <v>304</v>
      </c>
      <c r="BE2468" s="147">
        <f>IF(N2468="základní",J2468,0)</f>
        <v>0</v>
      </c>
      <c r="BF2468" s="147">
        <f>IF(N2468="snížená",J2468,0)</f>
        <v>0</v>
      </c>
      <c r="BG2468" s="147">
        <f>IF(N2468="zákl. přenesená",J2468,0)</f>
        <v>0</v>
      </c>
      <c r="BH2468" s="147">
        <f>IF(N2468="sníž. přenesená",J2468,0)</f>
        <v>0</v>
      </c>
      <c r="BI2468" s="147">
        <f>IF(N2468="nulová",J2468,0)</f>
        <v>0</v>
      </c>
      <c r="BJ2468" s="18" t="s">
        <v>78</v>
      </c>
      <c r="BK2468" s="147">
        <f>ROUND(I2468*H2468,2)</f>
        <v>0</v>
      </c>
      <c r="BL2468" s="18" t="s">
        <v>423</v>
      </c>
      <c r="BM2468" s="146" t="s">
        <v>2537</v>
      </c>
    </row>
    <row r="2469" spans="2:65" s="1" customFormat="1" x14ac:dyDescent="0.2">
      <c r="B2469" s="33"/>
      <c r="D2469" s="148" t="s">
        <v>311</v>
      </c>
      <c r="F2469" s="149" t="s">
        <v>2538</v>
      </c>
      <c r="I2469" s="150"/>
      <c r="L2469" s="33"/>
      <c r="M2469" s="151"/>
      <c r="T2469" s="54"/>
      <c r="AT2469" s="18" t="s">
        <v>311</v>
      </c>
      <c r="AU2469" s="18" t="s">
        <v>80</v>
      </c>
    </row>
    <row r="2470" spans="2:65" s="1" customFormat="1" ht="16.5" customHeight="1" x14ac:dyDescent="0.2">
      <c r="B2470" s="134"/>
      <c r="C2470" s="181" t="s">
        <v>2539</v>
      </c>
      <c r="D2470" s="181" t="s">
        <v>535</v>
      </c>
      <c r="E2470" s="182" t="s">
        <v>2540</v>
      </c>
      <c r="F2470" s="183" t="s">
        <v>2541</v>
      </c>
      <c r="G2470" s="184" t="s">
        <v>383</v>
      </c>
      <c r="H2470" s="185">
        <v>3.4000000000000002E-2</v>
      </c>
      <c r="I2470" s="186"/>
      <c r="J2470" s="187">
        <f>ROUND(I2470*H2470,2)</f>
        <v>0</v>
      </c>
      <c r="K2470" s="183" t="s">
        <v>309</v>
      </c>
      <c r="L2470" s="188"/>
      <c r="M2470" s="189" t="s">
        <v>2</v>
      </c>
      <c r="N2470" s="190" t="s">
        <v>42</v>
      </c>
      <c r="P2470" s="144">
        <f>O2470*H2470</f>
        <v>0</v>
      </c>
      <c r="Q2470" s="144">
        <v>1</v>
      </c>
      <c r="R2470" s="144">
        <f>Q2470*H2470</f>
        <v>3.4000000000000002E-2</v>
      </c>
      <c r="S2470" s="144">
        <v>0</v>
      </c>
      <c r="T2470" s="145">
        <f>S2470*H2470</f>
        <v>0</v>
      </c>
      <c r="AR2470" s="146" t="s">
        <v>552</v>
      </c>
      <c r="AT2470" s="146" t="s">
        <v>535</v>
      </c>
      <c r="AU2470" s="146" t="s">
        <v>80</v>
      </c>
      <c r="AY2470" s="18" t="s">
        <v>304</v>
      </c>
      <c r="BE2470" s="147">
        <f>IF(N2470="základní",J2470,0)</f>
        <v>0</v>
      </c>
      <c r="BF2470" s="147">
        <f>IF(N2470="snížená",J2470,0)</f>
        <v>0</v>
      </c>
      <c r="BG2470" s="147">
        <f>IF(N2470="zákl. přenesená",J2470,0)</f>
        <v>0</v>
      </c>
      <c r="BH2470" s="147">
        <f>IF(N2470="sníž. přenesená",J2470,0)</f>
        <v>0</v>
      </c>
      <c r="BI2470" s="147">
        <f>IF(N2470="nulová",J2470,0)</f>
        <v>0</v>
      </c>
      <c r="BJ2470" s="18" t="s">
        <v>78</v>
      </c>
      <c r="BK2470" s="147">
        <f>ROUND(I2470*H2470,2)</f>
        <v>0</v>
      </c>
      <c r="BL2470" s="18" t="s">
        <v>423</v>
      </c>
      <c r="BM2470" s="146" t="s">
        <v>2542</v>
      </c>
    </row>
    <row r="2471" spans="2:65" s="13" customFormat="1" x14ac:dyDescent="0.2">
      <c r="B2471" s="159"/>
      <c r="D2471" s="153" t="s">
        <v>313</v>
      </c>
      <c r="F2471" s="161" t="s">
        <v>2543</v>
      </c>
      <c r="H2471" s="162">
        <v>3.4000000000000002E-2</v>
      </c>
      <c r="I2471" s="163"/>
      <c r="L2471" s="159"/>
      <c r="M2471" s="164"/>
      <c r="T2471" s="165"/>
      <c r="AT2471" s="160" t="s">
        <v>313</v>
      </c>
      <c r="AU2471" s="160" t="s">
        <v>80</v>
      </c>
      <c r="AV2471" s="13" t="s">
        <v>80</v>
      </c>
      <c r="AW2471" s="13" t="s">
        <v>3</v>
      </c>
      <c r="AX2471" s="13" t="s">
        <v>78</v>
      </c>
      <c r="AY2471" s="160" t="s">
        <v>304</v>
      </c>
    </row>
    <row r="2472" spans="2:65" s="1" customFormat="1" ht="24.2" customHeight="1" x14ac:dyDescent="0.2">
      <c r="B2472" s="134"/>
      <c r="C2472" s="135" t="s">
        <v>2544</v>
      </c>
      <c r="D2472" s="135" t="s">
        <v>306</v>
      </c>
      <c r="E2472" s="136" t="s">
        <v>2545</v>
      </c>
      <c r="F2472" s="137" t="s">
        <v>2546</v>
      </c>
      <c r="G2472" s="138" t="s">
        <v>130</v>
      </c>
      <c r="H2472" s="139">
        <v>100.026</v>
      </c>
      <c r="I2472" s="140"/>
      <c r="J2472" s="141">
        <f>ROUND(I2472*H2472,2)</f>
        <v>0</v>
      </c>
      <c r="K2472" s="137" t="s">
        <v>309</v>
      </c>
      <c r="L2472" s="33"/>
      <c r="M2472" s="142" t="s">
        <v>2</v>
      </c>
      <c r="N2472" s="143" t="s">
        <v>42</v>
      </c>
      <c r="P2472" s="144">
        <f>O2472*H2472</f>
        <v>0</v>
      </c>
      <c r="Q2472" s="144">
        <v>4.0000000000000002E-4</v>
      </c>
      <c r="R2472" s="144">
        <f>Q2472*H2472</f>
        <v>4.0010400000000002E-2</v>
      </c>
      <c r="S2472" s="144">
        <v>0</v>
      </c>
      <c r="T2472" s="145">
        <f>S2472*H2472</f>
        <v>0</v>
      </c>
      <c r="AR2472" s="146" t="s">
        <v>423</v>
      </c>
      <c r="AT2472" s="146" t="s">
        <v>306</v>
      </c>
      <c r="AU2472" s="146" t="s">
        <v>80</v>
      </c>
      <c r="AY2472" s="18" t="s">
        <v>304</v>
      </c>
      <c r="BE2472" s="147">
        <f>IF(N2472="základní",J2472,0)</f>
        <v>0</v>
      </c>
      <c r="BF2472" s="147">
        <f>IF(N2472="snížená",J2472,0)</f>
        <v>0</v>
      </c>
      <c r="BG2472" s="147">
        <f>IF(N2472="zákl. přenesená",J2472,0)</f>
        <v>0</v>
      </c>
      <c r="BH2472" s="147">
        <f>IF(N2472="sníž. přenesená",J2472,0)</f>
        <v>0</v>
      </c>
      <c r="BI2472" s="147">
        <f>IF(N2472="nulová",J2472,0)</f>
        <v>0</v>
      </c>
      <c r="BJ2472" s="18" t="s">
        <v>78</v>
      </c>
      <c r="BK2472" s="147">
        <f>ROUND(I2472*H2472,2)</f>
        <v>0</v>
      </c>
      <c r="BL2472" s="18" t="s">
        <v>423</v>
      </c>
      <c r="BM2472" s="146" t="s">
        <v>2547</v>
      </c>
    </row>
    <row r="2473" spans="2:65" s="1" customFormat="1" x14ac:dyDescent="0.2">
      <c r="B2473" s="33"/>
      <c r="D2473" s="148" t="s">
        <v>311</v>
      </c>
      <c r="F2473" s="149" t="s">
        <v>2548</v>
      </c>
      <c r="I2473" s="150"/>
      <c r="L2473" s="33"/>
      <c r="M2473" s="151"/>
      <c r="T2473" s="54"/>
      <c r="AT2473" s="18" t="s">
        <v>311</v>
      </c>
      <c r="AU2473" s="18" t="s">
        <v>80</v>
      </c>
    </row>
    <row r="2474" spans="2:65" s="12" customFormat="1" x14ac:dyDescent="0.2">
      <c r="B2474" s="152"/>
      <c r="D2474" s="153" t="s">
        <v>313</v>
      </c>
      <c r="E2474" s="154" t="s">
        <v>2</v>
      </c>
      <c r="F2474" s="155" t="s">
        <v>2549</v>
      </c>
      <c r="H2474" s="154" t="s">
        <v>2</v>
      </c>
      <c r="I2474" s="156"/>
      <c r="L2474" s="152"/>
      <c r="M2474" s="157"/>
      <c r="T2474" s="158"/>
      <c r="AT2474" s="154" t="s">
        <v>313</v>
      </c>
      <c r="AU2474" s="154" t="s">
        <v>80</v>
      </c>
      <c r="AV2474" s="12" t="s">
        <v>78</v>
      </c>
      <c r="AW2474" s="12" t="s">
        <v>32</v>
      </c>
      <c r="AX2474" s="12" t="s">
        <v>71</v>
      </c>
      <c r="AY2474" s="154" t="s">
        <v>304</v>
      </c>
    </row>
    <row r="2475" spans="2:65" s="12" customFormat="1" x14ac:dyDescent="0.2">
      <c r="B2475" s="152"/>
      <c r="D2475" s="153" t="s">
        <v>313</v>
      </c>
      <c r="E2475" s="154" t="s">
        <v>2</v>
      </c>
      <c r="F2475" s="155" t="s">
        <v>2550</v>
      </c>
      <c r="H2475" s="154" t="s">
        <v>2</v>
      </c>
      <c r="I2475" s="156"/>
      <c r="L2475" s="152"/>
      <c r="M2475" s="157"/>
      <c r="T2475" s="158"/>
      <c r="AT2475" s="154" t="s">
        <v>313</v>
      </c>
      <c r="AU2475" s="154" t="s">
        <v>80</v>
      </c>
      <c r="AV2475" s="12" t="s">
        <v>78</v>
      </c>
      <c r="AW2475" s="12" t="s">
        <v>32</v>
      </c>
      <c r="AX2475" s="12" t="s">
        <v>71</v>
      </c>
      <c r="AY2475" s="154" t="s">
        <v>304</v>
      </c>
    </row>
    <row r="2476" spans="2:65" s="12" customFormat="1" x14ac:dyDescent="0.2">
      <c r="B2476" s="152"/>
      <c r="D2476" s="153" t="s">
        <v>313</v>
      </c>
      <c r="E2476" s="154" t="s">
        <v>2</v>
      </c>
      <c r="F2476" s="155" t="s">
        <v>474</v>
      </c>
      <c r="H2476" s="154" t="s">
        <v>2</v>
      </c>
      <c r="I2476" s="156"/>
      <c r="L2476" s="152"/>
      <c r="M2476" s="157"/>
      <c r="T2476" s="158"/>
      <c r="AT2476" s="154" t="s">
        <v>313</v>
      </c>
      <c r="AU2476" s="154" t="s">
        <v>80</v>
      </c>
      <c r="AV2476" s="12" t="s">
        <v>78</v>
      </c>
      <c r="AW2476" s="12" t="s">
        <v>32</v>
      </c>
      <c r="AX2476" s="12" t="s">
        <v>71</v>
      </c>
      <c r="AY2476" s="154" t="s">
        <v>304</v>
      </c>
    </row>
    <row r="2477" spans="2:65" s="12" customFormat="1" x14ac:dyDescent="0.2">
      <c r="B2477" s="152"/>
      <c r="D2477" s="153" t="s">
        <v>313</v>
      </c>
      <c r="E2477" s="154" t="s">
        <v>2</v>
      </c>
      <c r="F2477" s="155" t="s">
        <v>2551</v>
      </c>
      <c r="H2477" s="154" t="s">
        <v>2</v>
      </c>
      <c r="I2477" s="156"/>
      <c r="L2477" s="152"/>
      <c r="M2477" s="157"/>
      <c r="T2477" s="158"/>
      <c r="AT2477" s="154" t="s">
        <v>313</v>
      </c>
      <c r="AU2477" s="154" t="s">
        <v>80</v>
      </c>
      <c r="AV2477" s="12" t="s">
        <v>78</v>
      </c>
      <c r="AW2477" s="12" t="s">
        <v>32</v>
      </c>
      <c r="AX2477" s="12" t="s">
        <v>71</v>
      </c>
      <c r="AY2477" s="154" t="s">
        <v>304</v>
      </c>
    </row>
    <row r="2478" spans="2:65" s="13" customFormat="1" x14ac:dyDescent="0.2">
      <c r="B2478" s="159"/>
      <c r="D2478" s="153" t="s">
        <v>313</v>
      </c>
      <c r="E2478" s="160" t="s">
        <v>2</v>
      </c>
      <c r="F2478" s="161" t="s">
        <v>2552</v>
      </c>
      <c r="H2478" s="162">
        <v>7.7759999999999998</v>
      </c>
      <c r="I2478" s="163"/>
      <c r="L2478" s="159"/>
      <c r="M2478" s="164"/>
      <c r="T2478" s="165"/>
      <c r="AT2478" s="160" t="s">
        <v>313</v>
      </c>
      <c r="AU2478" s="160" t="s">
        <v>80</v>
      </c>
      <c r="AV2478" s="13" t="s">
        <v>80</v>
      </c>
      <c r="AW2478" s="13" t="s">
        <v>32</v>
      </c>
      <c r="AX2478" s="13" t="s">
        <v>71</v>
      </c>
      <c r="AY2478" s="160" t="s">
        <v>304</v>
      </c>
    </row>
    <row r="2479" spans="2:65" s="12" customFormat="1" ht="22.5" x14ac:dyDescent="0.2">
      <c r="B2479" s="152"/>
      <c r="D2479" s="153" t="s">
        <v>313</v>
      </c>
      <c r="E2479" s="154" t="s">
        <v>2</v>
      </c>
      <c r="F2479" s="155" t="s">
        <v>2553</v>
      </c>
      <c r="H2479" s="154" t="s">
        <v>2</v>
      </c>
      <c r="I2479" s="156"/>
      <c r="L2479" s="152"/>
      <c r="M2479" s="157"/>
      <c r="T2479" s="158"/>
      <c r="AT2479" s="154" t="s">
        <v>313</v>
      </c>
      <c r="AU2479" s="154" t="s">
        <v>80</v>
      </c>
      <c r="AV2479" s="12" t="s">
        <v>78</v>
      </c>
      <c r="AW2479" s="12" t="s">
        <v>32</v>
      </c>
      <c r="AX2479" s="12" t="s">
        <v>71</v>
      </c>
      <c r="AY2479" s="154" t="s">
        <v>304</v>
      </c>
    </row>
    <row r="2480" spans="2:65" s="13" customFormat="1" x14ac:dyDescent="0.2">
      <c r="B2480" s="159"/>
      <c r="D2480" s="153" t="s">
        <v>313</v>
      </c>
      <c r="E2480" s="160" t="s">
        <v>2</v>
      </c>
      <c r="F2480" s="161" t="s">
        <v>2554</v>
      </c>
      <c r="H2480" s="162">
        <v>22.69</v>
      </c>
      <c r="I2480" s="163"/>
      <c r="L2480" s="159"/>
      <c r="M2480" s="164"/>
      <c r="T2480" s="165"/>
      <c r="AT2480" s="160" t="s">
        <v>313</v>
      </c>
      <c r="AU2480" s="160" t="s">
        <v>80</v>
      </c>
      <c r="AV2480" s="13" t="s">
        <v>80</v>
      </c>
      <c r="AW2480" s="13" t="s">
        <v>32</v>
      </c>
      <c r="AX2480" s="13" t="s">
        <v>71</v>
      </c>
      <c r="AY2480" s="160" t="s">
        <v>304</v>
      </c>
    </row>
    <row r="2481" spans="2:65" s="13" customFormat="1" x14ac:dyDescent="0.2">
      <c r="B2481" s="159"/>
      <c r="D2481" s="153" t="s">
        <v>313</v>
      </c>
      <c r="E2481" s="160" t="s">
        <v>2</v>
      </c>
      <c r="F2481" s="161" t="s">
        <v>2555</v>
      </c>
      <c r="H2481" s="162">
        <v>12.2</v>
      </c>
      <c r="I2481" s="163"/>
      <c r="L2481" s="159"/>
      <c r="M2481" s="164"/>
      <c r="T2481" s="165"/>
      <c r="AT2481" s="160" t="s">
        <v>313</v>
      </c>
      <c r="AU2481" s="160" t="s">
        <v>80</v>
      </c>
      <c r="AV2481" s="13" t="s">
        <v>80</v>
      </c>
      <c r="AW2481" s="13" t="s">
        <v>32</v>
      </c>
      <c r="AX2481" s="13" t="s">
        <v>71</v>
      </c>
      <c r="AY2481" s="160" t="s">
        <v>304</v>
      </c>
    </row>
    <row r="2482" spans="2:65" s="13" customFormat="1" x14ac:dyDescent="0.2">
      <c r="B2482" s="159"/>
      <c r="D2482" s="153" t="s">
        <v>313</v>
      </c>
      <c r="E2482" s="160" t="s">
        <v>2</v>
      </c>
      <c r="F2482" s="161" t="s">
        <v>2556</v>
      </c>
      <c r="H2482" s="162">
        <v>22.215</v>
      </c>
      <c r="I2482" s="163"/>
      <c r="L2482" s="159"/>
      <c r="M2482" s="164"/>
      <c r="T2482" s="165"/>
      <c r="AT2482" s="160" t="s">
        <v>313</v>
      </c>
      <c r="AU2482" s="160" t="s">
        <v>80</v>
      </c>
      <c r="AV2482" s="13" t="s">
        <v>80</v>
      </c>
      <c r="AW2482" s="13" t="s">
        <v>32</v>
      </c>
      <c r="AX2482" s="13" t="s">
        <v>71</v>
      </c>
      <c r="AY2482" s="160" t="s">
        <v>304</v>
      </c>
    </row>
    <row r="2483" spans="2:65" s="13" customFormat="1" ht="22.5" x14ac:dyDescent="0.2">
      <c r="B2483" s="159"/>
      <c r="D2483" s="153" t="s">
        <v>313</v>
      </c>
      <c r="E2483" s="160" t="s">
        <v>2</v>
      </c>
      <c r="F2483" s="161" t="s">
        <v>2557</v>
      </c>
      <c r="H2483" s="162">
        <v>30.105</v>
      </c>
      <c r="I2483" s="163"/>
      <c r="L2483" s="159"/>
      <c r="M2483" s="164"/>
      <c r="T2483" s="165"/>
      <c r="AT2483" s="160" t="s">
        <v>313</v>
      </c>
      <c r="AU2483" s="160" t="s">
        <v>80</v>
      </c>
      <c r="AV2483" s="13" t="s">
        <v>80</v>
      </c>
      <c r="AW2483" s="13" t="s">
        <v>32</v>
      </c>
      <c r="AX2483" s="13" t="s">
        <v>71</v>
      </c>
      <c r="AY2483" s="160" t="s">
        <v>304</v>
      </c>
    </row>
    <row r="2484" spans="2:65" s="14" customFormat="1" x14ac:dyDescent="0.2">
      <c r="B2484" s="166"/>
      <c r="D2484" s="153" t="s">
        <v>313</v>
      </c>
      <c r="E2484" s="167" t="s">
        <v>2</v>
      </c>
      <c r="F2484" s="168" t="s">
        <v>321</v>
      </c>
      <c r="H2484" s="169">
        <v>94.986000000000004</v>
      </c>
      <c r="I2484" s="170"/>
      <c r="L2484" s="166"/>
      <c r="M2484" s="171"/>
      <c r="T2484" s="172"/>
      <c r="AT2484" s="167" t="s">
        <v>313</v>
      </c>
      <c r="AU2484" s="167" t="s">
        <v>80</v>
      </c>
      <c r="AV2484" s="14" t="s">
        <v>322</v>
      </c>
      <c r="AW2484" s="14" t="s">
        <v>32</v>
      </c>
      <c r="AX2484" s="14" t="s">
        <v>71</v>
      </c>
      <c r="AY2484" s="167" t="s">
        <v>304</v>
      </c>
    </row>
    <row r="2485" spans="2:65" s="12" customFormat="1" x14ac:dyDescent="0.2">
      <c r="B2485" s="152"/>
      <c r="D2485" s="153" t="s">
        <v>313</v>
      </c>
      <c r="E2485" s="154" t="s">
        <v>2</v>
      </c>
      <c r="F2485" s="155" t="s">
        <v>2558</v>
      </c>
      <c r="H2485" s="154" t="s">
        <v>2</v>
      </c>
      <c r="I2485" s="156"/>
      <c r="L2485" s="152"/>
      <c r="M2485" s="157"/>
      <c r="T2485" s="158"/>
      <c r="AT2485" s="154" t="s">
        <v>313</v>
      </c>
      <c r="AU2485" s="154" t="s">
        <v>80</v>
      </c>
      <c r="AV2485" s="12" t="s">
        <v>78</v>
      </c>
      <c r="AW2485" s="12" t="s">
        <v>32</v>
      </c>
      <c r="AX2485" s="12" t="s">
        <v>71</v>
      </c>
      <c r="AY2485" s="154" t="s">
        <v>304</v>
      </c>
    </row>
    <row r="2486" spans="2:65" s="13" customFormat="1" x14ac:dyDescent="0.2">
      <c r="B2486" s="159"/>
      <c r="D2486" s="153" t="s">
        <v>313</v>
      </c>
      <c r="E2486" s="160" t="s">
        <v>2</v>
      </c>
      <c r="F2486" s="161" t="s">
        <v>2559</v>
      </c>
      <c r="H2486" s="162">
        <v>5.04</v>
      </c>
      <c r="I2486" s="163"/>
      <c r="L2486" s="159"/>
      <c r="M2486" s="164"/>
      <c r="T2486" s="165"/>
      <c r="AT2486" s="160" t="s">
        <v>313</v>
      </c>
      <c r="AU2486" s="160" t="s">
        <v>80</v>
      </c>
      <c r="AV2486" s="13" t="s">
        <v>80</v>
      </c>
      <c r="AW2486" s="13" t="s">
        <v>32</v>
      </c>
      <c r="AX2486" s="13" t="s">
        <v>71</v>
      </c>
      <c r="AY2486" s="160" t="s">
        <v>304</v>
      </c>
    </row>
    <row r="2487" spans="2:65" s="14" customFormat="1" x14ac:dyDescent="0.2">
      <c r="B2487" s="166"/>
      <c r="D2487" s="153" t="s">
        <v>313</v>
      </c>
      <c r="E2487" s="167" t="s">
        <v>2</v>
      </c>
      <c r="F2487" s="168" t="s">
        <v>321</v>
      </c>
      <c r="H2487" s="169">
        <v>5.04</v>
      </c>
      <c r="I2487" s="170"/>
      <c r="L2487" s="166"/>
      <c r="M2487" s="171"/>
      <c r="T2487" s="172"/>
      <c r="AT2487" s="167" t="s">
        <v>313</v>
      </c>
      <c r="AU2487" s="167" t="s">
        <v>80</v>
      </c>
      <c r="AV2487" s="14" t="s">
        <v>322</v>
      </c>
      <c r="AW2487" s="14" t="s">
        <v>32</v>
      </c>
      <c r="AX2487" s="14" t="s">
        <v>71</v>
      </c>
      <c r="AY2487" s="167" t="s">
        <v>304</v>
      </c>
    </row>
    <row r="2488" spans="2:65" s="15" customFormat="1" x14ac:dyDescent="0.2">
      <c r="B2488" s="173"/>
      <c r="D2488" s="153" t="s">
        <v>313</v>
      </c>
      <c r="E2488" s="174" t="s">
        <v>2</v>
      </c>
      <c r="F2488" s="175" t="s">
        <v>323</v>
      </c>
      <c r="H2488" s="176">
        <v>100.026</v>
      </c>
      <c r="I2488" s="177"/>
      <c r="L2488" s="173"/>
      <c r="M2488" s="178"/>
      <c r="T2488" s="179"/>
      <c r="AT2488" s="174" t="s">
        <v>313</v>
      </c>
      <c r="AU2488" s="174" t="s">
        <v>80</v>
      </c>
      <c r="AV2488" s="15" t="s">
        <v>86</v>
      </c>
      <c r="AW2488" s="15" t="s">
        <v>32</v>
      </c>
      <c r="AX2488" s="15" t="s">
        <v>78</v>
      </c>
      <c r="AY2488" s="174" t="s">
        <v>304</v>
      </c>
    </row>
    <row r="2489" spans="2:65" s="1" customFormat="1" ht="44.25" customHeight="1" x14ac:dyDescent="0.2">
      <c r="B2489" s="134"/>
      <c r="C2489" s="181" t="s">
        <v>2560</v>
      </c>
      <c r="D2489" s="181" t="s">
        <v>535</v>
      </c>
      <c r="E2489" s="182" t="s">
        <v>2561</v>
      </c>
      <c r="F2489" s="183" t="s">
        <v>2562</v>
      </c>
      <c r="G2489" s="184" t="s">
        <v>130</v>
      </c>
      <c r="H2489" s="185">
        <v>122.13200000000001</v>
      </c>
      <c r="I2489" s="186"/>
      <c r="J2489" s="187">
        <f>ROUND(I2489*H2489,2)</f>
        <v>0</v>
      </c>
      <c r="K2489" s="183" t="s">
        <v>309</v>
      </c>
      <c r="L2489" s="188"/>
      <c r="M2489" s="189" t="s">
        <v>2</v>
      </c>
      <c r="N2489" s="190" t="s">
        <v>42</v>
      </c>
      <c r="P2489" s="144">
        <f>O2489*H2489</f>
        <v>0</v>
      </c>
      <c r="Q2489" s="144">
        <v>5.4000000000000003E-3</v>
      </c>
      <c r="R2489" s="144">
        <f>Q2489*H2489</f>
        <v>0.65951280000000001</v>
      </c>
      <c r="S2489" s="144">
        <v>0</v>
      </c>
      <c r="T2489" s="145">
        <f>S2489*H2489</f>
        <v>0</v>
      </c>
      <c r="AR2489" s="146" t="s">
        <v>552</v>
      </c>
      <c r="AT2489" s="146" t="s">
        <v>535</v>
      </c>
      <c r="AU2489" s="146" t="s">
        <v>80</v>
      </c>
      <c r="AY2489" s="18" t="s">
        <v>304</v>
      </c>
      <c r="BE2489" s="147">
        <f>IF(N2489="základní",J2489,0)</f>
        <v>0</v>
      </c>
      <c r="BF2489" s="147">
        <f>IF(N2489="snížená",J2489,0)</f>
        <v>0</v>
      </c>
      <c r="BG2489" s="147">
        <f>IF(N2489="zákl. přenesená",J2489,0)</f>
        <v>0</v>
      </c>
      <c r="BH2489" s="147">
        <f>IF(N2489="sníž. přenesená",J2489,0)</f>
        <v>0</v>
      </c>
      <c r="BI2489" s="147">
        <f>IF(N2489="nulová",J2489,0)</f>
        <v>0</v>
      </c>
      <c r="BJ2489" s="18" t="s">
        <v>78</v>
      </c>
      <c r="BK2489" s="147">
        <f>ROUND(I2489*H2489,2)</f>
        <v>0</v>
      </c>
      <c r="BL2489" s="18" t="s">
        <v>423</v>
      </c>
      <c r="BM2489" s="146" t="s">
        <v>2563</v>
      </c>
    </row>
    <row r="2490" spans="2:65" s="13" customFormat="1" x14ac:dyDescent="0.2">
      <c r="B2490" s="159"/>
      <c r="D2490" s="153" t="s">
        <v>313</v>
      </c>
      <c r="F2490" s="161" t="s">
        <v>2564</v>
      </c>
      <c r="H2490" s="162">
        <v>122.13200000000001</v>
      </c>
      <c r="I2490" s="163"/>
      <c r="L2490" s="159"/>
      <c r="M2490" s="164"/>
      <c r="T2490" s="165"/>
      <c r="AT2490" s="160" t="s">
        <v>313</v>
      </c>
      <c r="AU2490" s="160" t="s">
        <v>80</v>
      </c>
      <c r="AV2490" s="13" t="s">
        <v>80</v>
      </c>
      <c r="AW2490" s="13" t="s">
        <v>3</v>
      </c>
      <c r="AX2490" s="13" t="s">
        <v>78</v>
      </c>
      <c r="AY2490" s="160" t="s">
        <v>304</v>
      </c>
    </row>
    <row r="2491" spans="2:65" s="1" customFormat="1" ht="55.5" customHeight="1" x14ac:dyDescent="0.2">
      <c r="B2491" s="134"/>
      <c r="C2491" s="135" t="s">
        <v>2565</v>
      </c>
      <c r="D2491" s="135" t="s">
        <v>306</v>
      </c>
      <c r="E2491" s="136" t="s">
        <v>2566</v>
      </c>
      <c r="F2491" s="137" t="s">
        <v>2567</v>
      </c>
      <c r="G2491" s="138" t="s">
        <v>130</v>
      </c>
      <c r="H2491" s="139">
        <v>132.05699999999999</v>
      </c>
      <c r="I2491" s="140"/>
      <c r="J2491" s="141">
        <f>ROUND(I2491*H2491,2)</f>
        <v>0</v>
      </c>
      <c r="K2491" s="137" t="s">
        <v>309</v>
      </c>
      <c r="L2491" s="33"/>
      <c r="M2491" s="142" t="s">
        <v>2</v>
      </c>
      <c r="N2491" s="143" t="s">
        <v>42</v>
      </c>
      <c r="P2491" s="144">
        <f>O2491*H2491</f>
        <v>0</v>
      </c>
      <c r="Q2491" s="144">
        <v>6.4000000000000005E-4</v>
      </c>
      <c r="R2491" s="144">
        <f>Q2491*H2491</f>
        <v>8.4516480000000005E-2</v>
      </c>
      <c r="S2491" s="144">
        <v>0</v>
      </c>
      <c r="T2491" s="145">
        <f>S2491*H2491</f>
        <v>0</v>
      </c>
      <c r="AR2491" s="146" t="s">
        <v>423</v>
      </c>
      <c r="AT2491" s="146" t="s">
        <v>306</v>
      </c>
      <c r="AU2491" s="146" t="s">
        <v>80</v>
      </c>
      <c r="AY2491" s="18" t="s">
        <v>304</v>
      </c>
      <c r="BE2491" s="147">
        <f>IF(N2491="základní",J2491,0)</f>
        <v>0</v>
      </c>
      <c r="BF2491" s="147">
        <f>IF(N2491="snížená",J2491,0)</f>
        <v>0</v>
      </c>
      <c r="BG2491" s="147">
        <f>IF(N2491="zákl. přenesená",J2491,0)</f>
        <v>0</v>
      </c>
      <c r="BH2491" s="147">
        <f>IF(N2491="sníž. přenesená",J2491,0)</f>
        <v>0</v>
      </c>
      <c r="BI2491" s="147">
        <f>IF(N2491="nulová",J2491,0)</f>
        <v>0</v>
      </c>
      <c r="BJ2491" s="18" t="s">
        <v>78</v>
      </c>
      <c r="BK2491" s="147">
        <f>ROUND(I2491*H2491,2)</f>
        <v>0</v>
      </c>
      <c r="BL2491" s="18" t="s">
        <v>423</v>
      </c>
      <c r="BM2491" s="146" t="s">
        <v>2568</v>
      </c>
    </row>
    <row r="2492" spans="2:65" s="1" customFormat="1" x14ac:dyDescent="0.2">
      <c r="B2492" s="33"/>
      <c r="D2492" s="148" t="s">
        <v>311</v>
      </c>
      <c r="F2492" s="149" t="s">
        <v>2569</v>
      </c>
      <c r="I2492" s="150"/>
      <c r="L2492" s="33"/>
      <c r="M2492" s="151"/>
      <c r="T2492" s="54"/>
      <c r="AT2492" s="18" t="s">
        <v>311</v>
      </c>
      <c r="AU2492" s="18" t="s">
        <v>80</v>
      </c>
    </row>
    <row r="2493" spans="2:65" s="12" customFormat="1" ht="22.5" x14ac:dyDescent="0.2">
      <c r="B2493" s="152"/>
      <c r="D2493" s="153" t="s">
        <v>313</v>
      </c>
      <c r="E2493" s="154" t="s">
        <v>2</v>
      </c>
      <c r="F2493" s="155" t="s">
        <v>2570</v>
      </c>
      <c r="H2493" s="154" t="s">
        <v>2</v>
      </c>
      <c r="I2493" s="156"/>
      <c r="L2493" s="152"/>
      <c r="M2493" s="157"/>
      <c r="T2493" s="158"/>
      <c r="AT2493" s="154" t="s">
        <v>313</v>
      </c>
      <c r="AU2493" s="154" t="s">
        <v>80</v>
      </c>
      <c r="AV2493" s="12" t="s">
        <v>78</v>
      </c>
      <c r="AW2493" s="12" t="s">
        <v>32</v>
      </c>
      <c r="AX2493" s="12" t="s">
        <v>71</v>
      </c>
      <c r="AY2493" s="154" t="s">
        <v>304</v>
      </c>
    </row>
    <row r="2494" spans="2:65" s="12" customFormat="1" ht="22.5" x14ac:dyDescent="0.2">
      <c r="B2494" s="152"/>
      <c r="D2494" s="153" t="s">
        <v>313</v>
      </c>
      <c r="E2494" s="154" t="s">
        <v>2</v>
      </c>
      <c r="F2494" s="155" t="s">
        <v>2571</v>
      </c>
      <c r="H2494" s="154" t="s">
        <v>2</v>
      </c>
      <c r="I2494" s="156"/>
      <c r="L2494" s="152"/>
      <c r="M2494" s="157"/>
      <c r="T2494" s="158"/>
      <c r="AT2494" s="154" t="s">
        <v>313</v>
      </c>
      <c r="AU2494" s="154" t="s">
        <v>80</v>
      </c>
      <c r="AV2494" s="12" t="s">
        <v>78</v>
      </c>
      <c r="AW2494" s="12" t="s">
        <v>32</v>
      </c>
      <c r="AX2494" s="12" t="s">
        <v>71</v>
      </c>
      <c r="AY2494" s="154" t="s">
        <v>304</v>
      </c>
    </row>
    <row r="2495" spans="2:65" s="12" customFormat="1" ht="33.75" x14ac:dyDescent="0.2">
      <c r="B2495" s="152"/>
      <c r="D2495" s="153" t="s">
        <v>313</v>
      </c>
      <c r="E2495" s="154" t="s">
        <v>2</v>
      </c>
      <c r="F2495" s="155" t="s">
        <v>1873</v>
      </c>
      <c r="H2495" s="154" t="s">
        <v>2</v>
      </c>
      <c r="I2495" s="156"/>
      <c r="L2495" s="152"/>
      <c r="M2495" s="157"/>
      <c r="T2495" s="158"/>
      <c r="AT2495" s="154" t="s">
        <v>313</v>
      </c>
      <c r="AU2495" s="154" t="s">
        <v>80</v>
      </c>
      <c r="AV2495" s="12" t="s">
        <v>78</v>
      </c>
      <c r="AW2495" s="12" t="s">
        <v>32</v>
      </c>
      <c r="AX2495" s="12" t="s">
        <v>71</v>
      </c>
      <c r="AY2495" s="154" t="s">
        <v>304</v>
      </c>
    </row>
    <row r="2496" spans="2:65" s="12" customFormat="1" x14ac:dyDescent="0.2">
      <c r="B2496" s="152"/>
      <c r="D2496" s="153" t="s">
        <v>313</v>
      </c>
      <c r="E2496" s="154" t="s">
        <v>2</v>
      </c>
      <c r="F2496" s="155" t="s">
        <v>1874</v>
      </c>
      <c r="H2496" s="154" t="s">
        <v>2</v>
      </c>
      <c r="I2496" s="156"/>
      <c r="L2496" s="152"/>
      <c r="M2496" s="157"/>
      <c r="T2496" s="158"/>
      <c r="AT2496" s="154" t="s">
        <v>313</v>
      </c>
      <c r="AU2496" s="154" t="s">
        <v>80</v>
      </c>
      <c r="AV2496" s="12" t="s">
        <v>78</v>
      </c>
      <c r="AW2496" s="12" t="s">
        <v>32</v>
      </c>
      <c r="AX2496" s="12" t="s">
        <v>71</v>
      </c>
      <c r="AY2496" s="154" t="s">
        <v>304</v>
      </c>
    </row>
    <row r="2497" spans="2:51" s="12" customFormat="1" x14ac:dyDescent="0.2">
      <c r="B2497" s="152"/>
      <c r="D2497" s="153" t="s">
        <v>313</v>
      </c>
      <c r="E2497" s="154" t="s">
        <v>2</v>
      </c>
      <c r="F2497" s="155" t="s">
        <v>2572</v>
      </c>
      <c r="H2497" s="154" t="s">
        <v>2</v>
      </c>
      <c r="I2497" s="156"/>
      <c r="L2497" s="152"/>
      <c r="M2497" s="157"/>
      <c r="T2497" s="158"/>
      <c r="AT2497" s="154" t="s">
        <v>313</v>
      </c>
      <c r="AU2497" s="154" t="s">
        <v>80</v>
      </c>
      <c r="AV2497" s="12" t="s">
        <v>78</v>
      </c>
      <c r="AW2497" s="12" t="s">
        <v>32</v>
      </c>
      <c r="AX2497" s="12" t="s">
        <v>71</v>
      </c>
      <c r="AY2497" s="154" t="s">
        <v>304</v>
      </c>
    </row>
    <row r="2498" spans="2:51" s="12" customFormat="1" x14ac:dyDescent="0.2">
      <c r="B2498" s="152"/>
      <c r="D2498" s="153" t="s">
        <v>313</v>
      </c>
      <c r="E2498" s="154" t="s">
        <v>2</v>
      </c>
      <c r="F2498" s="155" t="s">
        <v>2573</v>
      </c>
      <c r="H2498" s="154" t="s">
        <v>2</v>
      </c>
      <c r="I2498" s="156"/>
      <c r="L2498" s="152"/>
      <c r="M2498" s="157"/>
      <c r="T2498" s="158"/>
      <c r="AT2498" s="154" t="s">
        <v>313</v>
      </c>
      <c r="AU2498" s="154" t="s">
        <v>80</v>
      </c>
      <c r="AV2498" s="12" t="s">
        <v>78</v>
      </c>
      <c r="AW2498" s="12" t="s">
        <v>32</v>
      </c>
      <c r="AX2498" s="12" t="s">
        <v>71</v>
      </c>
      <c r="AY2498" s="154" t="s">
        <v>304</v>
      </c>
    </row>
    <row r="2499" spans="2:51" s="13" customFormat="1" ht="22.5" x14ac:dyDescent="0.2">
      <c r="B2499" s="159"/>
      <c r="D2499" s="153" t="s">
        <v>313</v>
      </c>
      <c r="E2499" s="160" t="s">
        <v>2</v>
      </c>
      <c r="F2499" s="161" t="s">
        <v>2574</v>
      </c>
      <c r="H2499" s="162">
        <v>35.912999999999997</v>
      </c>
      <c r="I2499" s="163"/>
      <c r="L2499" s="159"/>
      <c r="M2499" s="164"/>
      <c r="T2499" s="165"/>
      <c r="AT2499" s="160" t="s">
        <v>313</v>
      </c>
      <c r="AU2499" s="160" t="s">
        <v>80</v>
      </c>
      <c r="AV2499" s="13" t="s">
        <v>80</v>
      </c>
      <c r="AW2499" s="13" t="s">
        <v>32</v>
      </c>
      <c r="AX2499" s="13" t="s">
        <v>71</v>
      </c>
      <c r="AY2499" s="160" t="s">
        <v>304</v>
      </c>
    </row>
    <row r="2500" spans="2:51" s="13" customFormat="1" x14ac:dyDescent="0.2">
      <c r="B2500" s="159"/>
      <c r="D2500" s="153" t="s">
        <v>313</v>
      </c>
      <c r="E2500" s="160" t="s">
        <v>2</v>
      </c>
      <c r="F2500" s="161" t="s">
        <v>2575</v>
      </c>
      <c r="H2500" s="162">
        <v>34.411000000000001</v>
      </c>
      <c r="I2500" s="163"/>
      <c r="L2500" s="159"/>
      <c r="M2500" s="164"/>
      <c r="T2500" s="165"/>
      <c r="AT2500" s="160" t="s">
        <v>313</v>
      </c>
      <c r="AU2500" s="160" t="s">
        <v>80</v>
      </c>
      <c r="AV2500" s="13" t="s">
        <v>80</v>
      </c>
      <c r="AW2500" s="13" t="s">
        <v>32</v>
      </c>
      <c r="AX2500" s="13" t="s">
        <v>71</v>
      </c>
      <c r="AY2500" s="160" t="s">
        <v>304</v>
      </c>
    </row>
    <row r="2501" spans="2:51" s="14" customFormat="1" x14ac:dyDescent="0.2">
      <c r="B2501" s="166"/>
      <c r="D2501" s="153" t="s">
        <v>313</v>
      </c>
      <c r="E2501" s="167" t="s">
        <v>2</v>
      </c>
      <c r="F2501" s="168" t="s">
        <v>321</v>
      </c>
      <c r="H2501" s="169">
        <v>70.323999999999998</v>
      </c>
      <c r="I2501" s="170"/>
      <c r="L2501" s="166"/>
      <c r="M2501" s="171"/>
      <c r="T2501" s="172"/>
      <c r="AT2501" s="167" t="s">
        <v>313</v>
      </c>
      <c r="AU2501" s="167" t="s">
        <v>80</v>
      </c>
      <c r="AV2501" s="14" t="s">
        <v>322</v>
      </c>
      <c r="AW2501" s="14" t="s">
        <v>32</v>
      </c>
      <c r="AX2501" s="14" t="s">
        <v>71</v>
      </c>
      <c r="AY2501" s="167" t="s">
        <v>304</v>
      </c>
    </row>
    <row r="2502" spans="2:51" s="12" customFormat="1" x14ac:dyDescent="0.2">
      <c r="B2502" s="152"/>
      <c r="D2502" s="153" t="s">
        <v>313</v>
      </c>
      <c r="E2502" s="154" t="s">
        <v>2</v>
      </c>
      <c r="F2502" s="155" t="s">
        <v>2576</v>
      </c>
      <c r="H2502" s="154" t="s">
        <v>2</v>
      </c>
      <c r="I2502" s="156"/>
      <c r="L2502" s="152"/>
      <c r="M2502" s="157"/>
      <c r="T2502" s="158"/>
      <c r="AT2502" s="154" t="s">
        <v>313</v>
      </c>
      <c r="AU2502" s="154" t="s">
        <v>80</v>
      </c>
      <c r="AV2502" s="12" t="s">
        <v>78</v>
      </c>
      <c r="AW2502" s="12" t="s">
        <v>32</v>
      </c>
      <c r="AX2502" s="12" t="s">
        <v>71</v>
      </c>
      <c r="AY2502" s="154" t="s">
        <v>304</v>
      </c>
    </row>
    <row r="2503" spans="2:51" s="12" customFormat="1" x14ac:dyDescent="0.2">
      <c r="B2503" s="152"/>
      <c r="D2503" s="153" t="s">
        <v>313</v>
      </c>
      <c r="E2503" s="154" t="s">
        <v>2</v>
      </c>
      <c r="F2503" s="155" t="s">
        <v>2573</v>
      </c>
      <c r="H2503" s="154" t="s">
        <v>2</v>
      </c>
      <c r="I2503" s="156"/>
      <c r="L2503" s="152"/>
      <c r="M2503" s="157"/>
      <c r="T2503" s="158"/>
      <c r="AT2503" s="154" t="s">
        <v>313</v>
      </c>
      <c r="AU2503" s="154" t="s">
        <v>80</v>
      </c>
      <c r="AV2503" s="12" t="s">
        <v>78</v>
      </c>
      <c r="AW2503" s="12" t="s">
        <v>32</v>
      </c>
      <c r="AX2503" s="12" t="s">
        <v>71</v>
      </c>
      <c r="AY2503" s="154" t="s">
        <v>304</v>
      </c>
    </row>
    <row r="2504" spans="2:51" s="13" customFormat="1" x14ac:dyDescent="0.2">
      <c r="B2504" s="159"/>
      <c r="D2504" s="153" t="s">
        <v>313</v>
      </c>
      <c r="E2504" s="160" t="s">
        <v>2</v>
      </c>
      <c r="F2504" s="161" t="s">
        <v>2577</v>
      </c>
      <c r="H2504" s="162">
        <v>11.115</v>
      </c>
      <c r="I2504" s="163"/>
      <c r="L2504" s="159"/>
      <c r="M2504" s="164"/>
      <c r="T2504" s="165"/>
      <c r="AT2504" s="160" t="s">
        <v>313</v>
      </c>
      <c r="AU2504" s="160" t="s">
        <v>80</v>
      </c>
      <c r="AV2504" s="13" t="s">
        <v>80</v>
      </c>
      <c r="AW2504" s="13" t="s">
        <v>32</v>
      </c>
      <c r="AX2504" s="13" t="s">
        <v>71</v>
      </c>
      <c r="AY2504" s="160" t="s">
        <v>304</v>
      </c>
    </row>
    <row r="2505" spans="2:51" s="13" customFormat="1" x14ac:dyDescent="0.2">
      <c r="B2505" s="159"/>
      <c r="D2505" s="153" t="s">
        <v>313</v>
      </c>
      <c r="E2505" s="160" t="s">
        <v>2</v>
      </c>
      <c r="F2505" s="161" t="s">
        <v>2578</v>
      </c>
      <c r="H2505" s="162">
        <v>7.157</v>
      </c>
      <c r="I2505" s="163"/>
      <c r="L2505" s="159"/>
      <c r="M2505" s="164"/>
      <c r="T2505" s="165"/>
      <c r="AT2505" s="160" t="s">
        <v>313</v>
      </c>
      <c r="AU2505" s="160" t="s">
        <v>80</v>
      </c>
      <c r="AV2505" s="13" t="s">
        <v>80</v>
      </c>
      <c r="AW2505" s="13" t="s">
        <v>32</v>
      </c>
      <c r="AX2505" s="13" t="s">
        <v>71</v>
      </c>
      <c r="AY2505" s="160" t="s">
        <v>304</v>
      </c>
    </row>
    <row r="2506" spans="2:51" s="13" customFormat="1" x14ac:dyDescent="0.2">
      <c r="B2506" s="159"/>
      <c r="D2506" s="153" t="s">
        <v>313</v>
      </c>
      <c r="E2506" s="160" t="s">
        <v>2</v>
      </c>
      <c r="F2506" s="161" t="s">
        <v>2579</v>
      </c>
      <c r="H2506" s="162">
        <v>23.634</v>
      </c>
      <c r="I2506" s="163"/>
      <c r="L2506" s="159"/>
      <c r="M2506" s="164"/>
      <c r="T2506" s="165"/>
      <c r="AT2506" s="160" t="s">
        <v>313</v>
      </c>
      <c r="AU2506" s="160" t="s">
        <v>80</v>
      </c>
      <c r="AV2506" s="13" t="s">
        <v>80</v>
      </c>
      <c r="AW2506" s="13" t="s">
        <v>32</v>
      </c>
      <c r="AX2506" s="13" t="s">
        <v>71</v>
      </c>
      <c r="AY2506" s="160" t="s">
        <v>304</v>
      </c>
    </row>
    <row r="2507" spans="2:51" s="14" customFormat="1" x14ac:dyDescent="0.2">
      <c r="B2507" s="166"/>
      <c r="D2507" s="153" t="s">
        <v>313</v>
      </c>
      <c r="E2507" s="167" t="s">
        <v>2</v>
      </c>
      <c r="F2507" s="168" t="s">
        <v>321</v>
      </c>
      <c r="H2507" s="169">
        <v>41.905999999999999</v>
      </c>
      <c r="I2507" s="170"/>
      <c r="L2507" s="166"/>
      <c r="M2507" s="171"/>
      <c r="T2507" s="172"/>
      <c r="AT2507" s="167" t="s">
        <v>313</v>
      </c>
      <c r="AU2507" s="167" t="s">
        <v>80</v>
      </c>
      <c r="AV2507" s="14" t="s">
        <v>322</v>
      </c>
      <c r="AW2507" s="14" t="s">
        <v>32</v>
      </c>
      <c r="AX2507" s="14" t="s">
        <v>71</v>
      </c>
      <c r="AY2507" s="167" t="s">
        <v>304</v>
      </c>
    </row>
    <row r="2508" spans="2:51" s="12" customFormat="1" ht="22.5" x14ac:dyDescent="0.2">
      <c r="B2508" s="152"/>
      <c r="D2508" s="153" t="s">
        <v>313</v>
      </c>
      <c r="E2508" s="154" t="s">
        <v>2</v>
      </c>
      <c r="F2508" s="155" t="s">
        <v>2580</v>
      </c>
      <c r="H2508" s="154" t="s">
        <v>2</v>
      </c>
      <c r="I2508" s="156"/>
      <c r="L2508" s="152"/>
      <c r="M2508" s="157"/>
      <c r="T2508" s="158"/>
      <c r="AT2508" s="154" t="s">
        <v>313</v>
      </c>
      <c r="AU2508" s="154" t="s">
        <v>80</v>
      </c>
      <c r="AV2508" s="12" t="s">
        <v>78</v>
      </c>
      <c r="AW2508" s="12" t="s">
        <v>32</v>
      </c>
      <c r="AX2508" s="12" t="s">
        <v>71</v>
      </c>
      <c r="AY2508" s="154" t="s">
        <v>304</v>
      </c>
    </row>
    <row r="2509" spans="2:51" s="13" customFormat="1" x14ac:dyDescent="0.2">
      <c r="B2509" s="159"/>
      <c r="D2509" s="153" t="s">
        <v>313</v>
      </c>
      <c r="E2509" s="160" t="s">
        <v>2</v>
      </c>
      <c r="F2509" s="161" t="s">
        <v>2581</v>
      </c>
      <c r="H2509" s="162">
        <v>4.32</v>
      </c>
      <c r="I2509" s="163"/>
      <c r="L2509" s="159"/>
      <c r="M2509" s="164"/>
      <c r="T2509" s="165"/>
      <c r="AT2509" s="160" t="s">
        <v>313</v>
      </c>
      <c r="AU2509" s="160" t="s">
        <v>80</v>
      </c>
      <c r="AV2509" s="13" t="s">
        <v>80</v>
      </c>
      <c r="AW2509" s="13" t="s">
        <v>32</v>
      </c>
      <c r="AX2509" s="13" t="s">
        <v>71</v>
      </c>
      <c r="AY2509" s="160" t="s">
        <v>304</v>
      </c>
    </row>
    <row r="2510" spans="2:51" s="13" customFormat="1" x14ac:dyDescent="0.2">
      <c r="B2510" s="159"/>
      <c r="D2510" s="153" t="s">
        <v>313</v>
      </c>
      <c r="E2510" s="160" t="s">
        <v>2</v>
      </c>
      <c r="F2510" s="161" t="s">
        <v>2582</v>
      </c>
      <c r="H2510" s="162">
        <v>4.4880000000000004</v>
      </c>
      <c r="I2510" s="163"/>
      <c r="L2510" s="159"/>
      <c r="M2510" s="164"/>
      <c r="T2510" s="165"/>
      <c r="AT2510" s="160" t="s">
        <v>313</v>
      </c>
      <c r="AU2510" s="160" t="s">
        <v>80</v>
      </c>
      <c r="AV2510" s="13" t="s">
        <v>80</v>
      </c>
      <c r="AW2510" s="13" t="s">
        <v>32</v>
      </c>
      <c r="AX2510" s="13" t="s">
        <v>71</v>
      </c>
      <c r="AY2510" s="160" t="s">
        <v>304</v>
      </c>
    </row>
    <row r="2511" spans="2:51" s="13" customFormat="1" x14ac:dyDescent="0.2">
      <c r="B2511" s="159"/>
      <c r="D2511" s="153" t="s">
        <v>313</v>
      </c>
      <c r="E2511" s="160" t="s">
        <v>2</v>
      </c>
      <c r="F2511" s="161" t="s">
        <v>2583</v>
      </c>
      <c r="H2511" s="162">
        <v>2.68</v>
      </c>
      <c r="I2511" s="163"/>
      <c r="L2511" s="159"/>
      <c r="M2511" s="164"/>
      <c r="T2511" s="165"/>
      <c r="AT2511" s="160" t="s">
        <v>313</v>
      </c>
      <c r="AU2511" s="160" t="s">
        <v>80</v>
      </c>
      <c r="AV2511" s="13" t="s">
        <v>80</v>
      </c>
      <c r="AW2511" s="13" t="s">
        <v>32</v>
      </c>
      <c r="AX2511" s="13" t="s">
        <v>71</v>
      </c>
      <c r="AY2511" s="160" t="s">
        <v>304</v>
      </c>
    </row>
    <row r="2512" spans="2:51" s="14" customFormat="1" x14ac:dyDescent="0.2">
      <c r="B2512" s="166"/>
      <c r="D2512" s="153" t="s">
        <v>313</v>
      </c>
      <c r="E2512" s="167" t="s">
        <v>2</v>
      </c>
      <c r="F2512" s="168" t="s">
        <v>321</v>
      </c>
      <c r="H2512" s="169">
        <v>11.488</v>
      </c>
      <c r="I2512" s="170"/>
      <c r="L2512" s="166"/>
      <c r="M2512" s="171"/>
      <c r="T2512" s="172"/>
      <c r="AT2512" s="167" t="s">
        <v>313</v>
      </c>
      <c r="AU2512" s="167" t="s">
        <v>80</v>
      </c>
      <c r="AV2512" s="14" t="s">
        <v>322</v>
      </c>
      <c r="AW2512" s="14" t="s">
        <v>32</v>
      </c>
      <c r="AX2512" s="14" t="s">
        <v>71</v>
      </c>
      <c r="AY2512" s="167" t="s">
        <v>304</v>
      </c>
    </row>
    <row r="2513" spans="2:65" s="13" customFormat="1" x14ac:dyDescent="0.2">
      <c r="B2513" s="159"/>
      <c r="D2513" s="153" t="s">
        <v>313</v>
      </c>
      <c r="E2513" s="160" t="s">
        <v>2</v>
      </c>
      <c r="F2513" s="161" t="s">
        <v>2584</v>
      </c>
      <c r="H2513" s="162">
        <v>8.3390000000000004</v>
      </c>
      <c r="I2513" s="163"/>
      <c r="L2513" s="159"/>
      <c r="M2513" s="164"/>
      <c r="T2513" s="165"/>
      <c r="AT2513" s="160" t="s">
        <v>313</v>
      </c>
      <c r="AU2513" s="160" t="s">
        <v>80</v>
      </c>
      <c r="AV2513" s="13" t="s">
        <v>80</v>
      </c>
      <c r="AW2513" s="13" t="s">
        <v>32</v>
      </c>
      <c r="AX2513" s="13" t="s">
        <v>71</v>
      </c>
      <c r="AY2513" s="160" t="s">
        <v>304</v>
      </c>
    </row>
    <row r="2514" spans="2:65" s="14" customFormat="1" x14ac:dyDescent="0.2">
      <c r="B2514" s="166"/>
      <c r="D2514" s="153" t="s">
        <v>313</v>
      </c>
      <c r="E2514" s="167" t="s">
        <v>2</v>
      </c>
      <c r="F2514" s="168" t="s">
        <v>321</v>
      </c>
      <c r="H2514" s="169">
        <v>8.3390000000000004</v>
      </c>
      <c r="I2514" s="170"/>
      <c r="L2514" s="166"/>
      <c r="M2514" s="171"/>
      <c r="T2514" s="172"/>
      <c r="AT2514" s="167" t="s">
        <v>313</v>
      </c>
      <c r="AU2514" s="167" t="s">
        <v>80</v>
      </c>
      <c r="AV2514" s="14" t="s">
        <v>322</v>
      </c>
      <c r="AW2514" s="14" t="s">
        <v>32</v>
      </c>
      <c r="AX2514" s="14" t="s">
        <v>71</v>
      </c>
      <c r="AY2514" s="167" t="s">
        <v>304</v>
      </c>
    </row>
    <row r="2515" spans="2:65" s="15" customFormat="1" x14ac:dyDescent="0.2">
      <c r="B2515" s="173"/>
      <c r="D2515" s="153" t="s">
        <v>313</v>
      </c>
      <c r="E2515" s="174" t="s">
        <v>2</v>
      </c>
      <c r="F2515" s="175" t="s">
        <v>323</v>
      </c>
      <c r="H2515" s="176">
        <v>132.05699999999999</v>
      </c>
      <c r="I2515" s="177"/>
      <c r="L2515" s="173"/>
      <c r="M2515" s="178"/>
      <c r="T2515" s="179"/>
      <c r="AT2515" s="174" t="s">
        <v>313</v>
      </c>
      <c r="AU2515" s="174" t="s">
        <v>80</v>
      </c>
      <c r="AV2515" s="15" t="s">
        <v>86</v>
      </c>
      <c r="AW2515" s="15" t="s">
        <v>32</v>
      </c>
      <c r="AX2515" s="15" t="s">
        <v>78</v>
      </c>
      <c r="AY2515" s="174" t="s">
        <v>304</v>
      </c>
    </row>
    <row r="2516" spans="2:65" s="1" customFormat="1" ht="24.2" customHeight="1" x14ac:dyDescent="0.2">
      <c r="B2516" s="134"/>
      <c r="C2516" s="135" t="s">
        <v>2585</v>
      </c>
      <c r="D2516" s="135" t="s">
        <v>306</v>
      </c>
      <c r="E2516" s="136" t="s">
        <v>2586</v>
      </c>
      <c r="F2516" s="137" t="s">
        <v>2587</v>
      </c>
      <c r="G2516" s="138" t="s">
        <v>179</v>
      </c>
      <c r="H2516" s="139">
        <v>227.98</v>
      </c>
      <c r="I2516" s="140"/>
      <c r="J2516" s="141">
        <f>ROUND(I2516*H2516,2)</f>
        <v>0</v>
      </c>
      <c r="K2516" s="137" t="s">
        <v>309</v>
      </c>
      <c r="L2516" s="33"/>
      <c r="M2516" s="142" t="s">
        <v>2</v>
      </c>
      <c r="N2516" s="143" t="s">
        <v>42</v>
      </c>
      <c r="P2516" s="144">
        <f>O2516*H2516</f>
        <v>0</v>
      </c>
      <c r="Q2516" s="144">
        <v>1.6000000000000001E-4</v>
      </c>
      <c r="R2516" s="144">
        <f>Q2516*H2516</f>
        <v>3.6476800000000004E-2</v>
      </c>
      <c r="S2516" s="144">
        <v>0</v>
      </c>
      <c r="T2516" s="145">
        <f>S2516*H2516</f>
        <v>0</v>
      </c>
      <c r="AR2516" s="146" t="s">
        <v>423</v>
      </c>
      <c r="AT2516" s="146" t="s">
        <v>306</v>
      </c>
      <c r="AU2516" s="146" t="s">
        <v>80</v>
      </c>
      <c r="AY2516" s="18" t="s">
        <v>304</v>
      </c>
      <c r="BE2516" s="147">
        <f>IF(N2516="základní",J2516,0)</f>
        <v>0</v>
      </c>
      <c r="BF2516" s="147">
        <f>IF(N2516="snížená",J2516,0)</f>
        <v>0</v>
      </c>
      <c r="BG2516" s="147">
        <f>IF(N2516="zákl. přenesená",J2516,0)</f>
        <v>0</v>
      </c>
      <c r="BH2516" s="147">
        <f>IF(N2516="sníž. přenesená",J2516,0)</f>
        <v>0</v>
      </c>
      <c r="BI2516" s="147">
        <f>IF(N2516="nulová",J2516,0)</f>
        <v>0</v>
      </c>
      <c r="BJ2516" s="18" t="s">
        <v>78</v>
      </c>
      <c r="BK2516" s="147">
        <f>ROUND(I2516*H2516,2)</f>
        <v>0</v>
      </c>
      <c r="BL2516" s="18" t="s">
        <v>423</v>
      </c>
      <c r="BM2516" s="146" t="s">
        <v>2588</v>
      </c>
    </row>
    <row r="2517" spans="2:65" s="1" customFormat="1" x14ac:dyDescent="0.2">
      <c r="B2517" s="33"/>
      <c r="D2517" s="148" t="s">
        <v>311</v>
      </c>
      <c r="F2517" s="149" t="s">
        <v>2589</v>
      </c>
      <c r="I2517" s="150"/>
      <c r="L2517" s="33"/>
      <c r="M2517" s="151"/>
      <c r="T2517" s="54"/>
      <c r="AT2517" s="18" t="s">
        <v>311</v>
      </c>
      <c r="AU2517" s="18" t="s">
        <v>80</v>
      </c>
    </row>
    <row r="2518" spans="2:65" s="12" customFormat="1" ht="33.75" x14ac:dyDescent="0.2">
      <c r="B2518" s="152"/>
      <c r="D2518" s="153" t="s">
        <v>313</v>
      </c>
      <c r="E2518" s="154" t="s">
        <v>2</v>
      </c>
      <c r="F2518" s="155" t="s">
        <v>2590</v>
      </c>
      <c r="H2518" s="154" t="s">
        <v>2</v>
      </c>
      <c r="I2518" s="156"/>
      <c r="L2518" s="152"/>
      <c r="M2518" s="157"/>
      <c r="T2518" s="158"/>
      <c r="AT2518" s="154" t="s">
        <v>313</v>
      </c>
      <c r="AU2518" s="154" t="s">
        <v>80</v>
      </c>
      <c r="AV2518" s="12" t="s">
        <v>78</v>
      </c>
      <c r="AW2518" s="12" t="s">
        <v>32</v>
      </c>
      <c r="AX2518" s="12" t="s">
        <v>71</v>
      </c>
      <c r="AY2518" s="154" t="s">
        <v>304</v>
      </c>
    </row>
    <row r="2519" spans="2:65" s="12" customFormat="1" x14ac:dyDescent="0.2">
      <c r="B2519" s="152"/>
      <c r="D2519" s="153" t="s">
        <v>313</v>
      </c>
      <c r="E2519" s="154" t="s">
        <v>2</v>
      </c>
      <c r="F2519" s="155" t="s">
        <v>2591</v>
      </c>
      <c r="H2519" s="154" t="s">
        <v>2</v>
      </c>
      <c r="I2519" s="156"/>
      <c r="L2519" s="152"/>
      <c r="M2519" s="157"/>
      <c r="T2519" s="158"/>
      <c r="AT2519" s="154" t="s">
        <v>313</v>
      </c>
      <c r="AU2519" s="154" t="s">
        <v>80</v>
      </c>
      <c r="AV2519" s="12" t="s">
        <v>78</v>
      </c>
      <c r="AW2519" s="12" t="s">
        <v>32</v>
      </c>
      <c r="AX2519" s="12" t="s">
        <v>71</v>
      </c>
      <c r="AY2519" s="154" t="s">
        <v>304</v>
      </c>
    </row>
    <row r="2520" spans="2:65" s="12" customFormat="1" x14ac:dyDescent="0.2">
      <c r="B2520" s="152"/>
      <c r="D2520" s="153" t="s">
        <v>313</v>
      </c>
      <c r="E2520" s="154" t="s">
        <v>2</v>
      </c>
      <c r="F2520" s="155" t="s">
        <v>1874</v>
      </c>
      <c r="H2520" s="154" t="s">
        <v>2</v>
      </c>
      <c r="I2520" s="156"/>
      <c r="L2520" s="152"/>
      <c r="M2520" s="157"/>
      <c r="T2520" s="158"/>
      <c r="AT2520" s="154" t="s">
        <v>313</v>
      </c>
      <c r="AU2520" s="154" t="s">
        <v>80</v>
      </c>
      <c r="AV2520" s="12" t="s">
        <v>78</v>
      </c>
      <c r="AW2520" s="12" t="s">
        <v>32</v>
      </c>
      <c r="AX2520" s="12" t="s">
        <v>71</v>
      </c>
      <c r="AY2520" s="154" t="s">
        <v>304</v>
      </c>
    </row>
    <row r="2521" spans="2:65" s="12" customFormat="1" x14ac:dyDescent="0.2">
      <c r="B2521" s="152"/>
      <c r="D2521" s="153" t="s">
        <v>313</v>
      </c>
      <c r="E2521" s="154" t="s">
        <v>2</v>
      </c>
      <c r="F2521" s="155" t="s">
        <v>2572</v>
      </c>
      <c r="H2521" s="154" t="s">
        <v>2</v>
      </c>
      <c r="I2521" s="156"/>
      <c r="L2521" s="152"/>
      <c r="M2521" s="157"/>
      <c r="T2521" s="158"/>
      <c r="AT2521" s="154" t="s">
        <v>313</v>
      </c>
      <c r="AU2521" s="154" t="s">
        <v>80</v>
      </c>
      <c r="AV2521" s="12" t="s">
        <v>78</v>
      </c>
      <c r="AW2521" s="12" t="s">
        <v>32</v>
      </c>
      <c r="AX2521" s="12" t="s">
        <v>71</v>
      </c>
      <c r="AY2521" s="154" t="s">
        <v>304</v>
      </c>
    </row>
    <row r="2522" spans="2:65" s="12" customFormat="1" x14ac:dyDescent="0.2">
      <c r="B2522" s="152"/>
      <c r="D2522" s="153" t="s">
        <v>313</v>
      </c>
      <c r="E2522" s="154" t="s">
        <v>2</v>
      </c>
      <c r="F2522" s="155" t="s">
        <v>2573</v>
      </c>
      <c r="H2522" s="154" t="s">
        <v>2</v>
      </c>
      <c r="I2522" s="156"/>
      <c r="L2522" s="152"/>
      <c r="M2522" s="157"/>
      <c r="T2522" s="158"/>
      <c r="AT2522" s="154" t="s">
        <v>313</v>
      </c>
      <c r="AU2522" s="154" t="s">
        <v>80</v>
      </c>
      <c r="AV2522" s="12" t="s">
        <v>78</v>
      </c>
      <c r="AW2522" s="12" t="s">
        <v>32</v>
      </c>
      <c r="AX2522" s="12" t="s">
        <v>71</v>
      </c>
      <c r="AY2522" s="154" t="s">
        <v>304</v>
      </c>
    </row>
    <row r="2523" spans="2:65" s="13" customFormat="1" x14ac:dyDescent="0.2">
      <c r="B2523" s="159"/>
      <c r="D2523" s="153" t="s">
        <v>313</v>
      </c>
      <c r="E2523" s="160" t="s">
        <v>2</v>
      </c>
      <c r="F2523" s="161" t="s">
        <v>2592</v>
      </c>
      <c r="H2523" s="162">
        <v>54.81</v>
      </c>
      <c r="I2523" s="163"/>
      <c r="L2523" s="159"/>
      <c r="M2523" s="164"/>
      <c r="T2523" s="165"/>
      <c r="AT2523" s="160" t="s">
        <v>313</v>
      </c>
      <c r="AU2523" s="160" t="s">
        <v>80</v>
      </c>
      <c r="AV2523" s="13" t="s">
        <v>80</v>
      </c>
      <c r="AW2523" s="13" t="s">
        <v>32</v>
      </c>
      <c r="AX2523" s="13" t="s">
        <v>71</v>
      </c>
      <c r="AY2523" s="160" t="s">
        <v>304</v>
      </c>
    </row>
    <row r="2524" spans="2:65" s="13" customFormat="1" x14ac:dyDescent="0.2">
      <c r="B2524" s="159"/>
      <c r="D2524" s="153" t="s">
        <v>313</v>
      </c>
      <c r="E2524" s="160" t="s">
        <v>2</v>
      </c>
      <c r="F2524" s="161" t="s">
        <v>2593</v>
      </c>
      <c r="H2524" s="162">
        <v>52.94</v>
      </c>
      <c r="I2524" s="163"/>
      <c r="L2524" s="159"/>
      <c r="M2524" s="164"/>
      <c r="T2524" s="165"/>
      <c r="AT2524" s="160" t="s">
        <v>313</v>
      </c>
      <c r="AU2524" s="160" t="s">
        <v>80</v>
      </c>
      <c r="AV2524" s="13" t="s">
        <v>80</v>
      </c>
      <c r="AW2524" s="13" t="s">
        <v>32</v>
      </c>
      <c r="AX2524" s="13" t="s">
        <v>71</v>
      </c>
      <c r="AY2524" s="160" t="s">
        <v>304</v>
      </c>
    </row>
    <row r="2525" spans="2:65" s="14" customFormat="1" x14ac:dyDescent="0.2">
      <c r="B2525" s="166"/>
      <c r="D2525" s="153" t="s">
        <v>313</v>
      </c>
      <c r="E2525" s="167" t="s">
        <v>2</v>
      </c>
      <c r="F2525" s="168" t="s">
        <v>321</v>
      </c>
      <c r="H2525" s="169">
        <v>107.75</v>
      </c>
      <c r="I2525" s="170"/>
      <c r="L2525" s="166"/>
      <c r="M2525" s="171"/>
      <c r="T2525" s="172"/>
      <c r="AT2525" s="167" t="s">
        <v>313</v>
      </c>
      <c r="AU2525" s="167" t="s">
        <v>80</v>
      </c>
      <c r="AV2525" s="14" t="s">
        <v>322</v>
      </c>
      <c r="AW2525" s="14" t="s">
        <v>32</v>
      </c>
      <c r="AX2525" s="14" t="s">
        <v>71</v>
      </c>
      <c r="AY2525" s="167" t="s">
        <v>304</v>
      </c>
    </row>
    <row r="2526" spans="2:65" s="12" customFormat="1" x14ac:dyDescent="0.2">
      <c r="B2526" s="152"/>
      <c r="D2526" s="153" t="s">
        <v>313</v>
      </c>
      <c r="E2526" s="154" t="s">
        <v>2</v>
      </c>
      <c r="F2526" s="155" t="s">
        <v>2576</v>
      </c>
      <c r="H2526" s="154" t="s">
        <v>2</v>
      </c>
      <c r="I2526" s="156"/>
      <c r="L2526" s="152"/>
      <c r="M2526" s="157"/>
      <c r="T2526" s="158"/>
      <c r="AT2526" s="154" t="s">
        <v>313</v>
      </c>
      <c r="AU2526" s="154" t="s">
        <v>80</v>
      </c>
      <c r="AV2526" s="12" t="s">
        <v>78</v>
      </c>
      <c r="AW2526" s="12" t="s">
        <v>32</v>
      </c>
      <c r="AX2526" s="12" t="s">
        <v>71</v>
      </c>
      <c r="AY2526" s="154" t="s">
        <v>304</v>
      </c>
    </row>
    <row r="2527" spans="2:65" s="12" customFormat="1" x14ac:dyDescent="0.2">
      <c r="B2527" s="152"/>
      <c r="D2527" s="153" t="s">
        <v>313</v>
      </c>
      <c r="E2527" s="154" t="s">
        <v>2</v>
      </c>
      <c r="F2527" s="155" t="s">
        <v>2573</v>
      </c>
      <c r="H2527" s="154" t="s">
        <v>2</v>
      </c>
      <c r="I2527" s="156"/>
      <c r="L2527" s="152"/>
      <c r="M2527" s="157"/>
      <c r="T2527" s="158"/>
      <c r="AT2527" s="154" t="s">
        <v>313</v>
      </c>
      <c r="AU2527" s="154" t="s">
        <v>80</v>
      </c>
      <c r="AV2527" s="12" t="s">
        <v>78</v>
      </c>
      <c r="AW2527" s="12" t="s">
        <v>32</v>
      </c>
      <c r="AX2527" s="12" t="s">
        <v>71</v>
      </c>
      <c r="AY2527" s="154" t="s">
        <v>304</v>
      </c>
    </row>
    <row r="2528" spans="2:65" s="13" customFormat="1" x14ac:dyDescent="0.2">
      <c r="B2528" s="159"/>
      <c r="D2528" s="153" t="s">
        <v>313</v>
      </c>
      <c r="E2528" s="160" t="s">
        <v>2</v>
      </c>
      <c r="F2528" s="161" t="s">
        <v>2594</v>
      </c>
      <c r="H2528" s="162">
        <v>17.100000000000001</v>
      </c>
      <c r="I2528" s="163"/>
      <c r="L2528" s="159"/>
      <c r="M2528" s="164"/>
      <c r="T2528" s="165"/>
      <c r="AT2528" s="160" t="s">
        <v>313</v>
      </c>
      <c r="AU2528" s="160" t="s">
        <v>80</v>
      </c>
      <c r="AV2528" s="13" t="s">
        <v>80</v>
      </c>
      <c r="AW2528" s="13" t="s">
        <v>32</v>
      </c>
      <c r="AX2528" s="13" t="s">
        <v>71</v>
      </c>
      <c r="AY2528" s="160" t="s">
        <v>304</v>
      </c>
    </row>
    <row r="2529" spans="2:65" s="13" customFormat="1" x14ac:dyDescent="0.2">
      <c r="B2529" s="159"/>
      <c r="D2529" s="153" t="s">
        <v>313</v>
      </c>
      <c r="E2529" s="160" t="s">
        <v>2</v>
      </c>
      <c r="F2529" s="161" t="s">
        <v>2595</v>
      </c>
      <c r="H2529" s="162">
        <v>11.01</v>
      </c>
      <c r="I2529" s="163"/>
      <c r="L2529" s="159"/>
      <c r="M2529" s="164"/>
      <c r="T2529" s="165"/>
      <c r="AT2529" s="160" t="s">
        <v>313</v>
      </c>
      <c r="AU2529" s="160" t="s">
        <v>80</v>
      </c>
      <c r="AV2529" s="13" t="s">
        <v>80</v>
      </c>
      <c r="AW2529" s="13" t="s">
        <v>32</v>
      </c>
      <c r="AX2529" s="13" t="s">
        <v>71</v>
      </c>
      <c r="AY2529" s="160" t="s">
        <v>304</v>
      </c>
    </row>
    <row r="2530" spans="2:65" s="13" customFormat="1" x14ac:dyDescent="0.2">
      <c r="B2530" s="159"/>
      <c r="D2530" s="153" t="s">
        <v>313</v>
      </c>
      <c r="E2530" s="160" t="s">
        <v>2</v>
      </c>
      <c r="F2530" s="161" t="s">
        <v>2596</v>
      </c>
      <c r="H2530" s="162">
        <v>36.36</v>
      </c>
      <c r="I2530" s="163"/>
      <c r="L2530" s="159"/>
      <c r="M2530" s="164"/>
      <c r="T2530" s="165"/>
      <c r="AT2530" s="160" t="s">
        <v>313</v>
      </c>
      <c r="AU2530" s="160" t="s">
        <v>80</v>
      </c>
      <c r="AV2530" s="13" t="s">
        <v>80</v>
      </c>
      <c r="AW2530" s="13" t="s">
        <v>32</v>
      </c>
      <c r="AX2530" s="13" t="s">
        <v>71</v>
      </c>
      <c r="AY2530" s="160" t="s">
        <v>304</v>
      </c>
    </row>
    <row r="2531" spans="2:65" s="14" customFormat="1" x14ac:dyDescent="0.2">
      <c r="B2531" s="166"/>
      <c r="D2531" s="153" t="s">
        <v>313</v>
      </c>
      <c r="E2531" s="167" t="s">
        <v>2</v>
      </c>
      <c r="F2531" s="168" t="s">
        <v>321</v>
      </c>
      <c r="H2531" s="169">
        <v>64.47</v>
      </c>
      <c r="I2531" s="170"/>
      <c r="L2531" s="166"/>
      <c r="M2531" s="171"/>
      <c r="T2531" s="172"/>
      <c r="AT2531" s="167" t="s">
        <v>313</v>
      </c>
      <c r="AU2531" s="167" t="s">
        <v>80</v>
      </c>
      <c r="AV2531" s="14" t="s">
        <v>322</v>
      </c>
      <c r="AW2531" s="14" t="s">
        <v>32</v>
      </c>
      <c r="AX2531" s="14" t="s">
        <v>71</v>
      </c>
      <c r="AY2531" s="167" t="s">
        <v>304</v>
      </c>
    </row>
    <row r="2532" spans="2:65" s="12" customFormat="1" ht="22.5" x14ac:dyDescent="0.2">
      <c r="B2532" s="152"/>
      <c r="D2532" s="153" t="s">
        <v>313</v>
      </c>
      <c r="E2532" s="154" t="s">
        <v>2</v>
      </c>
      <c r="F2532" s="155" t="s">
        <v>2580</v>
      </c>
      <c r="H2532" s="154" t="s">
        <v>2</v>
      </c>
      <c r="I2532" s="156"/>
      <c r="L2532" s="152"/>
      <c r="M2532" s="157"/>
      <c r="T2532" s="158"/>
      <c r="AT2532" s="154" t="s">
        <v>313</v>
      </c>
      <c r="AU2532" s="154" t="s">
        <v>80</v>
      </c>
      <c r="AV2532" s="12" t="s">
        <v>78</v>
      </c>
      <c r="AW2532" s="12" t="s">
        <v>32</v>
      </c>
      <c r="AX2532" s="12" t="s">
        <v>71</v>
      </c>
      <c r="AY2532" s="154" t="s">
        <v>304</v>
      </c>
    </row>
    <row r="2533" spans="2:65" s="13" customFormat="1" x14ac:dyDescent="0.2">
      <c r="B2533" s="159"/>
      <c r="D2533" s="153" t="s">
        <v>313</v>
      </c>
      <c r="E2533" s="160" t="s">
        <v>2</v>
      </c>
      <c r="F2533" s="161" t="s">
        <v>2597</v>
      </c>
      <c r="H2533" s="162">
        <v>17.28</v>
      </c>
      <c r="I2533" s="163"/>
      <c r="L2533" s="159"/>
      <c r="M2533" s="164"/>
      <c r="T2533" s="165"/>
      <c r="AT2533" s="160" t="s">
        <v>313</v>
      </c>
      <c r="AU2533" s="160" t="s">
        <v>80</v>
      </c>
      <c r="AV2533" s="13" t="s">
        <v>80</v>
      </c>
      <c r="AW2533" s="13" t="s">
        <v>32</v>
      </c>
      <c r="AX2533" s="13" t="s">
        <v>71</v>
      </c>
      <c r="AY2533" s="160" t="s">
        <v>304</v>
      </c>
    </row>
    <row r="2534" spans="2:65" s="13" customFormat="1" x14ac:dyDescent="0.2">
      <c r="B2534" s="159"/>
      <c r="D2534" s="153" t="s">
        <v>313</v>
      </c>
      <c r="E2534" s="160" t="s">
        <v>2</v>
      </c>
      <c r="F2534" s="161" t="s">
        <v>2598</v>
      </c>
      <c r="H2534" s="162">
        <v>17.95</v>
      </c>
      <c r="I2534" s="163"/>
      <c r="L2534" s="159"/>
      <c r="M2534" s="164"/>
      <c r="T2534" s="165"/>
      <c r="AT2534" s="160" t="s">
        <v>313</v>
      </c>
      <c r="AU2534" s="160" t="s">
        <v>80</v>
      </c>
      <c r="AV2534" s="13" t="s">
        <v>80</v>
      </c>
      <c r="AW2534" s="13" t="s">
        <v>32</v>
      </c>
      <c r="AX2534" s="13" t="s">
        <v>71</v>
      </c>
      <c r="AY2534" s="160" t="s">
        <v>304</v>
      </c>
    </row>
    <row r="2535" spans="2:65" s="13" customFormat="1" x14ac:dyDescent="0.2">
      <c r="B2535" s="159"/>
      <c r="D2535" s="153" t="s">
        <v>313</v>
      </c>
      <c r="E2535" s="160" t="s">
        <v>2</v>
      </c>
      <c r="F2535" s="161" t="s">
        <v>2599</v>
      </c>
      <c r="H2535" s="162">
        <v>10.72</v>
      </c>
      <c r="I2535" s="163"/>
      <c r="L2535" s="159"/>
      <c r="M2535" s="164"/>
      <c r="T2535" s="165"/>
      <c r="AT2535" s="160" t="s">
        <v>313</v>
      </c>
      <c r="AU2535" s="160" t="s">
        <v>80</v>
      </c>
      <c r="AV2535" s="13" t="s">
        <v>80</v>
      </c>
      <c r="AW2535" s="13" t="s">
        <v>32</v>
      </c>
      <c r="AX2535" s="13" t="s">
        <v>71</v>
      </c>
      <c r="AY2535" s="160" t="s">
        <v>304</v>
      </c>
    </row>
    <row r="2536" spans="2:65" s="14" customFormat="1" x14ac:dyDescent="0.2">
      <c r="B2536" s="166"/>
      <c r="D2536" s="153" t="s">
        <v>313</v>
      </c>
      <c r="E2536" s="167" t="s">
        <v>2</v>
      </c>
      <c r="F2536" s="168" t="s">
        <v>321</v>
      </c>
      <c r="H2536" s="169">
        <v>45.95</v>
      </c>
      <c r="I2536" s="170"/>
      <c r="L2536" s="166"/>
      <c r="M2536" s="171"/>
      <c r="T2536" s="172"/>
      <c r="AT2536" s="167" t="s">
        <v>313</v>
      </c>
      <c r="AU2536" s="167" t="s">
        <v>80</v>
      </c>
      <c r="AV2536" s="14" t="s">
        <v>322</v>
      </c>
      <c r="AW2536" s="14" t="s">
        <v>32</v>
      </c>
      <c r="AX2536" s="14" t="s">
        <v>71</v>
      </c>
      <c r="AY2536" s="167" t="s">
        <v>304</v>
      </c>
    </row>
    <row r="2537" spans="2:65" s="13" customFormat="1" x14ac:dyDescent="0.2">
      <c r="B2537" s="159"/>
      <c r="D2537" s="153" t="s">
        <v>313</v>
      </c>
      <c r="E2537" s="160" t="s">
        <v>2</v>
      </c>
      <c r="F2537" s="161" t="s">
        <v>2600</v>
      </c>
      <c r="H2537" s="162">
        <v>9.81</v>
      </c>
      <c r="I2537" s="163"/>
      <c r="L2537" s="159"/>
      <c r="M2537" s="164"/>
      <c r="T2537" s="165"/>
      <c r="AT2537" s="160" t="s">
        <v>313</v>
      </c>
      <c r="AU2537" s="160" t="s">
        <v>80</v>
      </c>
      <c r="AV2537" s="13" t="s">
        <v>80</v>
      </c>
      <c r="AW2537" s="13" t="s">
        <v>32</v>
      </c>
      <c r="AX2537" s="13" t="s">
        <v>71</v>
      </c>
      <c r="AY2537" s="160" t="s">
        <v>304</v>
      </c>
    </row>
    <row r="2538" spans="2:65" s="14" customFormat="1" x14ac:dyDescent="0.2">
      <c r="B2538" s="166"/>
      <c r="D2538" s="153" t="s">
        <v>313</v>
      </c>
      <c r="E2538" s="167" t="s">
        <v>2</v>
      </c>
      <c r="F2538" s="168" t="s">
        <v>321</v>
      </c>
      <c r="H2538" s="169">
        <v>9.81</v>
      </c>
      <c r="I2538" s="170"/>
      <c r="L2538" s="166"/>
      <c r="M2538" s="171"/>
      <c r="T2538" s="172"/>
      <c r="AT2538" s="167" t="s">
        <v>313</v>
      </c>
      <c r="AU2538" s="167" t="s">
        <v>80</v>
      </c>
      <c r="AV2538" s="14" t="s">
        <v>322</v>
      </c>
      <c r="AW2538" s="14" t="s">
        <v>32</v>
      </c>
      <c r="AX2538" s="14" t="s">
        <v>71</v>
      </c>
      <c r="AY2538" s="167" t="s">
        <v>304</v>
      </c>
    </row>
    <row r="2539" spans="2:65" s="15" customFormat="1" x14ac:dyDescent="0.2">
      <c r="B2539" s="173"/>
      <c r="D2539" s="153" t="s">
        <v>313</v>
      </c>
      <c r="E2539" s="174" t="s">
        <v>2</v>
      </c>
      <c r="F2539" s="175" t="s">
        <v>323</v>
      </c>
      <c r="H2539" s="176">
        <v>227.98</v>
      </c>
      <c r="I2539" s="177"/>
      <c r="L2539" s="173"/>
      <c r="M2539" s="178"/>
      <c r="T2539" s="179"/>
      <c r="AT2539" s="174" t="s">
        <v>313</v>
      </c>
      <c r="AU2539" s="174" t="s">
        <v>80</v>
      </c>
      <c r="AV2539" s="15" t="s">
        <v>86</v>
      </c>
      <c r="AW2539" s="15" t="s">
        <v>32</v>
      </c>
      <c r="AX2539" s="15" t="s">
        <v>78</v>
      </c>
      <c r="AY2539" s="174" t="s">
        <v>304</v>
      </c>
    </row>
    <row r="2540" spans="2:65" s="1" customFormat="1" ht="37.9" customHeight="1" x14ac:dyDescent="0.2">
      <c r="B2540" s="134"/>
      <c r="C2540" s="135" t="s">
        <v>2601</v>
      </c>
      <c r="D2540" s="135" t="s">
        <v>306</v>
      </c>
      <c r="E2540" s="136" t="s">
        <v>2602</v>
      </c>
      <c r="F2540" s="137" t="s">
        <v>2603</v>
      </c>
      <c r="G2540" s="138" t="s">
        <v>130</v>
      </c>
      <c r="H2540" s="139">
        <v>871.92399999999998</v>
      </c>
      <c r="I2540" s="140"/>
      <c r="J2540" s="141">
        <f>ROUND(I2540*H2540,2)</f>
        <v>0</v>
      </c>
      <c r="K2540" s="137" t="s">
        <v>309</v>
      </c>
      <c r="L2540" s="33"/>
      <c r="M2540" s="142" t="s">
        <v>2</v>
      </c>
      <c r="N2540" s="143" t="s">
        <v>42</v>
      </c>
      <c r="P2540" s="144">
        <f>O2540*H2540</f>
        <v>0</v>
      </c>
      <c r="Q2540" s="144">
        <v>0</v>
      </c>
      <c r="R2540" s="144">
        <f>Q2540*H2540</f>
        <v>0</v>
      </c>
      <c r="S2540" s="144">
        <v>0</v>
      </c>
      <c r="T2540" s="145">
        <f>S2540*H2540</f>
        <v>0</v>
      </c>
      <c r="AR2540" s="146" t="s">
        <v>423</v>
      </c>
      <c r="AT2540" s="146" t="s">
        <v>306</v>
      </c>
      <c r="AU2540" s="146" t="s">
        <v>80</v>
      </c>
      <c r="AY2540" s="18" t="s">
        <v>304</v>
      </c>
      <c r="BE2540" s="147">
        <f>IF(N2540="základní",J2540,0)</f>
        <v>0</v>
      </c>
      <c r="BF2540" s="147">
        <f>IF(N2540="snížená",J2540,0)</f>
        <v>0</v>
      </c>
      <c r="BG2540" s="147">
        <f>IF(N2540="zákl. přenesená",J2540,0)</f>
        <v>0</v>
      </c>
      <c r="BH2540" s="147">
        <f>IF(N2540="sníž. přenesená",J2540,0)</f>
        <v>0</v>
      </c>
      <c r="BI2540" s="147">
        <f>IF(N2540="nulová",J2540,0)</f>
        <v>0</v>
      </c>
      <c r="BJ2540" s="18" t="s">
        <v>78</v>
      </c>
      <c r="BK2540" s="147">
        <f>ROUND(I2540*H2540,2)</f>
        <v>0</v>
      </c>
      <c r="BL2540" s="18" t="s">
        <v>423</v>
      </c>
      <c r="BM2540" s="146" t="s">
        <v>2604</v>
      </c>
    </row>
    <row r="2541" spans="2:65" s="1" customFormat="1" x14ac:dyDescent="0.2">
      <c r="B2541" s="33"/>
      <c r="D2541" s="148" t="s">
        <v>311</v>
      </c>
      <c r="F2541" s="149" t="s">
        <v>2605</v>
      </c>
      <c r="I2541" s="150"/>
      <c r="L2541" s="33"/>
      <c r="M2541" s="151"/>
      <c r="T2541" s="54"/>
      <c r="AT2541" s="18" t="s">
        <v>311</v>
      </c>
      <c r="AU2541" s="18" t="s">
        <v>80</v>
      </c>
    </row>
    <row r="2542" spans="2:65" s="13" customFormat="1" x14ac:dyDescent="0.2">
      <c r="B2542" s="159"/>
      <c r="D2542" s="153" t="s">
        <v>313</v>
      </c>
      <c r="E2542" s="160" t="s">
        <v>2</v>
      </c>
      <c r="F2542" s="161" t="s">
        <v>137</v>
      </c>
      <c r="H2542" s="162">
        <v>864.38300000000004</v>
      </c>
      <c r="I2542" s="163"/>
      <c r="L2542" s="159"/>
      <c r="M2542" s="164"/>
      <c r="T2542" s="165"/>
      <c r="AT2542" s="160" t="s">
        <v>313</v>
      </c>
      <c r="AU2542" s="160" t="s">
        <v>80</v>
      </c>
      <c r="AV2542" s="13" t="s">
        <v>80</v>
      </c>
      <c r="AW2542" s="13" t="s">
        <v>32</v>
      </c>
      <c r="AX2542" s="13" t="s">
        <v>71</v>
      </c>
      <c r="AY2542" s="160" t="s">
        <v>304</v>
      </c>
    </row>
    <row r="2543" spans="2:65" s="13" customFormat="1" x14ac:dyDescent="0.2">
      <c r="B2543" s="159"/>
      <c r="D2543" s="153" t="s">
        <v>313</v>
      </c>
      <c r="E2543" s="160" t="s">
        <v>2</v>
      </c>
      <c r="F2543" s="161" t="s">
        <v>143</v>
      </c>
      <c r="H2543" s="162">
        <v>6.1109999999999998</v>
      </c>
      <c r="I2543" s="163"/>
      <c r="L2543" s="159"/>
      <c r="M2543" s="164"/>
      <c r="T2543" s="165"/>
      <c r="AT2543" s="160" t="s">
        <v>313</v>
      </c>
      <c r="AU2543" s="160" t="s">
        <v>80</v>
      </c>
      <c r="AV2543" s="13" t="s">
        <v>80</v>
      </c>
      <c r="AW2543" s="13" t="s">
        <v>32</v>
      </c>
      <c r="AX2543" s="13" t="s">
        <v>71</v>
      </c>
      <c r="AY2543" s="160" t="s">
        <v>304</v>
      </c>
    </row>
    <row r="2544" spans="2:65" s="13" customFormat="1" x14ac:dyDescent="0.2">
      <c r="B2544" s="159"/>
      <c r="D2544" s="153" t="s">
        <v>313</v>
      </c>
      <c r="E2544" s="160" t="s">
        <v>2</v>
      </c>
      <c r="F2544" s="161" t="s">
        <v>140</v>
      </c>
      <c r="H2544" s="162">
        <v>1.43</v>
      </c>
      <c r="I2544" s="163"/>
      <c r="L2544" s="159"/>
      <c r="M2544" s="164"/>
      <c r="T2544" s="165"/>
      <c r="AT2544" s="160" t="s">
        <v>313</v>
      </c>
      <c r="AU2544" s="160" t="s">
        <v>80</v>
      </c>
      <c r="AV2544" s="13" t="s">
        <v>80</v>
      </c>
      <c r="AW2544" s="13" t="s">
        <v>32</v>
      </c>
      <c r="AX2544" s="13" t="s">
        <v>71</v>
      </c>
      <c r="AY2544" s="160" t="s">
        <v>304</v>
      </c>
    </row>
    <row r="2545" spans="2:65" s="15" customFormat="1" x14ac:dyDescent="0.2">
      <c r="B2545" s="173"/>
      <c r="D2545" s="153" t="s">
        <v>313</v>
      </c>
      <c r="E2545" s="174" t="s">
        <v>2</v>
      </c>
      <c r="F2545" s="175" t="s">
        <v>323</v>
      </c>
      <c r="H2545" s="176">
        <v>871.92399999999998</v>
      </c>
      <c r="I2545" s="177"/>
      <c r="L2545" s="173"/>
      <c r="M2545" s="178"/>
      <c r="T2545" s="179"/>
      <c r="AT2545" s="174" t="s">
        <v>313</v>
      </c>
      <c r="AU2545" s="174" t="s">
        <v>80</v>
      </c>
      <c r="AV2545" s="15" t="s">
        <v>86</v>
      </c>
      <c r="AW2545" s="15" t="s">
        <v>32</v>
      </c>
      <c r="AX2545" s="15" t="s">
        <v>78</v>
      </c>
      <c r="AY2545" s="174" t="s">
        <v>304</v>
      </c>
    </row>
    <row r="2546" spans="2:65" s="1" customFormat="1" ht="16.5" customHeight="1" x14ac:dyDescent="0.2">
      <c r="B2546" s="134"/>
      <c r="C2546" s="181" t="s">
        <v>2606</v>
      </c>
      <c r="D2546" s="181" t="s">
        <v>535</v>
      </c>
      <c r="E2546" s="182" t="s">
        <v>2540</v>
      </c>
      <c r="F2546" s="183" t="s">
        <v>2541</v>
      </c>
      <c r="G2546" s="184" t="s">
        <v>383</v>
      </c>
      <c r="H2546" s="185">
        <v>0.26200000000000001</v>
      </c>
      <c r="I2546" s="186"/>
      <c r="J2546" s="187">
        <f>ROUND(I2546*H2546,2)</f>
        <v>0</v>
      </c>
      <c r="K2546" s="183" t="s">
        <v>309</v>
      </c>
      <c r="L2546" s="188"/>
      <c r="M2546" s="189" t="s">
        <v>2</v>
      </c>
      <c r="N2546" s="190" t="s">
        <v>42</v>
      </c>
      <c r="P2546" s="144">
        <f>O2546*H2546</f>
        <v>0</v>
      </c>
      <c r="Q2546" s="144">
        <v>1</v>
      </c>
      <c r="R2546" s="144">
        <f>Q2546*H2546</f>
        <v>0.26200000000000001</v>
      </c>
      <c r="S2546" s="144">
        <v>0</v>
      </c>
      <c r="T2546" s="145">
        <f>S2546*H2546</f>
        <v>0</v>
      </c>
      <c r="AR2546" s="146" t="s">
        <v>552</v>
      </c>
      <c r="AT2546" s="146" t="s">
        <v>535</v>
      </c>
      <c r="AU2546" s="146" t="s">
        <v>80</v>
      </c>
      <c r="AY2546" s="18" t="s">
        <v>304</v>
      </c>
      <c r="BE2546" s="147">
        <f>IF(N2546="základní",J2546,0)</f>
        <v>0</v>
      </c>
      <c r="BF2546" s="147">
        <f>IF(N2546="snížená",J2546,0)</f>
        <v>0</v>
      </c>
      <c r="BG2546" s="147">
        <f>IF(N2546="zákl. přenesená",J2546,0)</f>
        <v>0</v>
      </c>
      <c r="BH2546" s="147">
        <f>IF(N2546="sníž. přenesená",J2546,0)</f>
        <v>0</v>
      </c>
      <c r="BI2546" s="147">
        <f>IF(N2546="nulová",J2546,0)</f>
        <v>0</v>
      </c>
      <c r="BJ2546" s="18" t="s">
        <v>78</v>
      </c>
      <c r="BK2546" s="147">
        <f>ROUND(I2546*H2546,2)</f>
        <v>0</v>
      </c>
      <c r="BL2546" s="18" t="s">
        <v>423</v>
      </c>
      <c r="BM2546" s="146" t="s">
        <v>2607</v>
      </c>
    </row>
    <row r="2547" spans="2:65" s="13" customFormat="1" x14ac:dyDescent="0.2">
      <c r="B2547" s="159"/>
      <c r="D2547" s="153" t="s">
        <v>313</v>
      </c>
      <c r="F2547" s="161" t="s">
        <v>2608</v>
      </c>
      <c r="H2547" s="162">
        <v>0.26200000000000001</v>
      </c>
      <c r="I2547" s="163"/>
      <c r="L2547" s="159"/>
      <c r="M2547" s="164"/>
      <c r="T2547" s="165"/>
      <c r="AT2547" s="160" t="s">
        <v>313</v>
      </c>
      <c r="AU2547" s="160" t="s">
        <v>80</v>
      </c>
      <c r="AV2547" s="13" t="s">
        <v>80</v>
      </c>
      <c r="AW2547" s="13" t="s">
        <v>3</v>
      </c>
      <c r="AX2547" s="13" t="s">
        <v>78</v>
      </c>
      <c r="AY2547" s="160" t="s">
        <v>304</v>
      </c>
    </row>
    <row r="2548" spans="2:65" s="1" customFormat="1" ht="24.2" customHeight="1" x14ac:dyDescent="0.2">
      <c r="B2548" s="134"/>
      <c r="C2548" s="135" t="s">
        <v>2609</v>
      </c>
      <c r="D2548" s="135" t="s">
        <v>306</v>
      </c>
      <c r="E2548" s="136" t="s">
        <v>2610</v>
      </c>
      <c r="F2548" s="137" t="s">
        <v>2611</v>
      </c>
      <c r="G2548" s="138" t="s">
        <v>130</v>
      </c>
      <c r="H2548" s="139">
        <v>871.92399999999998</v>
      </c>
      <c r="I2548" s="140"/>
      <c r="J2548" s="141">
        <f>ROUND(I2548*H2548,2)</f>
        <v>0</v>
      </c>
      <c r="K2548" s="137" t="s">
        <v>309</v>
      </c>
      <c r="L2548" s="33"/>
      <c r="M2548" s="142" t="s">
        <v>2</v>
      </c>
      <c r="N2548" s="143" t="s">
        <v>42</v>
      </c>
      <c r="P2548" s="144">
        <f>O2548*H2548</f>
        <v>0</v>
      </c>
      <c r="Q2548" s="144">
        <v>4.0000000000000002E-4</v>
      </c>
      <c r="R2548" s="144">
        <f>Q2548*H2548</f>
        <v>0.34876960000000001</v>
      </c>
      <c r="S2548" s="144">
        <v>0</v>
      </c>
      <c r="T2548" s="145">
        <f>S2548*H2548</f>
        <v>0</v>
      </c>
      <c r="AR2548" s="146" t="s">
        <v>423</v>
      </c>
      <c r="AT2548" s="146" t="s">
        <v>306</v>
      </c>
      <c r="AU2548" s="146" t="s">
        <v>80</v>
      </c>
      <c r="AY2548" s="18" t="s">
        <v>304</v>
      </c>
      <c r="BE2548" s="147">
        <f>IF(N2548="základní",J2548,0)</f>
        <v>0</v>
      </c>
      <c r="BF2548" s="147">
        <f>IF(N2548="snížená",J2548,0)</f>
        <v>0</v>
      </c>
      <c r="BG2548" s="147">
        <f>IF(N2548="zákl. přenesená",J2548,0)</f>
        <v>0</v>
      </c>
      <c r="BH2548" s="147">
        <f>IF(N2548="sníž. přenesená",J2548,0)</f>
        <v>0</v>
      </c>
      <c r="BI2548" s="147">
        <f>IF(N2548="nulová",J2548,0)</f>
        <v>0</v>
      </c>
      <c r="BJ2548" s="18" t="s">
        <v>78</v>
      </c>
      <c r="BK2548" s="147">
        <f>ROUND(I2548*H2548,2)</f>
        <v>0</v>
      </c>
      <c r="BL2548" s="18" t="s">
        <v>423</v>
      </c>
      <c r="BM2548" s="146" t="s">
        <v>2612</v>
      </c>
    </row>
    <row r="2549" spans="2:65" s="1" customFormat="1" x14ac:dyDescent="0.2">
      <c r="B2549" s="33"/>
      <c r="D2549" s="148" t="s">
        <v>311</v>
      </c>
      <c r="F2549" s="149" t="s">
        <v>2613</v>
      </c>
      <c r="I2549" s="150"/>
      <c r="L2549" s="33"/>
      <c r="M2549" s="151"/>
      <c r="T2549" s="54"/>
      <c r="AT2549" s="18" t="s">
        <v>311</v>
      </c>
      <c r="AU2549" s="18" t="s">
        <v>80</v>
      </c>
    </row>
    <row r="2550" spans="2:65" s="12" customFormat="1" x14ac:dyDescent="0.2">
      <c r="B2550" s="152"/>
      <c r="D2550" s="153" t="s">
        <v>313</v>
      </c>
      <c r="E2550" s="154" t="s">
        <v>2</v>
      </c>
      <c r="F2550" s="155" t="s">
        <v>2614</v>
      </c>
      <c r="H2550" s="154" t="s">
        <v>2</v>
      </c>
      <c r="I2550" s="156"/>
      <c r="L2550" s="152"/>
      <c r="M2550" s="157"/>
      <c r="T2550" s="158"/>
      <c r="AT2550" s="154" t="s">
        <v>313</v>
      </c>
      <c r="AU2550" s="154" t="s">
        <v>80</v>
      </c>
      <c r="AV2550" s="12" t="s">
        <v>78</v>
      </c>
      <c r="AW2550" s="12" t="s">
        <v>32</v>
      </c>
      <c r="AX2550" s="12" t="s">
        <v>71</v>
      </c>
      <c r="AY2550" s="154" t="s">
        <v>304</v>
      </c>
    </row>
    <row r="2551" spans="2:65" s="12" customFormat="1" x14ac:dyDescent="0.2">
      <c r="B2551" s="152"/>
      <c r="D2551" s="153" t="s">
        <v>313</v>
      </c>
      <c r="E2551" s="154" t="s">
        <v>2</v>
      </c>
      <c r="F2551" s="155" t="s">
        <v>474</v>
      </c>
      <c r="H2551" s="154" t="s">
        <v>2</v>
      </c>
      <c r="I2551" s="156"/>
      <c r="L2551" s="152"/>
      <c r="M2551" s="157"/>
      <c r="T2551" s="158"/>
      <c r="AT2551" s="154" t="s">
        <v>313</v>
      </c>
      <c r="AU2551" s="154" t="s">
        <v>80</v>
      </c>
      <c r="AV2551" s="12" t="s">
        <v>78</v>
      </c>
      <c r="AW2551" s="12" t="s">
        <v>32</v>
      </c>
      <c r="AX2551" s="12" t="s">
        <v>71</v>
      </c>
      <c r="AY2551" s="154" t="s">
        <v>304</v>
      </c>
    </row>
    <row r="2552" spans="2:65" s="12" customFormat="1" x14ac:dyDescent="0.2">
      <c r="B2552" s="152"/>
      <c r="D2552" s="153" t="s">
        <v>313</v>
      </c>
      <c r="E2552" s="154" t="s">
        <v>2</v>
      </c>
      <c r="F2552" s="155" t="s">
        <v>2615</v>
      </c>
      <c r="H2552" s="154" t="s">
        <v>2</v>
      </c>
      <c r="I2552" s="156"/>
      <c r="L2552" s="152"/>
      <c r="M2552" s="157"/>
      <c r="T2552" s="158"/>
      <c r="AT2552" s="154" t="s">
        <v>313</v>
      </c>
      <c r="AU2552" s="154" t="s">
        <v>80</v>
      </c>
      <c r="AV2552" s="12" t="s">
        <v>78</v>
      </c>
      <c r="AW2552" s="12" t="s">
        <v>32</v>
      </c>
      <c r="AX2552" s="12" t="s">
        <v>71</v>
      </c>
      <c r="AY2552" s="154" t="s">
        <v>304</v>
      </c>
    </row>
    <row r="2553" spans="2:65" s="13" customFormat="1" x14ac:dyDescent="0.2">
      <c r="B2553" s="159"/>
      <c r="D2553" s="153" t="s">
        <v>313</v>
      </c>
      <c r="E2553" s="160" t="s">
        <v>2</v>
      </c>
      <c r="F2553" s="161" t="s">
        <v>2616</v>
      </c>
      <c r="H2553" s="162">
        <v>0.41799999999999998</v>
      </c>
      <c r="I2553" s="163"/>
      <c r="L2553" s="159"/>
      <c r="M2553" s="164"/>
      <c r="T2553" s="165"/>
      <c r="AT2553" s="160" t="s">
        <v>313</v>
      </c>
      <c r="AU2553" s="160" t="s">
        <v>80</v>
      </c>
      <c r="AV2553" s="13" t="s">
        <v>80</v>
      </c>
      <c r="AW2553" s="13" t="s">
        <v>32</v>
      </c>
      <c r="AX2553" s="13" t="s">
        <v>71</v>
      </c>
      <c r="AY2553" s="160" t="s">
        <v>304</v>
      </c>
    </row>
    <row r="2554" spans="2:65" s="13" customFormat="1" x14ac:dyDescent="0.2">
      <c r="B2554" s="159"/>
      <c r="D2554" s="153" t="s">
        <v>313</v>
      </c>
      <c r="E2554" s="160" t="s">
        <v>2</v>
      </c>
      <c r="F2554" s="161" t="s">
        <v>2617</v>
      </c>
      <c r="H2554" s="162">
        <v>332.399</v>
      </c>
      <c r="I2554" s="163"/>
      <c r="L2554" s="159"/>
      <c r="M2554" s="164"/>
      <c r="T2554" s="165"/>
      <c r="AT2554" s="160" t="s">
        <v>313</v>
      </c>
      <c r="AU2554" s="160" t="s">
        <v>80</v>
      </c>
      <c r="AV2554" s="13" t="s">
        <v>80</v>
      </c>
      <c r="AW2554" s="13" t="s">
        <v>32</v>
      </c>
      <c r="AX2554" s="13" t="s">
        <v>71</v>
      </c>
      <c r="AY2554" s="160" t="s">
        <v>304</v>
      </c>
    </row>
    <row r="2555" spans="2:65" s="13" customFormat="1" x14ac:dyDescent="0.2">
      <c r="B2555" s="159"/>
      <c r="D2555" s="153" t="s">
        <v>313</v>
      </c>
      <c r="E2555" s="160" t="s">
        <v>2</v>
      </c>
      <c r="F2555" s="161" t="s">
        <v>2618</v>
      </c>
      <c r="H2555" s="162">
        <v>0.8</v>
      </c>
      <c r="I2555" s="163"/>
      <c r="L2555" s="159"/>
      <c r="M2555" s="164"/>
      <c r="T2555" s="165"/>
      <c r="AT2555" s="160" t="s">
        <v>313</v>
      </c>
      <c r="AU2555" s="160" t="s">
        <v>80</v>
      </c>
      <c r="AV2555" s="13" t="s">
        <v>80</v>
      </c>
      <c r="AW2555" s="13" t="s">
        <v>32</v>
      </c>
      <c r="AX2555" s="13" t="s">
        <v>71</v>
      </c>
      <c r="AY2555" s="160" t="s">
        <v>304</v>
      </c>
    </row>
    <row r="2556" spans="2:65" s="13" customFormat="1" x14ac:dyDescent="0.2">
      <c r="B2556" s="159"/>
      <c r="D2556" s="153" t="s">
        <v>313</v>
      </c>
      <c r="E2556" s="160" t="s">
        <v>2</v>
      </c>
      <c r="F2556" s="161" t="s">
        <v>2619</v>
      </c>
      <c r="H2556" s="162">
        <v>41.735999999999997</v>
      </c>
      <c r="I2556" s="163"/>
      <c r="L2556" s="159"/>
      <c r="M2556" s="164"/>
      <c r="T2556" s="165"/>
      <c r="AT2556" s="160" t="s">
        <v>313</v>
      </c>
      <c r="AU2556" s="160" t="s">
        <v>80</v>
      </c>
      <c r="AV2556" s="13" t="s">
        <v>80</v>
      </c>
      <c r="AW2556" s="13" t="s">
        <v>32</v>
      </c>
      <c r="AX2556" s="13" t="s">
        <v>71</v>
      </c>
      <c r="AY2556" s="160" t="s">
        <v>304</v>
      </c>
    </row>
    <row r="2557" spans="2:65" s="13" customFormat="1" x14ac:dyDescent="0.2">
      <c r="B2557" s="159"/>
      <c r="D2557" s="153" t="s">
        <v>313</v>
      </c>
      <c r="E2557" s="160" t="s">
        <v>2</v>
      </c>
      <c r="F2557" s="161" t="s">
        <v>2620</v>
      </c>
      <c r="H2557" s="162">
        <v>404.54899999999998</v>
      </c>
      <c r="I2557" s="163"/>
      <c r="L2557" s="159"/>
      <c r="M2557" s="164"/>
      <c r="T2557" s="165"/>
      <c r="AT2557" s="160" t="s">
        <v>313</v>
      </c>
      <c r="AU2557" s="160" t="s">
        <v>80</v>
      </c>
      <c r="AV2557" s="13" t="s">
        <v>80</v>
      </c>
      <c r="AW2557" s="13" t="s">
        <v>32</v>
      </c>
      <c r="AX2557" s="13" t="s">
        <v>71</v>
      </c>
      <c r="AY2557" s="160" t="s">
        <v>304</v>
      </c>
    </row>
    <row r="2558" spans="2:65" s="13" customFormat="1" x14ac:dyDescent="0.2">
      <c r="B2558" s="159"/>
      <c r="D2558" s="153" t="s">
        <v>313</v>
      </c>
      <c r="E2558" s="160" t="s">
        <v>2</v>
      </c>
      <c r="F2558" s="161" t="s">
        <v>2621</v>
      </c>
      <c r="H2558" s="162">
        <v>82.924999999999997</v>
      </c>
      <c r="I2558" s="163"/>
      <c r="L2558" s="159"/>
      <c r="M2558" s="164"/>
      <c r="T2558" s="165"/>
      <c r="AT2558" s="160" t="s">
        <v>313</v>
      </c>
      <c r="AU2558" s="160" t="s">
        <v>80</v>
      </c>
      <c r="AV2558" s="13" t="s">
        <v>80</v>
      </c>
      <c r="AW2558" s="13" t="s">
        <v>32</v>
      </c>
      <c r="AX2558" s="13" t="s">
        <v>71</v>
      </c>
      <c r="AY2558" s="160" t="s">
        <v>304</v>
      </c>
    </row>
    <row r="2559" spans="2:65" s="13" customFormat="1" x14ac:dyDescent="0.2">
      <c r="B2559" s="159"/>
      <c r="D2559" s="153" t="s">
        <v>313</v>
      </c>
      <c r="E2559" s="160" t="s">
        <v>2</v>
      </c>
      <c r="F2559" s="161" t="s">
        <v>2622</v>
      </c>
      <c r="H2559" s="162">
        <v>1.556</v>
      </c>
      <c r="I2559" s="163"/>
      <c r="L2559" s="159"/>
      <c r="M2559" s="164"/>
      <c r="T2559" s="165"/>
      <c r="AT2559" s="160" t="s">
        <v>313</v>
      </c>
      <c r="AU2559" s="160" t="s">
        <v>80</v>
      </c>
      <c r="AV2559" s="13" t="s">
        <v>80</v>
      </c>
      <c r="AW2559" s="13" t="s">
        <v>32</v>
      </c>
      <c r="AX2559" s="13" t="s">
        <v>71</v>
      </c>
      <c r="AY2559" s="160" t="s">
        <v>304</v>
      </c>
    </row>
    <row r="2560" spans="2:65" s="14" customFormat="1" x14ac:dyDescent="0.2">
      <c r="B2560" s="166"/>
      <c r="D2560" s="153" t="s">
        <v>313</v>
      </c>
      <c r="E2560" s="167" t="s">
        <v>137</v>
      </c>
      <c r="F2560" s="168" t="s">
        <v>321</v>
      </c>
      <c r="H2560" s="169">
        <v>864.38300000000004</v>
      </c>
      <c r="I2560" s="170"/>
      <c r="L2560" s="166"/>
      <c r="M2560" s="171"/>
      <c r="T2560" s="172"/>
      <c r="AT2560" s="167" t="s">
        <v>313</v>
      </c>
      <c r="AU2560" s="167" t="s">
        <v>80</v>
      </c>
      <c r="AV2560" s="14" t="s">
        <v>322</v>
      </c>
      <c r="AW2560" s="14" t="s">
        <v>32</v>
      </c>
      <c r="AX2560" s="14" t="s">
        <v>71</v>
      </c>
      <c r="AY2560" s="167" t="s">
        <v>304</v>
      </c>
    </row>
    <row r="2561" spans="2:65" s="12" customFormat="1" x14ac:dyDescent="0.2">
      <c r="B2561" s="152"/>
      <c r="D2561" s="153" t="s">
        <v>313</v>
      </c>
      <c r="E2561" s="154" t="s">
        <v>2</v>
      </c>
      <c r="F2561" s="155" t="s">
        <v>2623</v>
      </c>
      <c r="H2561" s="154" t="s">
        <v>2</v>
      </c>
      <c r="I2561" s="156"/>
      <c r="L2561" s="152"/>
      <c r="M2561" s="157"/>
      <c r="T2561" s="158"/>
      <c r="AT2561" s="154" t="s">
        <v>313</v>
      </c>
      <c r="AU2561" s="154" t="s">
        <v>80</v>
      </c>
      <c r="AV2561" s="12" t="s">
        <v>78</v>
      </c>
      <c r="AW2561" s="12" t="s">
        <v>32</v>
      </c>
      <c r="AX2561" s="12" t="s">
        <v>71</v>
      </c>
      <c r="AY2561" s="154" t="s">
        <v>304</v>
      </c>
    </row>
    <row r="2562" spans="2:65" s="13" customFormat="1" x14ac:dyDescent="0.2">
      <c r="B2562" s="159"/>
      <c r="D2562" s="153" t="s">
        <v>313</v>
      </c>
      <c r="E2562" s="160" t="s">
        <v>2</v>
      </c>
      <c r="F2562" s="161" t="s">
        <v>2624</v>
      </c>
      <c r="H2562" s="162">
        <v>1.04</v>
      </c>
      <c r="I2562" s="163"/>
      <c r="L2562" s="159"/>
      <c r="M2562" s="164"/>
      <c r="T2562" s="165"/>
      <c r="AT2562" s="160" t="s">
        <v>313</v>
      </c>
      <c r="AU2562" s="160" t="s">
        <v>80</v>
      </c>
      <c r="AV2562" s="13" t="s">
        <v>80</v>
      </c>
      <c r="AW2562" s="13" t="s">
        <v>32</v>
      </c>
      <c r="AX2562" s="13" t="s">
        <v>71</v>
      </c>
      <c r="AY2562" s="160" t="s">
        <v>304</v>
      </c>
    </row>
    <row r="2563" spans="2:65" s="13" customFormat="1" x14ac:dyDescent="0.2">
      <c r="B2563" s="159"/>
      <c r="D2563" s="153" t="s">
        <v>313</v>
      </c>
      <c r="E2563" s="160" t="s">
        <v>2</v>
      </c>
      <c r="F2563" s="161" t="s">
        <v>2625</v>
      </c>
      <c r="H2563" s="162">
        <v>3.2559999999999998</v>
      </c>
      <c r="I2563" s="163"/>
      <c r="L2563" s="159"/>
      <c r="M2563" s="164"/>
      <c r="T2563" s="165"/>
      <c r="AT2563" s="160" t="s">
        <v>313</v>
      </c>
      <c r="AU2563" s="160" t="s">
        <v>80</v>
      </c>
      <c r="AV2563" s="13" t="s">
        <v>80</v>
      </c>
      <c r="AW2563" s="13" t="s">
        <v>32</v>
      </c>
      <c r="AX2563" s="13" t="s">
        <v>71</v>
      </c>
      <c r="AY2563" s="160" t="s">
        <v>304</v>
      </c>
    </row>
    <row r="2564" spans="2:65" s="13" customFormat="1" x14ac:dyDescent="0.2">
      <c r="B2564" s="159"/>
      <c r="D2564" s="153" t="s">
        <v>313</v>
      </c>
      <c r="E2564" s="160" t="s">
        <v>2</v>
      </c>
      <c r="F2564" s="161" t="s">
        <v>2626</v>
      </c>
      <c r="H2564" s="162">
        <v>1.8149999999999999</v>
      </c>
      <c r="I2564" s="163"/>
      <c r="L2564" s="159"/>
      <c r="M2564" s="164"/>
      <c r="T2564" s="165"/>
      <c r="AT2564" s="160" t="s">
        <v>313</v>
      </c>
      <c r="AU2564" s="160" t="s">
        <v>80</v>
      </c>
      <c r="AV2564" s="13" t="s">
        <v>80</v>
      </c>
      <c r="AW2564" s="13" t="s">
        <v>32</v>
      </c>
      <c r="AX2564" s="13" t="s">
        <v>71</v>
      </c>
      <c r="AY2564" s="160" t="s">
        <v>304</v>
      </c>
    </row>
    <row r="2565" spans="2:65" s="14" customFormat="1" x14ac:dyDescent="0.2">
      <c r="B2565" s="166"/>
      <c r="D2565" s="153" t="s">
        <v>313</v>
      </c>
      <c r="E2565" s="167" t="s">
        <v>143</v>
      </c>
      <c r="F2565" s="168" t="s">
        <v>321</v>
      </c>
      <c r="H2565" s="169">
        <v>6.1109999999999998</v>
      </c>
      <c r="I2565" s="170"/>
      <c r="L2565" s="166"/>
      <c r="M2565" s="171"/>
      <c r="T2565" s="172"/>
      <c r="AT2565" s="167" t="s">
        <v>313</v>
      </c>
      <c r="AU2565" s="167" t="s">
        <v>80</v>
      </c>
      <c r="AV2565" s="14" t="s">
        <v>322</v>
      </c>
      <c r="AW2565" s="14" t="s">
        <v>32</v>
      </c>
      <c r="AX2565" s="14" t="s">
        <v>71</v>
      </c>
      <c r="AY2565" s="167" t="s">
        <v>304</v>
      </c>
    </row>
    <row r="2566" spans="2:65" s="12" customFormat="1" x14ac:dyDescent="0.2">
      <c r="B2566" s="152"/>
      <c r="D2566" s="153" t="s">
        <v>313</v>
      </c>
      <c r="E2566" s="154" t="s">
        <v>2</v>
      </c>
      <c r="F2566" s="155" t="s">
        <v>2627</v>
      </c>
      <c r="H2566" s="154" t="s">
        <v>2</v>
      </c>
      <c r="I2566" s="156"/>
      <c r="L2566" s="152"/>
      <c r="M2566" s="157"/>
      <c r="T2566" s="158"/>
      <c r="AT2566" s="154" t="s">
        <v>313</v>
      </c>
      <c r="AU2566" s="154" t="s">
        <v>80</v>
      </c>
      <c r="AV2566" s="12" t="s">
        <v>78</v>
      </c>
      <c r="AW2566" s="12" t="s">
        <v>32</v>
      </c>
      <c r="AX2566" s="12" t="s">
        <v>71</v>
      </c>
      <c r="AY2566" s="154" t="s">
        <v>304</v>
      </c>
    </row>
    <row r="2567" spans="2:65" s="13" customFormat="1" x14ac:dyDescent="0.2">
      <c r="B2567" s="159"/>
      <c r="D2567" s="153" t="s">
        <v>313</v>
      </c>
      <c r="E2567" s="160" t="s">
        <v>2</v>
      </c>
      <c r="F2567" s="161" t="s">
        <v>2628</v>
      </c>
      <c r="H2567" s="162">
        <v>1.43</v>
      </c>
      <c r="I2567" s="163"/>
      <c r="L2567" s="159"/>
      <c r="M2567" s="164"/>
      <c r="T2567" s="165"/>
      <c r="AT2567" s="160" t="s">
        <v>313</v>
      </c>
      <c r="AU2567" s="160" t="s">
        <v>80</v>
      </c>
      <c r="AV2567" s="13" t="s">
        <v>80</v>
      </c>
      <c r="AW2567" s="13" t="s">
        <v>32</v>
      </c>
      <c r="AX2567" s="13" t="s">
        <v>71</v>
      </c>
      <c r="AY2567" s="160" t="s">
        <v>304</v>
      </c>
    </row>
    <row r="2568" spans="2:65" s="14" customFormat="1" x14ac:dyDescent="0.2">
      <c r="B2568" s="166"/>
      <c r="D2568" s="153" t="s">
        <v>313</v>
      </c>
      <c r="E2568" s="167" t="s">
        <v>140</v>
      </c>
      <c r="F2568" s="168" t="s">
        <v>321</v>
      </c>
      <c r="H2568" s="169">
        <v>1.43</v>
      </c>
      <c r="I2568" s="170"/>
      <c r="L2568" s="166"/>
      <c r="M2568" s="171"/>
      <c r="T2568" s="172"/>
      <c r="AT2568" s="167" t="s">
        <v>313</v>
      </c>
      <c r="AU2568" s="167" t="s">
        <v>80</v>
      </c>
      <c r="AV2568" s="14" t="s">
        <v>322</v>
      </c>
      <c r="AW2568" s="14" t="s">
        <v>32</v>
      </c>
      <c r="AX2568" s="14" t="s">
        <v>71</v>
      </c>
      <c r="AY2568" s="167" t="s">
        <v>304</v>
      </c>
    </row>
    <row r="2569" spans="2:65" s="15" customFormat="1" x14ac:dyDescent="0.2">
      <c r="B2569" s="173"/>
      <c r="D2569" s="153" t="s">
        <v>313</v>
      </c>
      <c r="E2569" s="174" t="s">
        <v>2</v>
      </c>
      <c r="F2569" s="175" t="s">
        <v>323</v>
      </c>
      <c r="H2569" s="176">
        <v>871.92399999999998</v>
      </c>
      <c r="I2569" s="177"/>
      <c r="L2569" s="173"/>
      <c r="M2569" s="178"/>
      <c r="T2569" s="179"/>
      <c r="AT2569" s="174" t="s">
        <v>313</v>
      </c>
      <c r="AU2569" s="174" t="s">
        <v>80</v>
      </c>
      <c r="AV2569" s="15" t="s">
        <v>86</v>
      </c>
      <c r="AW2569" s="15" t="s">
        <v>32</v>
      </c>
      <c r="AX2569" s="15" t="s">
        <v>78</v>
      </c>
      <c r="AY2569" s="174" t="s">
        <v>304</v>
      </c>
    </row>
    <row r="2570" spans="2:65" s="1" customFormat="1" ht="44.25" customHeight="1" x14ac:dyDescent="0.2">
      <c r="B2570" s="134"/>
      <c r="C2570" s="181" t="s">
        <v>2629</v>
      </c>
      <c r="D2570" s="181" t="s">
        <v>535</v>
      </c>
      <c r="E2570" s="182" t="s">
        <v>2561</v>
      </c>
      <c r="F2570" s="183" t="s">
        <v>2562</v>
      </c>
      <c r="G2570" s="184" t="s">
        <v>130</v>
      </c>
      <c r="H2570" s="185">
        <v>1016.227</v>
      </c>
      <c r="I2570" s="186"/>
      <c r="J2570" s="187">
        <f>ROUND(I2570*H2570,2)</f>
        <v>0</v>
      </c>
      <c r="K2570" s="183" t="s">
        <v>309</v>
      </c>
      <c r="L2570" s="188"/>
      <c r="M2570" s="189" t="s">
        <v>2</v>
      </c>
      <c r="N2570" s="190" t="s">
        <v>42</v>
      </c>
      <c r="P2570" s="144">
        <f>O2570*H2570</f>
        <v>0</v>
      </c>
      <c r="Q2570" s="144">
        <v>5.4000000000000003E-3</v>
      </c>
      <c r="R2570" s="144">
        <f>Q2570*H2570</f>
        <v>5.4876258</v>
      </c>
      <c r="S2570" s="144">
        <v>0</v>
      </c>
      <c r="T2570" s="145">
        <f>S2570*H2570</f>
        <v>0</v>
      </c>
      <c r="AR2570" s="146" t="s">
        <v>552</v>
      </c>
      <c r="AT2570" s="146" t="s">
        <v>535</v>
      </c>
      <c r="AU2570" s="146" t="s">
        <v>80</v>
      </c>
      <c r="AY2570" s="18" t="s">
        <v>304</v>
      </c>
      <c r="BE2570" s="147">
        <f>IF(N2570="základní",J2570,0)</f>
        <v>0</v>
      </c>
      <c r="BF2570" s="147">
        <f>IF(N2570="snížená",J2570,0)</f>
        <v>0</v>
      </c>
      <c r="BG2570" s="147">
        <f>IF(N2570="zákl. přenesená",J2570,0)</f>
        <v>0</v>
      </c>
      <c r="BH2570" s="147">
        <f>IF(N2570="sníž. přenesená",J2570,0)</f>
        <v>0</v>
      </c>
      <c r="BI2570" s="147">
        <f>IF(N2570="nulová",J2570,0)</f>
        <v>0</v>
      </c>
      <c r="BJ2570" s="18" t="s">
        <v>78</v>
      </c>
      <c r="BK2570" s="147">
        <f>ROUND(I2570*H2570,2)</f>
        <v>0</v>
      </c>
      <c r="BL2570" s="18" t="s">
        <v>423</v>
      </c>
      <c r="BM2570" s="146" t="s">
        <v>2630</v>
      </c>
    </row>
    <row r="2571" spans="2:65" s="13" customFormat="1" x14ac:dyDescent="0.2">
      <c r="B2571" s="159"/>
      <c r="D2571" s="153" t="s">
        <v>313</v>
      </c>
      <c r="F2571" s="161" t="s">
        <v>2631</v>
      </c>
      <c r="H2571" s="162">
        <v>1016.227</v>
      </c>
      <c r="I2571" s="163"/>
      <c r="L2571" s="159"/>
      <c r="M2571" s="164"/>
      <c r="T2571" s="165"/>
      <c r="AT2571" s="160" t="s">
        <v>313</v>
      </c>
      <c r="AU2571" s="160" t="s">
        <v>80</v>
      </c>
      <c r="AV2571" s="13" t="s">
        <v>80</v>
      </c>
      <c r="AW2571" s="13" t="s">
        <v>3</v>
      </c>
      <c r="AX2571" s="13" t="s">
        <v>78</v>
      </c>
      <c r="AY2571" s="160" t="s">
        <v>304</v>
      </c>
    </row>
    <row r="2572" spans="2:65" s="1" customFormat="1" ht="24.2" customHeight="1" x14ac:dyDescent="0.2">
      <c r="B2572" s="134"/>
      <c r="C2572" s="135" t="s">
        <v>2632</v>
      </c>
      <c r="D2572" s="135" t="s">
        <v>306</v>
      </c>
      <c r="E2572" s="136" t="s">
        <v>2633</v>
      </c>
      <c r="F2572" s="137" t="s">
        <v>2634</v>
      </c>
      <c r="G2572" s="138" t="s">
        <v>581</v>
      </c>
      <c r="H2572" s="139">
        <v>1</v>
      </c>
      <c r="I2572" s="140"/>
      <c r="J2572" s="141">
        <f>ROUND(I2572*H2572,2)</f>
        <v>0</v>
      </c>
      <c r="K2572" s="137" t="s">
        <v>2</v>
      </c>
      <c r="L2572" s="33"/>
      <c r="M2572" s="142" t="s">
        <v>2</v>
      </c>
      <c r="N2572" s="143" t="s">
        <v>42</v>
      </c>
      <c r="P2572" s="144">
        <f>O2572*H2572</f>
        <v>0</v>
      </c>
      <c r="Q2572" s="144">
        <v>0</v>
      </c>
      <c r="R2572" s="144">
        <f>Q2572*H2572</f>
        <v>0</v>
      </c>
      <c r="S2572" s="144">
        <v>0</v>
      </c>
      <c r="T2572" s="145">
        <f>S2572*H2572</f>
        <v>0</v>
      </c>
      <c r="AR2572" s="146" t="s">
        <v>423</v>
      </c>
      <c r="AT2572" s="146" t="s">
        <v>306</v>
      </c>
      <c r="AU2572" s="146" t="s">
        <v>80</v>
      </c>
      <c r="AY2572" s="18" t="s">
        <v>304</v>
      </c>
      <c r="BE2572" s="147">
        <f>IF(N2572="základní",J2572,0)</f>
        <v>0</v>
      </c>
      <c r="BF2572" s="147">
        <f>IF(N2572="snížená",J2572,0)</f>
        <v>0</v>
      </c>
      <c r="BG2572" s="147">
        <f>IF(N2572="zákl. přenesená",J2572,0)</f>
        <v>0</v>
      </c>
      <c r="BH2572" s="147">
        <f>IF(N2572="sníž. přenesená",J2572,0)</f>
        <v>0</v>
      </c>
      <c r="BI2572" s="147">
        <f>IF(N2572="nulová",J2572,0)</f>
        <v>0</v>
      </c>
      <c r="BJ2572" s="18" t="s">
        <v>78</v>
      </c>
      <c r="BK2572" s="147">
        <f>ROUND(I2572*H2572,2)</f>
        <v>0</v>
      </c>
      <c r="BL2572" s="18" t="s">
        <v>423</v>
      </c>
      <c r="BM2572" s="146" t="s">
        <v>2635</v>
      </c>
    </row>
    <row r="2573" spans="2:65" s="1" customFormat="1" ht="49.15" customHeight="1" x14ac:dyDescent="0.2">
      <c r="B2573" s="134"/>
      <c r="C2573" s="135" t="s">
        <v>2636</v>
      </c>
      <c r="D2573" s="135" t="s">
        <v>306</v>
      </c>
      <c r="E2573" s="136" t="s">
        <v>2637</v>
      </c>
      <c r="F2573" s="137" t="s">
        <v>2638</v>
      </c>
      <c r="G2573" s="138" t="s">
        <v>383</v>
      </c>
      <c r="H2573" s="139">
        <v>6.9530000000000003</v>
      </c>
      <c r="I2573" s="140"/>
      <c r="J2573" s="141">
        <f>ROUND(I2573*H2573,2)</f>
        <v>0</v>
      </c>
      <c r="K2573" s="137" t="s">
        <v>309</v>
      </c>
      <c r="L2573" s="33"/>
      <c r="M2573" s="142" t="s">
        <v>2</v>
      </c>
      <c r="N2573" s="143" t="s">
        <v>42</v>
      </c>
      <c r="P2573" s="144">
        <f>O2573*H2573</f>
        <v>0</v>
      </c>
      <c r="Q2573" s="144">
        <v>0</v>
      </c>
      <c r="R2573" s="144">
        <f>Q2573*H2573</f>
        <v>0</v>
      </c>
      <c r="S2573" s="144">
        <v>0</v>
      </c>
      <c r="T2573" s="145">
        <f>S2573*H2573</f>
        <v>0</v>
      </c>
      <c r="AR2573" s="146" t="s">
        <v>423</v>
      </c>
      <c r="AT2573" s="146" t="s">
        <v>306</v>
      </c>
      <c r="AU2573" s="146" t="s">
        <v>80</v>
      </c>
      <c r="AY2573" s="18" t="s">
        <v>304</v>
      </c>
      <c r="BE2573" s="147">
        <f>IF(N2573="základní",J2573,0)</f>
        <v>0</v>
      </c>
      <c r="BF2573" s="147">
        <f>IF(N2573="snížená",J2573,0)</f>
        <v>0</v>
      </c>
      <c r="BG2573" s="147">
        <f>IF(N2573="zákl. přenesená",J2573,0)</f>
        <v>0</v>
      </c>
      <c r="BH2573" s="147">
        <f>IF(N2573="sníž. přenesená",J2573,0)</f>
        <v>0</v>
      </c>
      <c r="BI2573" s="147">
        <f>IF(N2573="nulová",J2573,0)</f>
        <v>0</v>
      </c>
      <c r="BJ2573" s="18" t="s">
        <v>78</v>
      </c>
      <c r="BK2573" s="147">
        <f>ROUND(I2573*H2573,2)</f>
        <v>0</v>
      </c>
      <c r="BL2573" s="18" t="s">
        <v>423</v>
      </c>
      <c r="BM2573" s="146" t="s">
        <v>2639</v>
      </c>
    </row>
    <row r="2574" spans="2:65" s="1" customFormat="1" x14ac:dyDescent="0.2">
      <c r="B2574" s="33"/>
      <c r="D2574" s="148" t="s">
        <v>311</v>
      </c>
      <c r="F2574" s="149" t="s">
        <v>2640</v>
      </c>
      <c r="I2574" s="150"/>
      <c r="L2574" s="33"/>
      <c r="M2574" s="151"/>
      <c r="T2574" s="54"/>
      <c r="AT2574" s="18" t="s">
        <v>311</v>
      </c>
      <c r="AU2574" s="18" t="s">
        <v>80</v>
      </c>
    </row>
    <row r="2575" spans="2:65" s="11" customFormat="1" ht="22.9" customHeight="1" x14ac:dyDescent="0.2">
      <c r="B2575" s="122"/>
      <c r="D2575" s="123" t="s">
        <v>70</v>
      </c>
      <c r="E2575" s="132" t="s">
        <v>2641</v>
      </c>
      <c r="F2575" s="132" t="s">
        <v>2642</v>
      </c>
      <c r="I2575" s="125"/>
      <c r="J2575" s="133">
        <f>BK2575</f>
        <v>0</v>
      </c>
      <c r="L2575" s="122"/>
      <c r="M2575" s="127"/>
      <c r="P2575" s="128">
        <f>SUM(P2576:P2622)</f>
        <v>0</v>
      </c>
      <c r="R2575" s="128">
        <f>SUM(R2576:R2622)</f>
        <v>4.7373927199999999</v>
      </c>
      <c r="T2575" s="129">
        <f>SUM(T2576:T2622)</f>
        <v>0</v>
      </c>
      <c r="AR2575" s="123" t="s">
        <v>80</v>
      </c>
      <c r="AT2575" s="130" t="s">
        <v>70</v>
      </c>
      <c r="AU2575" s="130" t="s">
        <v>78</v>
      </c>
      <c r="AY2575" s="123" t="s">
        <v>304</v>
      </c>
      <c r="BK2575" s="131">
        <f>SUM(BK2576:BK2622)</f>
        <v>0</v>
      </c>
    </row>
    <row r="2576" spans="2:65" s="1" customFormat="1" ht="37.9" customHeight="1" x14ac:dyDescent="0.2">
      <c r="B2576" s="134"/>
      <c r="C2576" s="135" t="s">
        <v>2643</v>
      </c>
      <c r="D2576" s="135" t="s">
        <v>306</v>
      </c>
      <c r="E2576" s="136" t="s">
        <v>2644</v>
      </c>
      <c r="F2576" s="137" t="s">
        <v>2645</v>
      </c>
      <c r="G2576" s="138" t="s">
        <v>130</v>
      </c>
      <c r="H2576" s="139">
        <v>559.13599999999997</v>
      </c>
      <c r="I2576" s="140"/>
      <c r="J2576" s="141">
        <f>ROUND(I2576*H2576,2)</f>
        <v>0</v>
      </c>
      <c r="K2576" s="137" t="s">
        <v>309</v>
      </c>
      <c r="L2576" s="33"/>
      <c r="M2576" s="142" t="s">
        <v>2</v>
      </c>
      <c r="N2576" s="143" t="s">
        <v>42</v>
      </c>
      <c r="P2576" s="144">
        <f>O2576*H2576</f>
        <v>0</v>
      </c>
      <c r="Q2576" s="144">
        <v>0</v>
      </c>
      <c r="R2576" s="144">
        <f>Q2576*H2576</f>
        <v>0</v>
      </c>
      <c r="S2576" s="144">
        <v>0</v>
      </c>
      <c r="T2576" s="145">
        <f>S2576*H2576</f>
        <v>0</v>
      </c>
      <c r="AR2576" s="146" t="s">
        <v>423</v>
      </c>
      <c r="AT2576" s="146" t="s">
        <v>306</v>
      </c>
      <c r="AU2576" s="146" t="s">
        <v>80</v>
      </c>
      <c r="AY2576" s="18" t="s">
        <v>304</v>
      </c>
      <c r="BE2576" s="147">
        <f>IF(N2576="základní",J2576,0)</f>
        <v>0</v>
      </c>
      <c r="BF2576" s="147">
        <f>IF(N2576="snížená",J2576,0)</f>
        <v>0</v>
      </c>
      <c r="BG2576" s="147">
        <f>IF(N2576="zákl. přenesená",J2576,0)</f>
        <v>0</v>
      </c>
      <c r="BH2576" s="147">
        <f>IF(N2576="sníž. přenesená",J2576,0)</f>
        <v>0</v>
      </c>
      <c r="BI2576" s="147">
        <f>IF(N2576="nulová",J2576,0)</f>
        <v>0</v>
      </c>
      <c r="BJ2576" s="18" t="s">
        <v>78</v>
      </c>
      <c r="BK2576" s="147">
        <f>ROUND(I2576*H2576,2)</f>
        <v>0</v>
      </c>
      <c r="BL2576" s="18" t="s">
        <v>423</v>
      </c>
      <c r="BM2576" s="146" t="s">
        <v>2646</v>
      </c>
    </row>
    <row r="2577" spans="2:65" s="1" customFormat="1" x14ac:dyDescent="0.2">
      <c r="B2577" s="33"/>
      <c r="D2577" s="148" t="s">
        <v>311</v>
      </c>
      <c r="F2577" s="149" t="s">
        <v>2647</v>
      </c>
      <c r="I2577" s="150"/>
      <c r="L2577" s="33"/>
      <c r="M2577" s="151"/>
      <c r="T2577" s="54"/>
      <c r="AT2577" s="18" t="s">
        <v>311</v>
      </c>
      <c r="AU2577" s="18" t="s">
        <v>80</v>
      </c>
    </row>
    <row r="2578" spans="2:65" s="1" customFormat="1" ht="16.5" customHeight="1" x14ac:dyDescent="0.2">
      <c r="B2578" s="134"/>
      <c r="C2578" s="181" t="s">
        <v>2648</v>
      </c>
      <c r="D2578" s="181" t="s">
        <v>535</v>
      </c>
      <c r="E2578" s="182" t="s">
        <v>2540</v>
      </c>
      <c r="F2578" s="183" t="s">
        <v>2541</v>
      </c>
      <c r="G2578" s="184" t="s">
        <v>383</v>
      </c>
      <c r="H2578" s="185">
        <v>0.17899999999999999</v>
      </c>
      <c r="I2578" s="186"/>
      <c r="J2578" s="187">
        <f>ROUND(I2578*H2578,2)</f>
        <v>0</v>
      </c>
      <c r="K2578" s="183" t="s">
        <v>309</v>
      </c>
      <c r="L2578" s="188"/>
      <c r="M2578" s="189" t="s">
        <v>2</v>
      </c>
      <c r="N2578" s="190" t="s">
        <v>42</v>
      </c>
      <c r="P2578" s="144">
        <f>O2578*H2578</f>
        <v>0</v>
      </c>
      <c r="Q2578" s="144">
        <v>1</v>
      </c>
      <c r="R2578" s="144">
        <f>Q2578*H2578</f>
        <v>0.17899999999999999</v>
      </c>
      <c r="S2578" s="144">
        <v>0</v>
      </c>
      <c r="T2578" s="145">
        <f>S2578*H2578</f>
        <v>0</v>
      </c>
      <c r="AR2578" s="146" t="s">
        <v>552</v>
      </c>
      <c r="AT2578" s="146" t="s">
        <v>535</v>
      </c>
      <c r="AU2578" s="146" t="s">
        <v>80</v>
      </c>
      <c r="AY2578" s="18" t="s">
        <v>304</v>
      </c>
      <c r="BE2578" s="147">
        <f>IF(N2578="základní",J2578,0)</f>
        <v>0</v>
      </c>
      <c r="BF2578" s="147">
        <f>IF(N2578="snížená",J2578,0)</f>
        <v>0</v>
      </c>
      <c r="BG2578" s="147">
        <f>IF(N2578="zákl. přenesená",J2578,0)</f>
        <v>0</v>
      </c>
      <c r="BH2578" s="147">
        <f>IF(N2578="sníž. přenesená",J2578,0)</f>
        <v>0</v>
      </c>
      <c r="BI2578" s="147">
        <f>IF(N2578="nulová",J2578,0)</f>
        <v>0</v>
      </c>
      <c r="BJ2578" s="18" t="s">
        <v>78</v>
      </c>
      <c r="BK2578" s="147">
        <f>ROUND(I2578*H2578,2)</f>
        <v>0</v>
      </c>
      <c r="BL2578" s="18" t="s">
        <v>423</v>
      </c>
      <c r="BM2578" s="146" t="s">
        <v>2649</v>
      </c>
    </row>
    <row r="2579" spans="2:65" s="13" customFormat="1" x14ac:dyDescent="0.2">
      <c r="B2579" s="159"/>
      <c r="D2579" s="153" t="s">
        <v>313</v>
      </c>
      <c r="F2579" s="161" t="s">
        <v>2650</v>
      </c>
      <c r="H2579" s="162">
        <v>0.17899999999999999</v>
      </c>
      <c r="I2579" s="163"/>
      <c r="L2579" s="159"/>
      <c r="M2579" s="164"/>
      <c r="T2579" s="165"/>
      <c r="AT2579" s="160" t="s">
        <v>313</v>
      </c>
      <c r="AU2579" s="160" t="s">
        <v>80</v>
      </c>
      <c r="AV2579" s="13" t="s">
        <v>80</v>
      </c>
      <c r="AW2579" s="13" t="s">
        <v>3</v>
      </c>
      <c r="AX2579" s="13" t="s">
        <v>78</v>
      </c>
      <c r="AY2579" s="160" t="s">
        <v>304</v>
      </c>
    </row>
    <row r="2580" spans="2:65" s="1" customFormat="1" ht="24.2" customHeight="1" x14ac:dyDescent="0.2">
      <c r="B2580" s="134"/>
      <c r="C2580" s="135" t="s">
        <v>2651</v>
      </c>
      <c r="D2580" s="135" t="s">
        <v>306</v>
      </c>
      <c r="E2580" s="136" t="s">
        <v>2652</v>
      </c>
      <c r="F2580" s="137" t="s">
        <v>2653</v>
      </c>
      <c r="G2580" s="138" t="s">
        <v>130</v>
      </c>
      <c r="H2580" s="139">
        <v>559.13599999999997</v>
      </c>
      <c r="I2580" s="140"/>
      <c r="J2580" s="141">
        <f>ROUND(I2580*H2580,2)</f>
        <v>0</v>
      </c>
      <c r="K2580" s="137" t="s">
        <v>309</v>
      </c>
      <c r="L2580" s="33"/>
      <c r="M2580" s="142" t="s">
        <v>2</v>
      </c>
      <c r="N2580" s="143" t="s">
        <v>42</v>
      </c>
      <c r="P2580" s="144">
        <f>O2580*H2580</f>
        <v>0</v>
      </c>
      <c r="Q2580" s="144">
        <v>8.8000000000000003E-4</v>
      </c>
      <c r="R2580" s="144">
        <f>Q2580*H2580</f>
        <v>0.49203967999999998</v>
      </c>
      <c r="S2580" s="144">
        <v>0</v>
      </c>
      <c r="T2580" s="145">
        <f>S2580*H2580</f>
        <v>0</v>
      </c>
      <c r="AR2580" s="146" t="s">
        <v>423</v>
      </c>
      <c r="AT2580" s="146" t="s">
        <v>306</v>
      </c>
      <c r="AU2580" s="146" t="s">
        <v>80</v>
      </c>
      <c r="AY2580" s="18" t="s">
        <v>304</v>
      </c>
      <c r="BE2580" s="147">
        <f>IF(N2580="základní",J2580,0)</f>
        <v>0</v>
      </c>
      <c r="BF2580" s="147">
        <f>IF(N2580="snížená",J2580,0)</f>
        <v>0</v>
      </c>
      <c r="BG2580" s="147">
        <f>IF(N2580="zákl. přenesená",J2580,0)</f>
        <v>0</v>
      </c>
      <c r="BH2580" s="147">
        <f>IF(N2580="sníž. přenesená",J2580,0)</f>
        <v>0</v>
      </c>
      <c r="BI2580" s="147">
        <f>IF(N2580="nulová",J2580,0)</f>
        <v>0</v>
      </c>
      <c r="BJ2580" s="18" t="s">
        <v>78</v>
      </c>
      <c r="BK2580" s="147">
        <f>ROUND(I2580*H2580,2)</f>
        <v>0</v>
      </c>
      <c r="BL2580" s="18" t="s">
        <v>423</v>
      </c>
      <c r="BM2580" s="146" t="s">
        <v>2654</v>
      </c>
    </row>
    <row r="2581" spans="2:65" s="1" customFormat="1" x14ac:dyDescent="0.2">
      <c r="B2581" s="33"/>
      <c r="D2581" s="148" t="s">
        <v>311</v>
      </c>
      <c r="F2581" s="149" t="s">
        <v>2655</v>
      </c>
      <c r="I2581" s="150"/>
      <c r="L2581" s="33"/>
      <c r="M2581" s="151"/>
      <c r="T2581" s="54"/>
      <c r="AT2581" s="18" t="s">
        <v>311</v>
      </c>
      <c r="AU2581" s="18" t="s">
        <v>80</v>
      </c>
    </row>
    <row r="2582" spans="2:65" s="12" customFormat="1" x14ac:dyDescent="0.2">
      <c r="B2582" s="152"/>
      <c r="D2582" s="153" t="s">
        <v>313</v>
      </c>
      <c r="E2582" s="154" t="s">
        <v>2</v>
      </c>
      <c r="F2582" s="155" t="s">
        <v>2656</v>
      </c>
      <c r="H2582" s="154" t="s">
        <v>2</v>
      </c>
      <c r="I2582" s="156"/>
      <c r="L2582" s="152"/>
      <c r="M2582" s="157"/>
      <c r="T2582" s="158"/>
      <c r="AT2582" s="154" t="s">
        <v>313</v>
      </c>
      <c r="AU2582" s="154" t="s">
        <v>80</v>
      </c>
      <c r="AV2582" s="12" t="s">
        <v>78</v>
      </c>
      <c r="AW2582" s="12" t="s">
        <v>32</v>
      </c>
      <c r="AX2582" s="12" t="s">
        <v>71</v>
      </c>
      <c r="AY2582" s="154" t="s">
        <v>304</v>
      </c>
    </row>
    <row r="2583" spans="2:65" s="12" customFormat="1" x14ac:dyDescent="0.2">
      <c r="B2583" s="152"/>
      <c r="D2583" s="153" t="s">
        <v>313</v>
      </c>
      <c r="E2583" s="154" t="s">
        <v>2</v>
      </c>
      <c r="F2583" s="155" t="s">
        <v>2657</v>
      </c>
      <c r="H2583" s="154" t="s">
        <v>2</v>
      </c>
      <c r="I2583" s="156"/>
      <c r="L2583" s="152"/>
      <c r="M2583" s="157"/>
      <c r="T2583" s="158"/>
      <c r="AT2583" s="154" t="s">
        <v>313</v>
      </c>
      <c r="AU2583" s="154" t="s">
        <v>80</v>
      </c>
      <c r="AV2583" s="12" t="s">
        <v>78</v>
      </c>
      <c r="AW2583" s="12" t="s">
        <v>32</v>
      </c>
      <c r="AX2583" s="12" t="s">
        <v>71</v>
      </c>
      <c r="AY2583" s="154" t="s">
        <v>304</v>
      </c>
    </row>
    <row r="2584" spans="2:65" s="12" customFormat="1" x14ac:dyDescent="0.2">
      <c r="B2584" s="152"/>
      <c r="D2584" s="153" t="s">
        <v>313</v>
      </c>
      <c r="E2584" s="154" t="s">
        <v>2</v>
      </c>
      <c r="F2584" s="155" t="s">
        <v>2658</v>
      </c>
      <c r="H2584" s="154" t="s">
        <v>2</v>
      </c>
      <c r="I2584" s="156"/>
      <c r="L2584" s="152"/>
      <c r="M2584" s="157"/>
      <c r="T2584" s="158"/>
      <c r="AT2584" s="154" t="s">
        <v>313</v>
      </c>
      <c r="AU2584" s="154" t="s">
        <v>80</v>
      </c>
      <c r="AV2584" s="12" t="s">
        <v>78</v>
      </c>
      <c r="AW2584" s="12" t="s">
        <v>32</v>
      </c>
      <c r="AX2584" s="12" t="s">
        <v>71</v>
      </c>
      <c r="AY2584" s="154" t="s">
        <v>304</v>
      </c>
    </row>
    <row r="2585" spans="2:65" s="13" customFormat="1" x14ac:dyDescent="0.2">
      <c r="B2585" s="159"/>
      <c r="D2585" s="153" t="s">
        <v>313</v>
      </c>
      <c r="E2585" s="160" t="s">
        <v>2</v>
      </c>
      <c r="F2585" s="161" t="s">
        <v>2659</v>
      </c>
      <c r="H2585" s="162">
        <v>371.47500000000002</v>
      </c>
      <c r="I2585" s="163"/>
      <c r="L2585" s="159"/>
      <c r="M2585" s="164"/>
      <c r="T2585" s="165"/>
      <c r="AT2585" s="160" t="s">
        <v>313</v>
      </c>
      <c r="AU2585" s="160" t="s">
        <v>80</v>
      </c>
      <c r="AV2585" s="13" t="s">
        <v>80</v>
      </c>
      <c r="AW2585" s="13" t="s">
        <v>32</v>
      </c>
      <c r="AX2585" s="13" t="s">
        <v>71</v>
      </c>
      <c r="AY2585" s="160" t="s">
        <v>304</v>
      </c>
    </row>
    <row r="2586" spans="2:65" s="14" customFormat="1" x14ac:dyDescent="0.2">
      <c r="B2586" s="166"/>
      <c r="D2586" s="153" t="s">
        <v>313</v>
      </c>
      <c r="E2586" s="167" t="s">
        <v>2</v>
      </c>
      <c r="F2586" s="168" t="s">
        <v>321</v>
      </c>
      <c r="H2586" s="169">
        <v>371.47500000000002</v>
      </c>
      <c r="I2586" s="170"/>
      <c r="L2586" s="166"/>
      <c r="M2586" s="171"/>
      <c r="T2586" s="172"/>
      <c r="AT2586" s="167" t="s">
        <v>313</v>
      </c>
      <c r="AU2586" s="167" t="s">
        <v>80</v>
      </c>
      <c r="AV2586" s="14" t="s">
        <v>322</v>
      </c>
      <c r="AW2586" s="14" t="s">
        <v>32</v>
      </c>
      <c r="AX2586" s="14" t="s">
        <v>71</v>
      </c>
      <c r="AY2586" s="167" t="s">
        <v>304</v>
      </c>
    </row>
    <row r="2587" spans="2:65" s="12" customFormat="1" x14ac:dyDescent="0.2">
      <c r="B2587" s="152"/>
      <c r="D2587" s="153" t="s">
        <v>313</v>
      </c>
      <c r="E2587" s="154" t="s">
        <v>2</v>
      </c>
      <c r="F2587" s="155" t="s">
        <v>2660</v>
      </c>
      <c r="H2587" s="154" t="s">
        <v>2</v>
      </c>
      <c r="I2587" s="156"/>
      <c r="L2587" s="152"/>
      <c r="M2587" s="157"/>
      <c r="T2587" s="158"/>
      <c r="AT2587" s="154" t="s">
        <v>313</v>
      </c>
      <c r="AU2587" s="154" t="s">
        <v>80</v>
      </c>
      <c r="AV2587" s="12" t="s">
        <v>78</v>
      </c>
      <c r="AW2587" s="12" t="s">
        <v>32</v>
      </c>
      <c r="AX2587" s="12" t="s">
        <v>71</v>
      </c>
      <c r="AY2587" s="154" t="s">
        <v>304</v>
      </c>
    </row>
    <row r="2588" spans="2:65" s="13" customFormat="1" x14ac:dyDescent="0.2">
      <c r="B2588" s="159"/>
      <c r="D2588" s="153" t="s">
        <v>313</v>
      </c>
      <c r="E2588" s="160" t="s">
        <v>2</v>
      </c>
      <c r="F2588" s="161" t="s">
        <v>2661</v>
      </c>
      <c r="H2588" s="162">
        <v>187.661</v>
      </c>
      <c r="I2588" s="163"/>
      <c r="L2588" s="159"/>
      <c r="M2588" s="164"/>
      <c r="T2588" s="165"/>
      <c r="AT2588" s="160" t="s">
        <v>313</v>
      </c>
      <c r="AU2588" s="160" t="s">
        <v>80</v>
      </c>
      <c r="AV2588" s="13" t="s">
        <v>80</v>
      </c>
      <c r="AW2588" s="13" t="s">
        <v>32</v>
      </c>
      <c r="AX2588" s="13" t="s">
        <v>71</v>
      </c>
      <c r="AY2588" s="160" t="s">
        <v>304</v>
      </c>
    </row>
    <row r="2589" spans="2:65" s="14" customFormat="1" x14ac:dyDescent="0.2">
      <c r="B2589" s="166"/>
      <c r="D2589" s="153" t="s">
        <v>313</v>
      </c>
      <c r="E2589" s="167" t="s">
        <v>2</v>
      </c>
      <c r="F2589" s="168" t="s">
        <v>321</v>
      </c>
      <c r="H2589" s="169">
        <v>187.661</v>
      </c>
      <c r="I2589" s="170"/>
      <c r="L2589" s="166"/>
      <c r="M2589" s="171"/>
      <c r="T2589" s="172"/>
      <c r="AT2589" s="167" t="s">
        <v>313</v>
      </c>
      <c r="AU2589" s="167" t="s">
        <v>80</v>
      </c>
      <c r="AV2589" s="14" t="s">
        <v>322</v>
      </c>
      <c r="AW2589" s="14" t="s">
        <v>32</v>
      </c>
      <c r="AX2589" s="14" t="s">
        <v>71</v>
      </c>
      <c r="AY2589" s="167" t="s">
        <v>304</v>
      </c>
    </row>
    <row r="2590" spans="2:65" s="15" customFormat="1" x14ac:dyDescent="0.2">
      <c r="B2590" s="173"/>
      <c r="D2590" s="153" t="s">
        <v>313</v>
      </c>
      <c r="E2590" s="174" t="s">
        <v>2</v>
      </c>
      <c r="F2590" s="175" t="s">
        <v>323</v>
      </c>
      <c r="H2590" s="176">
        <v>559.13599999999997</v>
      </c>
      <c r="I2590" s="177"/>
      <c r="L2590" s="173"/>
      <c r="M2590" s="178"/>
      <c r="T2590" s="179"/>
      <c r="AT2590" s="174" t="s">
        <v>313</v>
      </c>
      <c r="AU2590" s="174" t="s">
        <v>80</v>
      </c>
      <c r="AV2590" s="15" t="s">
        <v>86</v>
      </c>
      <c r="AW2590" s="15" t="s">
        <v>32</v>
      </c>
      <c r="AX2590" s="15" t="s">
        <v>78</v>
      </c>
      <c r="AY2590" s="174" t="s">
        <v>304</v>
      </c>
    </row>
    <row r="2591" spans="2:65" s="1" customFormat="1" ht="44.25" customHeight="1" x14ac:dyDescent="0.2">
      <c r="B2591" s="134"/>
      <c r="C2591" s="181" t="s">
        <v>2662</v>
      </c>
      <c r="D2591" s="181" t="s">
        <v>535</v>
      </c>
      <c r="E2591" s="182" t="s">
        <v>2561</v>
      </c>
      <c r="F2591" s="183" t="s">
        <v>2562</v>
      </c>
      <c r="G2591" s="184" t="s">
        <v>130</v>
      </c>
      <c r="H2591" s="185">
        <v>651.673</v>
      </c>
      <c r="I2591" s="186"/>
      <c r="J2591" s="187">
        <f>ROUND(I2591*H2591,2)</f>
        <v>0</v>
      </c>
      <c r="K2591" s="183" t="s">
        <v>309</v>
      </c>
      <c r="L2591" s="188"/>
      <c r="M2591" s="189" t="s">
        <v>2</v>
      </c>
      <c r="N2591" s="190" t="s">
        <v>42</v>
      </c>
      <c r="P2591" s="144">
        <f>O2591*H2591</f>
        <v>0</v>
      </c>
      <c r="Q2591" s="144">
        <v>5.4000000000000003E-3</v>
      </c>
      <c r="R2591" s="144">
        <f>Q2591*H2591</f>
        <v>3.5190342000000001</v>
      </c>
      <c r="S2591" s="144">
        <v>0</v>
      </c>
      <c r="T2591" s="145">
        <f>S2591*H2591</f>
        <v>0</v>
      </c>
      <c r="AR2591" s="146" t="s">
        <v>552</v>
      </c>
      <c r="AT2591" s="146" t="s">
        <v>535</v>
      </c>
      <c r="AU2591" s="146" t="s">
        <v>80</v>
      </c>
      <c r="AY2591" s="18" t="s">
        <v>304</v>
      </c>
      <c r="BE2591" s="147">
        <f>IF(N2591="základní",J2591,0)</f>
        <v>0</v>
      </c>
      <c r="BF2591" s="147">
        <f>IF(N2591="snížená",J2591,0)</f>
        <v>0</v>
      </c>
      <c r="BG2591" s="147">
        <f>IF(N2591="zákl. přenesená",J2591,0)</f>
        <v>0</v>
      </c>
      <c r="BH2591" s="147">
        <f>IF(N2591="sníž. přenesená",J2591,0)</f>
        <v>0</v>
      </c>
      <c r="BI2591" s="147">
        <f>IF(N2591="nulová",J2591,0)</f>
        <v>0</v>
      </c>
      <c r="BJ2591" s="18" t="s">
        <v>78</v>
      </c>
      <c r="BK2591" s="147">
        <f>ROUND(I2591*H2591,2)</f>
        <v>0</v>
      </c>
      <c r="BL2591" s="18" t="s">
        <v>423</v>
      </c>
      <c r="BM2591" s="146" t="s">
        <v>2663</v>
      </c>
    </row>
    <row r="2592" spans="2:65" s="13" customFormat="1" x14ac:dyDescent="0.2">
      <c r="B2592" s="159"/>
      <c r="D2592" s="153" t="s">
        <v>313</v>
      </c>
      <c r="F2592" s="161" t="s">
        <v>2664</v>
      </c>
      <c r="H2592" s="162">
        <v>651.673</v>
      </c>
      <c r="I2592" s="163"/>
      <c r="L2592" s="159"/>
      <c r="M2592" s="164"/>
      <c r="T2592" s="165"/>
      <c r="AT2592" s="160" t="s">
        <v>313</v>
      </c>
      <c r="AU2592" s="160" t="s">
        <v>80</v>
      </c>
      <c r="AV2592" s="13" t="s">
        <v>80</v>
      </c>
      <c r="AW2592" s="13" t="s">
        <v>3</v>
      </c>
      <c r="AX2592" s="13" t="s">
        <v>78</v>
      </c>
      <c r="AY2592" s="160" t="s">
        <v>304</v>
      </c>
    </row>
    <row r="2593" spans="2:65" s="1" customFormat="1" ht="44.25" customHeight="1" x14ac:dyDescent="0.2">
      <c r="B2593" s="134"/>
      <c r="C2593" s="135" t="s">
        <v>2665</v>
      </c>
      <c r="D2593" s="135" t="s">
        <v>306</v>
      </c>
      <c r="E2593" s="136" t="s">
        <v>2666</v>
      </c>
      <c r="F2593" s="137" t="s">
        <v>2667</v>
      </c>
      <c r="G2593" s="138" t="s">
        <v>130</v>
      </c>
      <c r="H2593" s="139">
        <v>41.072000000000003</v>
      </c>
      <c r="I2593" s="140"/>
      <c r="J2593" s="141">
        <f>ROUND(I2593*H2593,2)</f>
        <v>0</v>
      </c>
      <c r="K2593" s="137" t="s">
        <v>309</v>
      </c>
      <c r="L2593" s="33"/>
      <c r="M2593" s="142" t="s">
        <v>2</v>
      </c>
      <c r="N2593" s="143" t="s">
        <v>42</v>
      </c>
      <c r="P2593" s="144">
        <f>O2593*H2593</f>
        <v>0</v>
      </c>
      <c r="Q2593" s="144">
        <v>0</v>
      </c>
      <c r="R2593" s="144">
        <f>Q2593*H2593</f>
        <v>0</v>
      </c>
      <c r="S2593" s="144">
        <v>0</v>
      </c>
      <c r="T2593" s="145">
        <f>S2593*H2593</f>
        <v>0</v>
      </c>
      <c r="AR2593" s="146" t="s">
        <v>423</v>
      </c>
      <c r="AT2593" s="146" t="s">
        <v>306</v>
      </c>
      <c r="AU2593" s="146" t="s">
        <v>80</v>
      </c>
      <c r="AY2593" s="18" t="s">
        <v>304</v>
      </c>
      <c r="BE2593" s="147">
        <f>IF(N2593="základní",J2593,0)</f>
        <v>0</v>
      </c>
      <c r="BF2593" s="147">
        <f>IF(N2593="snížená",J2593,0)</f>
        <v>0</v>
      </c>
      <c r="BG2593" s="147">
        <f>IF(N2593="zákl. přenesená",J2593,0)</f>
        <v>0</v>
      </c>
      <c r="BH2593" s="147">
        <f>IF(N2593="sníž. přenesená",J2593,0)</f>
        <v>0</v>
      </c>
      <c r="BI2593" s="147">
        <f>IF(N2593="nulová",J2593,0)</f>
        <v>0</v>
      </c>
      <c r="BJ2593" s="18" t="s">
        <v>78</v>
      </c>
      <c r="BK2593" s="147">
        <f>ROUND(I2593*H2593,2)</f>
        <v>0</v>
      </c>
      <c r="BL2593" s="18" t="s">
        <v>423</v>
      </c>
      <c r="BM2593" s="146" t="s">
        <v>2668</v>
      </c>
    </row>
    <row r="2594" spans="2:65" s="1" customFormat="1" x14ac:dyDescent="0.2">
      <c r="B2594" s="33"/>
      <c r="D2594" s="148" t="s">
        <v>311</v>
      </c>
      <c r="F2594" s="149" t="s">
        <v>2669</v>
      </c>
      <c r="I2594" s="150"/>
      <c r="L2594" s="33"/>
      <c r="M2594" s="151"/>
      <c r="T2594" s="54"/>
      <c r="AT2594" s="18" t="s">
        <v>311</v>
      </c>
      <c r="AU2594" s="18" t="s">
        <v>80</v>
      </c>
    </row>
    <row r="2595" spans="2:65" s="12" customFormat="1" ht="33.75" x14ac:dyDescent="0.2">
      <c r="B2595" s="152"/>
      <c r="D2595" s="153" t="s">
        <v>313</v>
      </c>
      <c r="E2595" s="154" t="s">
        <v>2</v>
      </c>
      <c r="F2595" s="155" t="s">
        <v>2670</v>
      </c>
      <c r="H2595" s="154" t="s">
        <v>2</v>
      </c>
      <c r="I2595" s="156"/>
      <c r="L2595" s="152"/>
      <c r="M2595" s="157"/>
      <c r="T2595" s="158"/>
      <c r="AT2595" s="154" t="s">
        <v>313</v>
      </c>
      <c r="AU2595" s="154" t="s">
        <v>80</v>
      </c>
      <c r="AV2595" s="12" t="s">
        <v>78</v>
      </c>
      <c r="AW2595" s="12" t="s">
        <v>32</v>
      </c>
      <c r="AX2595" s="12" t="s">
        <v>71</v>
      </c>
      <c r="AY2595" s="154" t="s">
        <v>304</v>
      </c>
    </row>
    <row r="2596" spans="2:65" s="12" customFormat="1" x14ac:dyDescent="0.2">
      <c r="B2596" s="152"/>
      <c r="D2596" s="153" t="s">
        <v>313</v>
      </c>
      <c r="E2596" s="154" t="s">
        <v>2</v>
      </c>
      <c r="F2596" s="155" t="s">
        <v>2657</v>
      </c>
      <c r="H2596" s="154" t="s">
        <v>2</v>
      </c>
      <c r="I2596" s="156"/>
      <c r="L2596" s="152"/>
      <c r="M2596" s="157"/>
      <c r="T2596" s="158"/>
      <c r="AT2596" s="154" t="s">
        <v>313</v>
      </c>
      <c r="AU2596" s="154" t="s">
        <v>80</v>
      </c>
      <c r="AV2596" s="12" t="s">
        <v>78</v>
      </c>
      <c r="AW2596" s="12" t="s">
        <v>32</v>
      </c>
      <c r="AX2596" s="12" t="s">
        <v>71</v>
      </c>
      <c r="AY2596" s="154" t="s">
        <v>304</v>
      </c>
    </row>
    <row r="2597" spans="2:65" s="12" customFormat="1" x14ac:dyDescent="0.2">
      <c r="B2597" s="152"/>
      <c r="D2597" s="153" t="s">
        <v>313</v>
      </c>
      <c r="E2597" s="154" t="s">
        <v>2</v>
      </c>
      <c r="F2597" s="155" t="s">
        <v>2658</v>
      </c>
      <c r="H2597" s="154" t="s">
        <v>2</v>
      </c>
      <c r="I2597" s="156"/>
      <c r="L2597" s="152"/>
      <c r="M2597" s="157"/>
      <c r="T2597" s="158"/>
      <c r="AT2597" s="154" t="s">
        <v>313</v>
      </c>
      <c r="AU2597" s="154" t="s">
        <v>80</v>
      </c>
      <c r="AV2597" s="12" t="s">
        <v>78</v>
      </c>
      <c r="AW2597" s="12" t="s">
        <v>32</v>
      </c>
      <c r="AX2597" s="12" t="s">
        <v>71</v>
      </c>
      <c r="AY2597" s="154" t="s">
        <v>304</v>
      </c>
    </row>
    <row r="2598" spans="2:65" s="13" customFormat="1" x14ac:dyDescent="0.2">
      <c r="B2598" s="159"/>
      <c r="D2598" s="153" t="s">
        <v>313</v>
      </c>
      <c r="E2598" s="160" t="s">
        <v>2</v>
      </c>
      <c r="F2598" s="161" t="s">
        <v>2671</v>
      </c>
      <c r="H2598" s="162">
        <v>23.611999999999998</v>
      </c>
      <c r="I2598" s="163"/>
      <c r="L2598" s="159"/>
      <c r="M2598" s="164"/>
      <c r="T2598" s="165"/>
      <c r="AT2598" s="160" t="s">
        <v>313</v>
      </c>
      <c r="AU2598" s="160" t="s">
        <v>80</v>
      </c>
      <c r="AV2598" s="13" t="s">
        <v>80</v>
      </c>
      <c r="AW2598" s="13" t="s">
        <v>32</v>
      </c>
      <c r="AX2598" s="13" t="s">
        <v>71</v>
      </c>
      <c r="AY2598" s="160" t="s">
        <v>304</v>
      </c>
    </row>
    <row r="2599" spans="2:65" s="14" customFormat="1" x14ac:dyDescent="0.2">
      <c r="B2599" s="166"/>
      <c r="D2599" s="153" t="s">
        <v>313</v>
      </c>
      <c r="E2599" s="167" t="s">
        <v>2</v>
      </c>
      <c r="F2599" s="168" t="s">
        <v>321</v>
      </c>
      <c r="H2599" s="169">
        <v>23.611999999999998</v>
      </c>
      <c r="I2599" s="170"/>
      <c r="L2599" s="166"/>
      <c r="M2599" s="171"/>
      <c r="T2599" s="172"/>
      <c r="AT2599" s="167" t="s">
        <v>313</v>
      </c>
      <c r="AU2599" s="167" t="s">
        <v>80</v>
      </c>
      <c r="AV2599" s="14" t="s">
        <v>322</v>
      </c>
      <c r="AW2599" s="14" t="s">
        <v>32</v>
      </c>
      <c r="AX2599" s="14" t="s">
        <v>71</v>
      </c>
      <c r="AY2599" s="167" t="s">
        <v>304</v>
      </c>
    </row>
    <row r="2600" spans="2:65" s="12" customFormat="1" x14ac:dyDescent="0.2">
      <c r="B2600" s="152"/>
      <c r="D2600" s="153" t="s">
        <v>313</v>
      </c>
      <c r="E2600" s="154" t="s">
        <v>2</v>
      </c>
      <c r="F2600" s="155" t="s">
        <v>2660</v>
      </c>
      <c r="H2600" s="154" t="s">
        <v>2</v>
      </c>
      <c r="I2600" s="156"/>
      <c r="L2600" s="152"/>
      <c r="M2600" s="157"/>
      <c r="T2600" s="158"/>
      <c r="AT2600" s="154" t="s">
        <v>313</v>
      </c>
      <c r="AU2600" s="154" t="s">
        <v>80</v>
      </c>
      <c r="AV2600" s="12" t="s">
        <v>78</v>
      </c>
      <c r="AW2600" s="12" t="s">
        <v>32</v>
      </c>
      <c r="AX2600" s="12" t="s">
        <v>71</v>
      </c>
      <c r="AY2600" s="154" t="s">
        <v>304</v>
      </c>
    </row>
    <row r="2601" spans="2:65" s="13" customFormat="1" x14ac:dyDescent="0.2">
      <c r="B2601" s="159"/>
      <c r="D2601" s="153" t="s">
        <v>313</v>
      </c>
      <c r="E2601" s="160" t="s">
        <v>2</v>
      </c>
      <c r="F2601" s="161" t="s">
        <v>2672</v>
      </c>
      <c r="H2601" s="162">
        <v>17.46</v>
      </c>
      <c r="I2601" s="163"/>
      <c r="L2601" s="159"/>
      <c r="M2601" s="164"/>
      <c r="T2601" s="165"/>
      <c r="AT2601" s="160" t="s">
        <v>313</v>
      </c>
      <c r="AU2601" s="160" t="s">
        <v>80</v>
      </c>
      <c r="AV2601" s="13" t="s">
        <v>80</v>
      </c>
      <c r="AW2601" s="13" t="s">
        <v>32</v>
      </c>
      <c r="AX2601" s="13" t="s">
        <v>71</v>
      </c>
      <c r="AY2601" s="160" t="s">
        <v>304</v>
      </c>
    </row>
    <row r="2602" spans="2:65" s="14" customFormat="1" x14ac:dyDescent="0.2">
      <c r="B2602" s="166"/>
      <c r="D2602" s="153" t="s">
        <v>313</v>
      </c>
      <c r="E2602" s="167" t="s">
        <v>2</v>
      </c>
      <c r="F2602" s="168" t="s">
        <v>321</v>
      </c>
      <c r="H2602" s="169">
        <v>17.46</v>
      </c>
      <c r="I2602" s="170"/>
      <c r="L2602" s="166"/>
      <c r="M2602" s="171"/>
      <c r="T2602" s="172"/>
      <c r="AT2602" s="167" t="s">
        <v>313</v>
      </c>
      <c r="AU2602" s="167" t="s">
        <v>80</v>
      </c>
      <c r="AV2602" s="14" t="s">
        <v>322</v>
      </c>
      <c r="AW2602" s="14" t="s">
        <v>32</v>
      </c>
      <c r="AX2602" s="14" t="s">
        <v>71</v>
      </c>
      <c r="AY2602" s="167" t="s">
        <v>304</v>
      </c>
    </row>
    <row r="2603" spans="2:65" s="15" customFormat="1" x14ac:dyDescent="0.2">
      <c r="B2603" s="173"/>
      <c r="D2603" s="153" t="s">
        <v>313</v>
      </c>
      <c r="E2603" s="174" t="s">
        <v>2</v>
      </c>
      <c r="F2603" s="175" t="s">
        <v>323</v>
      </c>
      <c r="H2603" s="176">
        <v>41.072000000000003</v>
      </c>
      <c r="I2603" s="177"/>
      <c r="L2603" s="173"/>
      <c r="M2603" s="178"/>
      <c r="T2603" s="179"/>
      <c r="AT2603" s="174" t="s">
        <v>313</v>
      </c>
      <c r="AU2603" s="174" t="s">
        <v>80</v>
      </c>
      <c r="AV2603" s="15" t="s">
        <v>86</v>
      </c>
      <c r="AW2603" s="15" t="s">
        <v>32</v>
      </c>
      <c r="AX2603" s="15" t="s">
        <v>78</v>
      </c>
      <c r="AY2603" s="174" t="s">
        <v>304</v>
      </c>
    </row>
    <row r="2604" spans="2:65" s="1" customFormat="1" ht="16.5" customHeight="1" x14ac:dyDescent="0.2">
      <c r="B2604" s="134"/>
      <c r="C2604" s="181" t="s">
        <v>2673</v>
      </c>
      <c r="D2604" s="181" t="s">
        <v>535</v>
      </c>
      <c r="E2604" s="182" t="s">
        <v>2540</v>
      </c>
      <c r="F2604" s="183" t="s">
        <v>2541</v>
      </c>
      <c r="G2604" s="184" t="s">
        <v>383</v>
      </c>
      <c r="H2604" s="185">
        <v>1.4E-2</v>
      </c>
      <c r="I2604" s="186"/>
      <c r="J2604" s="187">
        <f>ROUND(I2604*H2604,2)</f>
        <v>0</v>
      </c>
      <c r="K2604" s="183" t="s">
        <v>309</v>
      </c>
      <c r="L2604" s="188"/>
      <c r="M2604" s="189" t="s">
        <v>2</v>
      </c>
      <c r="N2604" s="190" t="s">
        <v>42</v>
      </c>
      <c r="P2604" s="144">
        <f>O2604*H2604</f>
        <v>0</v>
      </c>
      <c r="Q2604" s="144">
        <v>1</v>
      </c>
      <c r="R2604" s="144">
        <f>Q2604*H2604</f>
        <v>1.4E-2</v>
      </c>
      <c r="S2604" s="144">
        <v>0</v>
      </c>
      <c r="T2604" s="145">
        <f>S2604*H2604</f>
        <v>0</v>
      </c>
      <c r="AR2604" s="146" t="s">
        <v>552</v>
      </c>
      <c r="AT2604" s="146" t="s">
        <v>535</v>
      </c>
      <c r="AU2604" s="146" t="s">
        <v>80</v>
      </c>
      <c r="AY2604" s="18" t="s">
        <v>304</v>
      </c>
      <c r="BE2604" s="147">
        <f>IF(N2604="základní",J2604,0)</f>
        <v>0</v>
      </c>
      <c r="BF2604" s="147">
        <f>IF(N2604="snížená",J2604,0)</f>
        <v>0</v>
      </c>
      <c r="BG2604" s="147">
        <f>IF(N2604="zákl. přenesená",J2604,0)</f>
        <v>0</v>
      </c>
      <c r="BH2604" s="147">
        <f>IF(N2604="sníž. přenesená",J2604,0)</f>
        <v>0</v>
      </c>
      <c r="BI2604" s="147">
        <f>IF(N2604="nulová",J2604,0)</f>
        <v>0</v>
      </c>
      <c r="BJ2604" s="18" t="s">
        <v>78</v>
      </c>
      <c r="BK2604" s="147">
        <f>ROUND(I2604*H2604,2)</f>
        <v>0</v>
      </c>
      <c r="BL2604" s="18" t="s">
        <v>423</v>
      </c>
      <c r="BM2604" s="146" t="s">
        <v>2674</v>
      </c>
    </row>
    <row r="2605" spans="2:65" s="13" customFormat="1" x14ac:dyDescent="0.2">
      <c r="B2605" s="159"/>
      <c r="D2605" s="153" t="s">
        <v>313</v>
      </c>
      <c r="F2605" s="161" t="s">
        <v>2675</v>
      </c>
      <c r="H2605" s="162">
        <v>1.4E-2</v>
      </c>
      <c r="I2605" s="163"/>
      <c r="L2605" s="159"/>
      <c r="M2605" s="164"/>
      <c r="T2605" s="165"/>
      <c r="AT2605" s="160" t="s">
        <v>313</v>
      </c>
      <c r="AU2605" s="160" t="s">
        <v>80</v>
      </c>
      <c r="AV2605" s="13" t="s">
        <v>80</v>
      </c>
      <c r="AW2605" s="13" t="s">
        <v>3</v>
      </c>
      <c r="AX2605" s="13" t="s">
        <v>78</v>
      </c>
      <c r="AY2605" s="160" t="s">
        <v>304</v>
      </c>
    </row>
    <row r="2606" spans="2:65" s="1" customFormat="1" ht="37.9" customHeight="1" x14ac:dyDescent="0.2">
      <c r="B2606" s="134"/>
      <c r="C2606" s="135" t="s">
        <v>2676</v>
      </c>
      <c r="D2606" s="135" t="s">
        <v>306</v>
      </c>
      <c r="E2606" s="136" t="s">
        <v>2677</v>
      </c>
      <c r="F2606" s="137" t="s">
        <v>2678</v>
      </c>
      <c r="G2606" s="138" t="s">
        <v>130</v>
      </c>
      <c r="H2606" s="139">
        <v>71.876000000000005</v>
      </c>
      <c r="I2606" s="140"/>
      <c r="J2606" s="141">
        <f>ROUND(I2606*H2606,2)</f>
        <v>0</v>
      </c>
      <c r="K2606" s="137" t="s">
        <v>309</v>
      </c>
      <c r="L2606" s="33"/>
      <c r="M2606" s="142" t="s">
        <v>2</v>
      </c>
      <c r="N2606" s="143" t="s">
        <v>42</v>
      </c>
      <c r="P2606" s="144">
        <f>O2606*H2606</f>
        <v>0</v>
      </c>
      <c r="Q2606" s="144">
        <v>9.3999999999999997E-4</v>
      </c>
      <c r="R2606" s="144">
        <f>Q2606*H2606</f>
        <v>6.7563440000000002E-2</v>
      </c>
      <c r="S2606" s="144">
        <v>0</v>
      </c>
      <c r="T2606" s="145">
        <f>S2606*H2606</f>
        <v>0</v>
      </c>
      <c r="AR2606" s="146" t="s">
        <v>423</v>
      </c>
      <c r="AT2606" s="146" t="s">
        <v>306</v>
      </c>
      <c r="AU2606" s="146" t="s">
        <v>80</v>
      </c>
      <c r="AY2606" s="18" t="s">
        <v>304</v>
      </c>
      <c r="BE2606" s="147">
        <f>IF(N2606="základní",J2606,0)</f>
        <v>0</v>
      </c>
      <c r="BF2606" s="147">
        <f>IF(N2606="snížená",J2606,0)</f>
        <v>0</v>
      </c>
      <c r="BG2606" s="147">
        <f>IF(N2606="zákl. přenesená",J2606,0)</f>
        <v>0</v>
      </c>
      <c r="BH2606" s="147">
        <f>IF(N2606="sníž. přenesená",J2606,0)</f>
        <v>0</v>
      </c>
      <c r="BI2606" s="147">
        <f>IF(N2606="nulová",J2606,0)</f>
        <v>0</v>
      </c>
      <c r="BJ2606" s="18" t="s">
        <v>78</v>
      </c>
      <c r="BK2606" s="147">
        <f>ROUND(I2606*H2606,2)</f>
        <v>0</v>
      </c>
      <c r="BL2606" s="18" t="s">
        <v>423</v>
      </c>
      <c r="BM2606" s="146" t="s">
        <v>2679</v>
      </c>
    </row>
    <row r="2607" spans="2:65" s="1" customFormat="1" x14ac:dyDescent="0.2">
      <c r="B2607" s="33"/>
      <c r="D2607" s="148" t="s">
        <v>311</v>
      </c>
      <c r="F2607" s="149" t="s">
        <v>2680</v>
      </c>
      <c r="I2607" s="150"/>
      <c r="L2607" s="33"/>
      <c r="M2607" s="151"/>
      <c r="T2607" s="54"/>
      <c r="AT2607" s="18" t="s">
        <v>311</v>
      </c>
      <c r="AU2607" s="18" t="s">
        <v>80</v>
      </c>
    </row>
    <row r="2608" spans="2:65" s="12" customFormat="1" ht="22.5" x14ac:dyDescent="0.2">
      <c r="B2608" s="152"/>
      <c r="D2608" s="153" t="s">
        <v>313</v>
      </c>
      <c r="E2608" s="154" t="s">
        <v>2</v>
      </c>
      <c r="F2608" s="155" t="s">
        <v>2681</v>
      </c>
      <c r="H2608" s="154" t="s">
        <v>2</v>
      </c>
      <c r="I2608" s="156"/>
      <c r="L2608" s="152"/>
      <c r="M2608" s="157"/>
      <c r="T2608" s="158"/>
      <c r="AT2608" s="154" t="s">
        <v>313</v>
      </c>
      <c r="AU2608" s="154" t="s">
        <v>80</v>
      </c>
      <c r="AV2608" s="12" t="s">
        <v>78</v>
      </c>
      <c r="AW2608" s="12" t="s">
        <v>32</v>
      </c>
      <c r="AX2608" s="12" t="s">
        <v>71</v>
      </c>
      <c r="AY2608" s="154" t="s">
        <v>304</v>
      </c>
    </row>
    <row r="2609" spans="2:65" s="12" customFormat="1" x14ac:dyDescent="0.2">
      <c r="B2609" s="152"/>
      <c r="D2609" s="153" t="s">
        <v>313</v>
      </c>
      <c r="E2609" s="154" t="s">
        <v>2</v>
      </c>
      <c r="F2609" s="155" t="s">
        <v>2657</v>
      </c>
      <c r="H2609" s="154" t="s">
        <v>2</v>
      </c>
      <c r="I2609" s="156"/>
      <c r="L2609" s="152"/>
      <c r="M2609" s="157"/>
      <c r="T2609" s="158"/>
      <c r="AT2609" s="154" t="s">
        <v>313</v>
      </c>
      <c r="AU2609" s="154" t="s">
        <v>80</v>
      </c>
      <c r="AV2609" s="12" t="s">
        <v>78</v>
      </c>
      <c r="AW2609" s="12" t="s">
        <v>32</v>
      </c>
      <c r="AX2609" s="12" t="s">
        <v>71</v>
      </c>
      <c r="AY2609" s="154" t="s">
        <v>304</v>
      </c>
    </row>
    <row r="2610" spans="2:65" s="12" customFormat="1" x14ac:dyDescent="0.2">
      <c r="B2610" s="152"/>
      <c r="D2610" s="153" t="s">
        <v>313</v>
      </c>
      <c r="E2610" s="154" t="s">
        <v>2</v>
      </c>
      <c r="F2610" s="155" t="s">
        <v>2658</v>
      </c>
      <c r="H2610" s="154" t="s">
        <v>2</v>
      </c>
      <c r="I2610" s="156"/>
      <c r="L2610" s="152"/>
      <c r="M2610" s="157"/>
      <c r="T2610" s="158"/>
      <c r="AT2610" s="154" t="s">
        <v>313</v>
      </c>
      <c r="AU2610" s="154" t="s">
        <v>80</v>
      </c>
      <c r="AV2610" s="12" t="s">
        <v>78</v>
      </c>
      <c r="AW2610" s="12" t="s">
        <v>32</v>
      </c>
      <c r="AX2610" s="12" t="s">
        <v>71</v>
      </c>
      <c r="AY2610" s="154" t="s">
        <v>304</v>
      </c>
    </row>
    <row r="2611" spans="2:65" s="13" customFormat="1" x14ac:dyDescent="0.2">
      <c r="B2611" s="159"/>
      <c r="D2611" s="153" t="s">
        <v>313</v>
      </c>
      <c r="E2611" s="160" t="s">
        <v>2</v>
      </c>
      <c r="F2611" s="161" t="s">
        <v>2682</v>
      </c>
      <c r="H2611" s="162">
        <v>41.320999999999998</v>
      </c>
      <c r="I2611" s="163"/>
      <c r="L2611" s="159"/>
      <c r="M2611" s="164"/>
      <c r="T2611" s="165"/>
      <c r="AT2611" s="160" t="s">
        <v>313</v>
      </c>
      <c r="AU2611" s="160" t="s">
        <v>80</v>
      </c>
      <c r="AV2611" s="13" t="s">
        <v>80</v>
      </c>
      <c r="AW2611" s="13" t="s">
        <v>32</v>
      </c>
      <c r="AX2611" s="13" t="s">
        <v>71</v>
      </c>
      <c r="AY2611" s="160" t="s">
        <v>304</v>
      </c>
    </row>
    <row r="2612" spans="2:65" s="14" customFormat="1" x14ac:dyDescent="0.2">
      <c r="B2612" s="166"/>
      <c r="D2612" s="153" t="s">
        <v>313</v>
      </c>
      <c r="E2612" s="167" t="s">
        <v>2</v>
      </c>
      <c r="F2612" s="168" t="s">
        <v>321</v>
      </c>
      <c r="H2612" s="169">
        <v>41.320999999999998</v>
      </c>
      <c r="I2612" s="170"/>
      <c r="L2612" s="166"/>
      <c r="M2612" s="171"/>
      <c r="T2612" s="172"/>
      <c r="AT2612" s="167" t="s">
        <v>313</v>
      </c>
      <c r="AU2612" s="167" t="s">
        <v>80</v>
      </c>
      <c r="AV2612" s="14" t="s">
        <v>322</v>
      </c>
      <c r="AW2612" s="14" t="s">
        <v>32</v>
      </c>
      <c r="AX2612" s="14" t="s">
        <v>71</v>
      </c>
      <c r="AY2612" s="167" t="s">
        <v>304</v>
      </c>
    </row>
    <row r="2613" spans="2:65" s="12" customFormat="1" x14ac:dyDescent="0.2">
      <c r="B2613" s="152"/>
      <c r="D2613" s="153" t="s">
        <v>313</v>
      </c>
      <c r="E2613" s="154" t="s">
        <v>2</v>
      </c>
      <c r="F2613" s="155" t="s">
        <v>2660</v>
      </c>
      <c r="H2613" s="154" t="s">
        <v>2</v>
      </c>
      <c r="I2613" s="156"/>
      <c r="L2613" s="152"/>
      <c r="M2613" s="157"/>
      <c r="T2613" s="158"/>
      <c r="AT2613" s="154" t="s">
        <v>313</v>
      </c>
      <c r="AU2613" s="154" t="s">
        <v>80</v>
      </c>
      <c r="AV2613" s="12" t="s">
        <v>78</v>
      </c>
      <c r="AW2613" s="12" t="s">
        <v>32</v>
      </c>
      <c r="AX2613" s="12" t="s">
        <v>71</v>
      </c>
      <c r="AY2613" s="154" t="s">
        <v>304</v>
      </c>
    </row>
    <row r="2614" spans="2:65" s="13" customFormat="1" x14ac:dyDescent="0.2">
      <c r="B2614" s="159"/>
      <c r="D2614" s="153" t="s">
        <v>313</v>
      </c>
      <c r="E2614" s="160" t="s">
        <v>2</v>
      </c>
      <c r="F2614" s="161" t="s">
        <v>2683</v>
      </c>
      <c r="H2614" s="162">
        <v>30.555</v>
      </c>
      <c r="I2614" s="163"/>
      <c r="L2614" s="159"/>
      <c r="M2614" s="164"/>
      <c r="T2614" s="165"/>
      <c r="AT2614" s="160" t="s">
        <v>313</v>
      </c>
      <c r="AU2614" s="160" t="s">
        <v>80</v>
      </c>
      <c r="AV2614" s="13" t="s">
        <v>80</v>
      </c>
      <c r="AW2614" s="13" t="s">
        <v>32</v>
      </c>
      <c r="AX2614" s="13" t="s">
        <v>71</v>
      </c>
      <c r="AY2614" s="160" t="s">
        <v>304</v>
      </c>
    </row>
    <row r="2615" spans="2:65" s="14" customFormat="1" x14ac:dyDescent="0.2">
      <c r="B2615" s="166"/>
      <c r="D2615" s="153" t="s">
        <v>313</v>
      </c>
      <c r="E2615" s="167" t="s">
        <v>2</v>
      </c>
      <c r="F2615" s="168" t="s">
        <v>321</v>
      </c>
      <c r="H2615" s="169">
        <v>30.555</v>
      </c>
      <c r="I2615" s="170"/>
      <c r="L2615" s="166"/>
      <c r="M2615" s="171"/>
      <c r="T2615" s="172"/>
      <c r="AT2615" s="167" t="s">
        <v>313</v>
      </c>
      <c r="AU2615" s="167" t="s">
        <v>80</v>
      </c>
      <c r="AV2615" s="14" t="s">
        <v>322</v>
      </c>
      <c r="AW2615" s="14" t="s">
        <v>32</v>
      </c>
      <c r="AX2615" s="14" t="s">
        <v>71</v>
      </c>
      <c r="AY2615" s="167" t="s">
        <v>304</v>
      </c>
    </row>
    <row r="2616" spans="2:65" s="15" customFormat="1" x14ac:dyDescent="0.2">
      <c r="B2616" s="173"/>
      <c r="D2616" s="153" t="s">
        <v>313</v>
      </c>
      <c r="E2616" s="174" t="s">
        <v>2</v>
      </c>
      <c r="F2616" s="175" t="s">
        <v>323</v>
      </c>
      <c r="H2616" s="176">
        <v>71.876000000000005</v>
      </c>
      <c r="I2616" s="177"/>
      <c r="L2616" s="173"/>
      <c r="M2616" s="178"/>
      <c r="T2616" s="179"/>
      <c r="AT2616" s="174" t="s">
        <v>313</v>
      </c>
      <c r="AU2616" s="174" t="s">
        <v>80</v>
      </c>
      <c r="AV2616" s="15" t="s">
        <v>86</v>
      </c>
      <c r="AW2616" s="15" t="s">
        <v>32</v>
      </c>
      <c r="AX2616" s="15" t="s">
        <v>78</v>
      </c>
      <c r="AY2616" s="174" t="s">
        <v>304</v>
      </c>
    </row>
    <row r="2617" spans="2:65" s="1" customFormat="1" ht="44.25" customHeight="1" x14ac:dyDescent="0.2">
      <c r="B2617" s="134"/>
      <c r="C2617" s="181" t="s">
        <v>2684</v>
      </c>
      <c r="D2617" s="181" t="s">
        <v>535</v>
      </c>
      <c r="E2617" s="182" t="s">
        <v>2561</v>
      </c>
      <c r="F2617" s="183" t="s">
        <v>2562</v>
      </c>
      <c r="G2617" s="184" t="s">
        <v>130</v>
      </c>
      <c r="H2617" s="185">
        <v>86.251000000000005</v>
      </c>
      <c r="I2617" s="186"/>
      <c r="J2617" s="187">
        <f>ROUND(I2617*H2617,2)</f>
        <v>0</v>
      </c>
      <c r="K2617" s="183" t="s">
        <v>309</v>
      </c>
      <c r="L2617" s="188"/>
      <c r="M2617" s="189" t="s">
        <v>2</v>
      </c>
      <c r="N2617" s="190" t="s">
        <v>42</v>
      </c>
      <c r="P2617" s="144">
        <f>O2617*H2617</f>
        <v>0</v>
      </c>
      <c r="Q2617" s="144">
        <v>5.4000000000000003E-3</v>
      </c>
      <c r="R2617" s="144">
        <f>Q2617*H2617</f>
        <v>0.46575540000000004</v>
      </c>
      <c r="S2617" s="144">
        <v>0</v>
      </c>
      <c r="T2617" s="145">
        <f>S2617*H2617</f>
        <v>0</v>
      </c>
      <c r="AR2617" s="146" t="s">
        <v>552</v>
      </c>
      <c r="AT2617" s="146" t="s">
        <v>535</v>
      </c>
      <c r="AU2617" s="146" t="s">
        <v>80</v>
      </c>
      <c r="AY2617" s="18" t="s">
        <v>304</v>
      </c>
      <c r="BE2617" s="147">
        <f>IF(N2617="základní",J2617,0)</f>
        <v>0</v>
      </c>
      <c r="BF2617" s="147">
        <f>IF(N2617="snížená",J2617,0)</f>
        <v>0</v>
      </c>
      <c r="BG2617" s="147">
        <f>IF(N2617="zákl. přenesená",J2617,0)</f>
        <v>0</v>
      </c>
      <c r="BH2617" s="147">
        <f>IF(N2617="sníž. přenesená",J2617,0)</f>
        <v>0</v>
      </c>
      <c r="BI2617" s="147">
        <f>IF(N2617="nulová",J2617,0)</f>
        <v>0</v>
      </c>
      <c r="BJ2617" s="18" t="s">
        <v>78</v>
      </c>
      <c r="BK2617" s="147">
        <f>ROUND(I2617*H2617,2)</f>
        <v>0</v>
      </c>
      <c r="BL2617" s="18" t="s">
        <v>423</v>
      </c>
      <c r="BM2617" s="146" t="s">
        <v>2685</v>
      </c>
    </row>
    <row r="2618" spans="2:65" s="13" customFormat="1" x14ac:dyDescent="0.2">
      <c r="B2618" s="159"/>
      <c r="D2618" s="153" t="s">
        <v>313</v>
      </c>
      <c r="F2618" s="161" t="s">
        <v>2686</v>
      </c>
      <c r="H2618" s="162">
        <v>86.251000000000005</v>
      </c>
      <c r="I2618" s="163"/>
      <c r="L2618" s="159"/>
      <c r="M2618" s="164"/>
      <c r="T2618" s="165"/>
      <c r="AT2618" s="160" t="s">
        <v>313</v>
      </c>
      <c r="AU2618" s="160" t="s">
        <v>80</v>
      </c>
      <c r="AV2618" s="13" t="s">
        <v>80</v>
      </c>
      <c r="AW2618" s="13" t="s">
        <v>3</v>
      </c>
      <c r="AX2618" s="13" t="s">
        <v>78</v>
      </c>
      <c r="AY2618" s="160" t="s">
        <v>304</v>
      </c>
    </row>
    <row r="2619" spans="2:65" s="1" customFormat="1" ht="49.15" customHeight="1" x14ac:dyDescent="0.2">
      <c r="B2619" s="134"/>
      <c r="C2619" s="135" t="s">
        <v>2687</v>
      </c>
      <c r="D2619" s="135" t="s">
        <v>306</v>
      </c>
      <c r="E2619" s="136" t="s">
        <v>2688</v>
      </c>
      <c r="F2619" s="137" t="s">
        <v>2689</v>
      </c>
      <c r="G2619" s="138" t="s">
        <v>581</v>
      </c>
      <c r="H2619" s="139">
        <v>1</v>
      </c>
      <c r="I2619" s="140"/>
      <c r="J2619" s="141">
        <f>ROUND(I2619*H2619,2)</f>
        <v>0</v>
      </c>
      <c r="K2619" s="137" t="s">
        <v>2</v>
      </c>
      <c r="L2619" s="33"/>
      <c r="M2619" s="142" t="s">
        <v>2</v>
      </c>
      <c r="N2619" s="143" t="s">
        <v>42</v>
      </c>
      <c r="P2619" s="144">
        <f>O2619*H2619</f>
        <v>0</v>
      </c>
      <c r="Q2619" s="144">
        <v>0</v>
      </c>
      <c r="R2619" s="144">
        <f>Q2619*H2619</f>
        <v>0</v>
      </c>
      <c r="S2619" s="144">
        <v>0</v>
      </c>
      <c r="T2619" s="145">
        <f>S2619*H2619</f>
        <v>0</v>
      </c>
      <c r="AR2619" s="146" t="s">
        <v>423</v>
      </c>
      <c r="AT2619" s="146" t="s">
        <v>306</v>
      </c>
      <c r="AU2619" s="146" t="s">
        <v>80</v>
      </c>
      <c r="AY2619" s="18" t="s">
        <v>304</v>
      </c>
      <c r="BE2619" s="147">
        <f>IF(N2619="základní",J2619,0)</f>
        <v>0</v>
      </c>
      <c r="BF2619" s="147">
        <f>IF(N2619="snížená",J2619,0)</f>
        <v>0</v>
      </c>
      <c r="BG2619" s="147">
        <f>IF(N2619="zákl. přenesená",J2619,0)</f>
        <v>0</v>
      </c>
      <c r="BH2619" s="147">
        <f>IF(N2619="sníž. přenesená",J2619,0)</f>
        <v>0</v>
      </c>
      <c r="BI2619" s="147">
        <f>IF(N2619="nulová",J2619,0)</f>
        <v>0</v>
      </c>
      <c r="BJ2619" s="18" t="s">
        <v>78</v>
      </c>
      <c r="BK2619" s="147">
        <f>ROUND(I2619*H2619,2)</f>
        <v>0</v>
      </c>
      <c r="BL2619" s="18" t="s">
        <v>423</v>
      </c>
      <c r="BM2619" s="146" t="s">
        <v>2690</v>
      </c>
    </row>
    <row r="2620" spans="2:65" s="1" customFormat="1" ht="29.25" x14ac:dyDescent="0.2">
      <c r="B2620" s="33"/>
      <c r="D2620" s="153" t="s">
        <v>360</v>
      </c>
      <c r="F2620" s="180" t="s">
        <v>2691</v>
      </c>
      <c r="I2620" s="150"/>
      <c r="L2620" s="33"/>
      <c r="M2620" s="151"/>
      <c r="T2620" s="54"/>
      <c r="AT2620" s="18" t="s">
        <v>360</v>
      </c>
      <c r="AU2620" s="18" t="s">
        <v>80</v>
      </c>
    </row>
    <row r="2621" spans="2:65" s="1" customFormat="1" ht="49.15" customHeight="1" x14ac:dyDescent="0.2">
      <c r="B2621" s="134"/>
      <c r="C2621" s="135" t="s">
        <v>2692</v>
      </c>
      <c r="D2621" s="135" t="s">
        <v>306</v>
      </c>
      <c r="E2621" s="136" t="s">
        <v>2693</v>
      </c>
      <c r="F2621" s="137" t="s">
        <v>2694</v>
      </c>
      <c r="G2621" s="138" t="s">
        <v>383</v>
      </c>
      <c r="H2621" s="139">
        <v>4.7370000000000001</v>
      </c>
      <c r="I2621" s="140"/>
      <c r="J2621" s="141">
        <f>ROUND(I2621*H2621,2)</f>
        <v>0</v>
      </c>
      <c r="K2621" s="137" t="s">
        <v>309</v>
      </c>
      <c r="L2621" s="33"/>
      <c r="M2621" s="142" t="s">
        <v>2</v>
      </c>
      <c r="N2621" s="143" t="s">
        <v>42</v>
      </c>
      <c r="P2621" s="144">
        <f>O2621*H2621</f>
        <v>0</v>
      </c>
      <c r="Q2621" s="144">
        <v>0</v>
      </c>
      <c r="R2621" s="144">
        <f>Q2621*H2621</f>
        <v>0</v>
      </c>
      <c r="S2621" s="144">
        <v>0</v>
      </c>
      <c r="T2621" s="145">
        <f>S2621*H2621</f>
        <v>0</v>
      </c>
      <c r="AR2621" s="146" t="s">
        <v>423</v>
      </c>
      <c r="AT2621" s="146" t="s">
        <v>306</v>
      </c>
      <c r="AU2621" s="146" t="s">
        <v>80</v>
      </c>
      <c r="AY2621" s="18" t="s">
        <v>304</v>
      </c>
      <c r="BE2621" s="147">
        <f>IF(N2621="základní",J2621,0)</f>
        <v>0</v>
      </c>
      <c r="BF2621" s="147">
        <f>IF(N2621="snížená",J2621,0)</f>
        <v>0</v>
      </c>
      <c r="BG2621" s="147">
        <f>IF(N2621="zákl. přenesená",J2621,0)</f>
        <v>0</v>
      </c>
      <c r="BH2621" s="147">
        <f>IF(N2621="sníž. přenesená",J2621,0)</f>
        <v>0</v>
      </c>
      <c r="BI2621" s="147">
        <f>IF(N2621="nulová",J2621,0)</f>
        <v>0</v>
      </c>
      <c r="BJ2621" s="18" t="s">
        <v>78</v>
      </c>
      <c r="BK2621" s="147">
        <f>ROUND(I2621*H2621,2)</f>
        <v>0</v>
      </c>
      <c r="BL2621" s="18" t="s">
        <v>423</v>
      </c>
      <c r="BM2621" s="146" t="s">
        <v>2695</v>
      </c>
    </row>
    <row r="2622" spans="2:65" s="1" customFormat="1" x14ac:dyDescent="0.2">
      <c r="B2622" s="33"/>
      <c r="D2622" s="148" t="s">
        <v>311</v>
      </c>
      <c r="F2622" s="149" t="s">
        <v>2696</v>
      </c>
      <c r="I2622" s="150"/>
      <c r="L2622" s="33"/>
      <c r="M2622" s="151"/>
      <c r="T2622" s="54"/>
      <c r="AT2622" s="18" t="s">
        <v>311</v>
      </c>
      <c r="AU2622" s="18" t="s">
        <v>80</v>
      </c>
    </row>
    <row r="2623" spans="2:65" s="11" customFormat="1" ht="22.9" customHeight="1" x14ac:dyDescent="0.2">
      <c r="B2623" s="122"/>
      <c r="D2623" s="123" t="s">
        <v>70</v>
      </c>
      <c r="E2623" s="132" t="s">
        <v>2697</v>
      </c>
      <c r="F2623" s="132" t="s">
        <v>2698</v>
      </c>
      <c r="I2623" s="125"/>
      <c r="J2623" s="133">
        <f>BK2623</f>
        <v>0</v>
      </c>
      <c r="L2623" s="122"/>
      <c r="M2623" s="127"/>
      <c r="P2623" s="128">
        <f>SUM(P2624:P2658)</f>
        <v>0</v>
      </c>
      <c r="R2623" s="128">
        <f>SUM(R2624:R2658)</f>
        <v>1.4163473</v>
      </c>
      <c r="T2623" s="129">
        <f>SUM(T2624:T2658)</f>
        <v>0</v>
      </c>
      <c r="AR2623" s="123" t="s">
        <v>80</v>
      </c>
      <c r="AT2623" s="130" t="s">
        <v>70</v>
      </c>
      <c r="AU2623" s="130" t="s">
        <v>78</v>
      </c>
      <c r="AY2623" s="123" t="s">
        <v>304</v>
      </c>
      <c r="BK2623" s="131">
        <f>SUM(BK2624:BK2658)</f>
        <v>0</v>
      </c>
    </row>
    <row r="2624" spans="2:65" s="1" customFormat="1" ht="37.9" customHeight="1" x14ac:dyDescent="0.2">
      <c r="B2624" s="134"/>
      <c r="C2624" s="135" t="s">
        <v>2699</v>
      </c>
      <c r="D2624" s="135" t="s">
        <v>306</v>
      </c>
      <c r="E2624" s="136" t="s">
        <v>2644</v>
      </c>
      <c r="F2624" s="137" t="s">
        <v>2645</v>
      </c>
      <c r="G2624" s="138" t="s">
        <v>130</v>
      </c>
      <c r="H2624" s="139">
        <v>218.58500000000001</v>
      </c>
      <c r="I2624" s="140"/>
      <c r="J2624" s="141">
        <f>ROUND(I2624*H2624,2)</f>
        <v>0</v>
      </c>
      <c r="K2624" s="137" t="s">
        <v>309</v>
      </c>
      <c r="L2624" s="33"/>
      <c r="M2624" s="142" t="s">
        <v>2</v>
      </c>
      <c r="N2624" s="143" t="s">
        <v>42</v>
      </c>
      <c r="P2624" s="144">
        <f>O2624*H2624</f>
        <v>0</v>
      </c>
      <c r="Q2624" s="144">
        <v>0</v>
      </c>
      <c r="R2624" s="144">
        <f>Q2624*H2624</f>
        <v>0</v>
      </c>
      <c r="S2624" s="144">
        <v>0</v>
      </c>
      <c r="T2624" s="145">
        <f>S2624*H2624</f>
        <v>0</v>
      </c>
      <c r="AR2624" s="146" t="s">
        <v>423</v>
      </c>
      <c r="AT2624" s="146" t="s">
        <v>306</v>
      </c>
      <c r="AU2624" s="146" t="s">
        <v>80</v>
      </c>
      <c r="AY2624" s="18" t="s">
        <v>304</v>
      </c>
      <c r="BE2624" s="147">
        <f>IF(N2624="základní",J2624,0)</f>
        <v>0</v>
      </c>
      <c r="BF2624" s="147">
        <f>IF(N2624="snížená",J2624,0)</f>
        <v>0</v>
      </c>
      <c r="BG2624" s="147">
        <f>IF(N2624="zákl. přenesená",J2624,0)</f>
        <v>0</v>
      </c>
      <c r="BH2624" s="147">
        <f>IF(N2624="sníž. přenesená",J2624,0)</f>
        <v>0</v>
      </c>
      <c r="BI2624" s="147">
        <f>IF(N2624="nulová",J2624,0)</f>
        <v>0</v>
      </c>
      <c r="BJ2624" s="18" t="s">
        <v>78</v>
      </c>
      <c r="BK2624" s="147">
        <f>ROUND(I2624*H2624,2)</f>
        <v>0</v>
      </c>
      <c r="BL2624" s="18" t="s">
        <v>423</v>
      </c>
      <c r="BM2624" s="146" t="s">
        <v>2700</v>
      </c>
    </row>
    <row r="2625" spans="2:65" s="1" customFormat="1" x14ac:dyDescent="0.2">
      <c r="B2625" s="33"/>
      <c r="D2625" s="148" t="s">
        <v>311</v>
      </c>
      <c r="F2625" s="149" t="s">
        <v>2647</v>
      </c>
      <c r="I2625" s="150"/>
      <c r="L2625" s="33"/>
      <c r="M2625" s="151"/>
      <c r="T2625" s="54"/>
      <c r="AT2625" s="18" t="s">
        <v>311</v>
      </c>
      <c r="AU2625" s="18" t="s">
        <v>80</v>
      </c>
    </row>
    <row r="2626" spans="2:65" s="12" customFormat="1" x14ac:dyDescent="0.2">
      <c r="B2626" s="152"/>
      <c r="D2626" s="153" t="s">
        <v>313</v>
      </c>
      <c r="E2626" s="154" t="s">
        <v>2</v>
      </c>
      <c r="F2626" s="155" t="s">
        <v>2656</v>
      </c>
      <c r="H2626" s="154" t="s">
        <v>2</v>
      </c>
      <c r="I2626" s="156"/>
      <c r="L2626" s="152"/>
      <c r="M2626" s="157"/>
      <c r="T2626" s="158"/>
      <c r="AT2626" s="154" t="s">
        <v>313</v>
      </c>
      <c r="AU2626" s="154" t="s">
        <v>80</v>
      </c>
      <c r="AV2626" s="12" t="s">
        <v>78</v>
      </c>
      <c r="AW2626" s="12" t="s">
        <v>32</v>
      </c>
      <c r="AX2626" s="12" t="s">
        <v>71</v>
      </c>
      <c r="AY2626" s="154" t="s">
        <v>304</v>
      </c>
    </row>
    <row r="2627" spans="2:65" s="12" customFormat="1" x14ac:dyDescent="0.2">
      <c r="B2627" s="152"/>
      <c r="D2627" s="153" t="s">
        <v>313</v>
      </c>
      <c r="E2627" s="154" t="s">
        <v>2</v>
      </c>
      <c r="F2627" s="155" t="s">
        <v>2657</v>
      </c>
      <c r="H2627" s="154" t="s">
        <v>2</v>
      </c>
      <c r="I2627" s="156"/>
      <c r="L2627" s="152"/>
      <c r="M2627" s="157"/>
      <c r="T2627" s="158"/>
      <c r="AT2627" s="154" t="s">
        <v>313</v>
      </c>
      <c r="AU2627" s="154" t="s">
        <v>80</v>
      </c>
      <c r="AV2627" s="12" t="s">
        <v>78</v>
      </c>
      <c r="AW2627" s="12" t="s">
        <v>32</v>
      </c>
      <c r="AX2627" s="12" t="s">
        <v>71</v>
      </c>
      <c r="AY2627" s="154" t="s">
        <v>304</v>
      </c>
    </row>
    <row r="2628" spans="2:65" s="12" customFormat="1" x14ac:dyDescent="0.2">
      <c r="B2628" s="152"/>
      <c r="D2628" s="153" t="s">
        <v>313</v>
      </c>
      <c r="E2628" s="154" t="s">
        <v>2</v>
      </c>
      <c r="F2628" s="155" t="s">
        <v>2701</v>
      </c>
      <c r="H2628" s="154" t="s">
        <v>2</v>
      </c>
      <c r="I2628" s="156"/>
      <c r="L2628" s="152"/>
      <c r="M2628" s="157"/>
      <c r="T2628" s="158"/>
      <c r="AT2628" s="154" t="s">
        <v>313</v>
      </c>
      <c r="AU2628" s="154" t="s">
        <v>80</v>
      </c>
      <c r="AV2628" s="12" t="s">
        <v>78</v>
      </c>
      <c r="AW2628" s="12" t="s">
        <v>32</v>
      </c>
      <c r="AX2628" s="12" t="s">
        <v>71</v>
      </c>
      <c r="AY2628" s="154" t="s">
        <v>304</v>
      </c>
    </row>
    <row r="2629" spans="2:65" s="13" customFormat="1" ht="22.5" x14ac:dyDescent="0.2">
      <c r="B2629" s="159"/>
      <c r="D2629" s="153" t="s">
        <v>313</v>
      </c>
      <c r="E2629" s="160" t="s">
        <v>2</v>
      </c>
      <c r="F2629" s="161" t="s">
        <v>2702</v>
      </c>
      <c r="H2629" s="162">
        <v>218.58500000000001</v>
      </c>
      <c r="I2629" s="163"/>
      <c r="L2629" s="159"/>
      <c r="M2629" s="164"/>
      <c r="T2629" s="165"/>
      <c r="AT2629" s="160" t="s">
        <v>313</v>
      </c>
      <c r="AU2629" s="160" t="s">
        <v>80</v>
      </c>
      <c r="AV2629" s="13" t="s">
        <v>80</v>
      </c>
      <c r="AW2629" s="13" t="s">
        <v>32</v>
      </c>
      <c r="AX2629" s="13" t="s">
        <v>71</v>
      </c>
      <c r="AY2629" s="160" t="s">
        <v>304</v>
      </c>
    </row>
    <row r="2630" spans="2:65" s="14" customFormat="1" x14ac:dyDescent="0.2">
      <c r="B2630" s="166"/>
      <c r="D2630" s="153" t="s">
        <v>313</v>
      </c>
      <c r="E2630" s="167" t="s">
        <v>2</v>
      </c>
      <c r="F2630" s="168" t="s">
        <v>321</v>
      </c>
      <c r="H2630" s="169">
        <v>218.58500000000001</v>
      </c>
      <c r="I2630" s="170"/>
      <c r="L2630" s="166"/>
      <c r="M2630" s="171"/>
      <c r="T2630" s="172"/>
      <c r="AT2630" s="167" t="s">
        <v>313</v>
      </c>
      <c r="AU2630" s="167" t="s">
        <v>80</v>
      </c>
      <c r="AV2630" s="14" t="s">
        <v>322</v>
      </c>
      <c r="AW2630" s="14" t="s">
        <v>32</v>
      </c>
      <c r="AX2630" s="14" t="s">
        <v>71</v>
      </c>
      <c r="AY2630" s="167" t="s">
        <v>304</v>
      </c>
    </row>
    <row r="2631" spans="2:65" s="15" customFormat="1" x14ac:dyDescent="0.2">
      <c r="B2631" s="173"/>
      <c r="D2631" s="153" t="s">
        <v>313</v>
      </c>
      <c r="E2631" s="174" t="s">
        <v>2</v>
      </c>
      <c r="F2631" s="175" t="s">
        <v>323</v>
      </c>
      <c r="H2631" s="176">
        <v>218.58500000000001</v>
      </c>
      <c r="I2631" s="177"/>
      <c r="L2631" s="173"/>
      <c r="M2631" s="178"/>
      <c r="T2631" s="179"/>
      <c r="AT2631" s="174" t="s">
        <v>313</v>
      </c>
      <c r="AU2631" s="174" t="s">
        <v>80</v>
      </c>
      <c r="AV2631" s="15" t="s">
        <v>86</v>
      </c>
      <c r="AW2631" s="15" t="s">
        <v>32</v>
      </c>
      <c r="AX2631" s="15" t="s">
        <v>78</v>
      </c>
      <c r="AY2631" s="174" t="s">
        <v>304</v>
      </c>
    </row>
    <row r="2632" spans="2:65" s="1" customFormat="1" ht="16.5" customHeight="1" x14ac:dyDescent="0.2">
      <c r="B2632" s="134"/>
      <c r="C2632" s="181" t="s">
        <v>2703</v>
      </c>
      <c r="D2632" s="181" t="s">
        <v>535</v>
      </c>
      <c r="E2632" s="182" t="s">
        <v>2540</v>
      </c>
      <c r="F2632" s="183" t="s">
        <v>2541</v>
      </c>
      <c r="G2632" s="184" t="s">
        <v>383</v>
      </c>
      <c r="H2632" s="185">
        <v>7.0000000000000007E-2</v>
      </c>
      <c r="I2632" s="186"/>
      <c r="J2632" s="187">
        <f>ROUND(I2632*H2632,2)</f>
        <v>0</v>
      </c>
      <c r="K2632" s="183" t="s">
        <v>309</v>
      </c>
      <c r="L2632" s="188"/>
      <c r="M2632" s="189" t="s">
        <v>2</v>
      </c>
      <c r="N2632" s="190" t="s">
        <v>42</v>
      </c>
      <c r="P2632" s="144">
        <f>O2632*H2632</f>
        <v>0</v>
      </c>
      <c r="Q2632" s="144">
        <v>1</v>
      </c>
      <c r="R2632" s="144">
        <f>Q2632*H2632</f>
        <v>7.0000000000000007E-2</v>
      </c>
      <c r="S2632" s="144">
        <v>0</v>
      </c>
      <c r="T2632" s="145">
        <f>S2632*H2632</f>
        <v>0</v>
      </c>
      <c r="AR2632" s="146" t="s">
        <v>552</v>
      </c>
      <c r="AT2632" s="146" t="s">
        <v>535</v>
      </c>
      <c r="AU2632" s="146" t="s">
        <v>80</v>
      </c>
      <c r="AY2632" s="18" t="s">
        <v>304</v>
      </c>
      <c r="BE2632" s="147">
        <f>IF(N2632="základní",J2632,0)</f>
        <v>0</v>
      </c>
      <c r="BF2632" s="147">
        <f>IF(N2632="snížená",J2632,0)</f>
        <v>0</v>
      </c>
      <c r="BG2632" s="147">
        <f>IF(N2632="zákl. přenesená",J2632,0)</f>
        <v>0</v>
      </c>
      <c r="BH2632" s="147">
        <f>IF(N2632="sníž. přenesená",J2632,0)</f>
        <v>0</v>
      </c>
      <c r="BI2632" s="147">
        <f>IF(N2632="nulová",J2632,0)</f>
        <v>0</v>
      </c>
      <c r="BJ2632" s="18" t="s">
        <v>78</v>
      </c>
      <c r="BK2632" s="147">
        <f>ROUND(I2632*H2632,2)</f>
        <v>0</v>
      </c>
      <c r="BL2632" s="18" t="s">
        <v>423</v>
      </c>
      <c r="BM2632" s="146" t="s">
        <v>2704</v>
      </c>
    </row>
    <row r="2633" spans="2:65" s="13" customFormat="1" x14ac:dyDescent="0.2">
      <c r="B2633" s="159"/>
      <c r="D2633" s="153" t="s">
        <v>313</v>
      </c>
      <c r="F2633" s="161" t="s">
        <v>2705</v>
      </c>
      <c r="H2633" s="162">
        <v>7.0000000000000007E-2</v>
      </c>
      <c r="I2633" s="163"/>
      <c r="L2633" s="159"/>
      <c r="M2633" s="164"/>
      <c r="T2633" s="165"/>
      <c r="AT2633" s="160" t="s">
        <v>313</v>
      </c>
      <c r="AU2633" s="160" t="s">
        <v>80</v>
      </c>
      <c r="AV2633" s="13" t="s">
        <v>80</v>
      </c>
      <c r="AW2633" s="13" t="s">
        <v>3</v>
      </c>
      <c r="AX2633" s="13" t="s">
        <v>78</v>
      </c>
      <c r="AY2633" s="160" t="s">
        <v>304</v>
      </c>
    </row>
    <row r="2634" spans="2:65" s="1" customFormat="1" ht="44.25" customHeight="1" x14ac:dyDescent="0.2">
      <c r="B2634" s="134"/>
      <c r="C2634" s="135" t="s">
        <v>2706</v>
      </c>
      <c r="D2634" s="135" t="s">
        <v>306</v>
      </c>
      <c r="E2634" s="136" t="s">
        <v>2666</v>
      </c>
      <c r="F2634" s="137" t="s">
        <v>2667</v>
      </c>
      <c r="G2634" s="138" t="s">
        <v>130</v>
      </c>
      <c r="H2634" s="139">
        <v>34.628</v>
      </c>
      <c r="I2634" s="140"/>
      <c r="J2634" s="141">
        <f>ROUND(I2634*H2634,2)</f>
        <v>0</v>
      </c>
      <c r="K2634" s="137" t="s">
        <v>309</v>
      </c>
      <c r="L2634" s="33"/>
      <c r="M2634" s="142" t="s">
        <v>2</v>
      </c>
      <c r="N2634" s="143" t="s">
        <v>42</v>
      </c>
      <c r="P2634" s="144">
        <f>O2634*H2634</f>
        <v>0</v>
      </c>
      <c r="Q2634" s="144">
        <v>0</v>
      </c>
      <c r="R2634" s="144">
        <f>Q2634*H2634</f>
        <v>0</v>
      </c>
      <c r="S2634" s="144">
        <v>0</v>
      </c>
      <c r="T2634" s="145">
        <f>S2634*H2634</f>
        <v>0</v>
      </c>
      <c r="AR2634" s="146" t="s">
        <v>423</v>
      </c>
      <c r="AT2634" s="146" t="s">
        <v>306</v>
      </c>
      <c r="AU2634" s="146" t="s">
        <v>80</v>
      </c>
      <c r="AY2634" s="18" t="s">
        <v>304</v>
      </c>
      <c r="BE2634" s="147">
        <f>IF(N2634="základní",J2634,0)</f>
        <v>0</v>
      </c>
      <c r="BF2634" s="147">
        <f>IF(N2634="snížená",J2634,0)</f>
        <v>0</v>
      </c>
      <c r="BG2634" s="147">
        <f>IF(N2634="zákl. přenesená",J2634,0)</f>
        <v>0</v>
      </c>
      <c r="BH2634" s="147">
        <f>IF(N2634="sníž. přenesená",J2634,0)</f>
        <v>0</v>
      </c>
      <c r="BI2634" s="147">
        <f>IF(N2634="nulová",J2634,0)</f>
        <v>0</v>
      </c>
      <c r="BJ2634" s="18" t="s">
        <v>78</v>
      </c>
      <c r="BK2634" s="147">
        <f>ROUND(I2634*H2634,2)</f>
        <v>0</v>
      </c>
      <c r="BL2634" s="18" t="s">
        <v>423</v>
      </c>
      <c r="BM2634" s="146" t="s">
        <v>2707</v>
      </c>
    </row>
    <row r="2635" spans="2:65" s="1" customFormat="1" x14ac:dyDescent="0.2">
      <c r="B2635" s="33"/>
      <c r="D2635" s="148" t="s">
        <v>311</v>
      </c>
      <c r="F2635" s="149" t="s">
        <v>2669</v>
      </c>
      <c r="I2635" s="150"/>
      <c r="L2635" s="33"/>
      <c r="M2635" s="151"/>
      <c r="T2635" s="54"/>
      <c r="AT2635" s="18" t="s">
        <v>311</v>
      </c>
      <c r="AU2635" s="18" t="s">
        <v>80</v>
      </c>
    </row>
    <row r="2636" spans="2:65" s="12" customFormat="1" x14ac:dyDescent="0.2">
      <c r="B2636" s="152"/>
      <c r="D2636" s="153" t="s">
        <v>313</v>
      </c>
      <c r="E2636" s="154" t="s">
        <v>2</v>
      </c>
      <c r="F2636" s="155" t="s">
        <v>2657</v>
      </c>
      <c r="H2636" s="154" t="s">
        <v>2</v>
      </c>
      <c r="I2636" s="156"/>
      <c r="L2636" s="152"/>
      <c r="M2636" s="157"/>
      <c r="T2636" s="158"/>
      <c r="AT2636" s="154" t="s">
        <v>313</v>
      </c>
      <c r="AU2636" s="154" t="s">
        <v>80</v>
      </c>
      <c r="AV2636" s="12" t="s">
        <v>78</v>
      </c>
      <c r="AW2636" s="12" t="s">
        <v>32</v>
      </c>
      <c r="AX2636" s="12" t="s">
        <v>71</v>
      </c>
      <c r="AY2636" s="154" t="s">
        <v>304</v>
      </c>
    </row>
    <row r="2637" spans="2:65" s="12" customFormat="1" x14ac:dyDescent="0.2">
      <c r="B2637" s="152"/>
      <c r="D2637" s="153" t="s">
        <v>313</v>
      </c>
      <c r="E2637" s="154" t="s">
        <v>2</v>
      </c>
      <c r="F2637" s="155" t="s">
        <v>2701</v>
      </c>
      <c r="H2637" s="154" t="s">
        <v>2</v>
      </c>
      <c r="I2637" s="156"/>
      <c r="L2637" s="152"/>
      <c r="M2637" s="157"/>
      <c r="T2637" s="158"/>
      <c r="AT2637" s="154" t="s">
        <v>313</v>
      </c>
      <c r="AU2637" s="154" t="s">
        <v>80</v>
      </c>
      <c r="AV2637" s="12" t="s">
        <v>78</v>
      </c>
      <c r="AW2637" s="12" t="s">
        <v>32</v>
      </c>
      <c r="AX2637" s="12" t="s">
        <v>71</v>
      </c>
      <c r="AY2637" s="154" t="s">
        <v>304</v>
      </c>
    </row>
    <row r="2638" spans="2:65" s="12" customFormat="1" ht="22.5" x14ac:dyDescent="0.2">
      <c r="B2638" s="152"/>
      <c r="D2638" s="153" t="s">
        <v>313</v>
      </c>
      <c r="E2638" s="154" t="s">
        <v>2</v>
      </c>
      <c r="F2638" s="155" t="s">
        <v>2708</v>
      </c>
      <c r="H2638" s="154" t="s">
        <v>2</v>
      </c>
      <c r="I2638" s="156"/>
      <c r="L2638" s="152"/>
      <c r="M2638" s="157"/>
      <c r="T2638" s="158"/>
      <c r="AT2638" s="154" t="s">
        <v>313</v>
      </c>
      <c r="AU2638" s="154" t="s">
        <v>80</v>
      </c>
      <c r="AV2638" s="12" t="s">
        <v>78</v>
      </c>
      <c r="AW2638" s="12" t="s">
        <v>32</v>
      </c>
      <c r="AX2638" s="12" t="s">
        <v>71</v>
      </c>
      <c r="AY2638" s="154" t="s">
        <v>304</v>
      </c>
    </row>
    <row r="2639" spans="2:65" s="13" customFormat="1" x14ac:dyDescent="0.2">
      <c r="B2639" s="159"/>
      <c r="D2639" s="153" t="s">
        <v>313</v>
      </c>
      <c r="E2639" s="160" t="s">
        <v>2</v>
      </c>
      <c r="F2639" s="161" t="s">
        <v>2709</v>
      </c>
      <c r="H2639" s="162">
        <v>34.628</v>
      </c>
      <c r="I2639" s="163"/>
      <c r="L2639" s="159"/>
      <c r="M2639" s="164"/>
      <c r="T2639" s="165"/>
      <c r="AT2639" s="160" t="s">
        <v>313</v>
      </c>
      <c r="AU2639" s="160" t="s">
        <v>80</v>
      </c>
      <c r="AV2639" s="13" t="s">
        <v>80</v>
      </c>
      <c r="AW2639" s="13" t="s">
        <v>32</v>
      </c>
      <c r="AX2639" s="13" t="s">
        <v>71</v>
      </c>
      <c r="AY2639" s="160" t="s">
        <v>304</v>
      </c>
    </row>
    <row r="2640" spans="2:65" s="14" customFormat="1" x14ac:dyDescent="0.2">
      <c r="B2640" s="166"/>
      <c r="D2640" s="153" t="s">
        <v>313</v>
      </c>
      <c r="E2640" s="167" t="s">
        <v>2</v>
      </c>
      <c r="F2640" s="168" t="s">
        <v>321</v>
      </c>
      <c r="H2640" s="169">
        <v>34.628</v>
      </c>
      <c r="I2640" s="170"/>
      <c r="L2640" s="166"/>
      <c r="M2640" s="171"/>
      <c r="T2640" s="172"/>
      <c r="AT2640" s="167" t="s">
        <v>313</v>
      </c>
      <c r="AU2640" s="167" t="s">
        <v>80</v>
      </c>
      <c r="AV2640" s="14" t="s">
        <v>322</v>
      </c>
      <c r="AW2640" s="14" t="s">
        <v>32</v>
      </c>
      <c r="AX2640" s="14" t="s">
        <v>71</v>
      </c>
      <c r="AY2640" s="167" t="s">
        <v>304</v>
      </c>
    </row>
    <row r="2641" spans="2:65" s="15" customFormat="1" x14ac:dyDescent="0.2">
      <c r="B2641" s="173"/>
      <c r="D2641" s="153" t="s">
        <v>313</v>
      </c>
      <c r="E2641" s="174" t="s">
        <v>2</v>
      </c>
      <c r="F2641" s="175" t="s">
        <v>323</v>
      </c>
      <c r="H2641" s="176">
        <v>34.628</v>
      </c>
      <c r="I2641" s="177"/>
      <c r="L2641" s="173"/>
      <c r="M2641" s="178"/>
      <c r="T2641" s="179"/>
      <c r="AT2641" s="174" t="s">
        <v>313</v>
      </c>
      <c r="AU2641" s="174" t="s">
        <v>80</v>
      </c>
      <c r="AV2641" s="15" t="s">
        <v>86</v>
      </c>
      <c r="AW2641" s="15" t="s">
        <v>32</v>
      </c>
      <c r="AX2641" s="15" t="s">
        <v>78</v>
      </c>
      <c r="AY2641" s="174" t="s">
        <v>304</v>
      </c>
    </row>
    <row r="2642" spans="2:65" s="1" customFormat="1" ht="16.5" customHeight="1" x14ac:dyDescent="0.2">
      <c r="B2642" s="134"/>
      <c r="C2642" s="181" t="s">
        <v>2710</v>
      </c>
      <c r="D2642" s="181" t="s">
        <v>535</v>
      </c>
      <c r="E2642" s="182" t="s">
        <v>2540</v>
      </c>
      <c r="F2642" s="183" t="s">
        <v>2541</v>
      </c>
      <c r="G2642" s="184" t="s">
        <v>383</v>
      </c>
      <c r="H2642" s="185">
        <v>1.2E-2</v>
      </c>
      <c r="I2642" s="186"/>
      <c r="J2642" s="187">
        <f>ROUND(I2642*H2642,2)</f>
        <v>0</v>
      </c>
      <c r="K2642" s="183" t="s">
        <v>309</v>
      </c>
      <c r="L2642" s="188"/>
      <c r="M2642" s="189" t="s">
        <v>2</v>
      </c>
      <c r="N2642" s="190" t="s">
        <v>42</v>
      </c>
      <c r="P2642" s="144">
        <f>O2642*H2642</f>
        <v>0</v>
      </c>
      <c r="Q2642" s="144">
        <v>1</v>
      </c>
      <c r="R2642" s="144">
        <f>Q2642*H2642</f>
        <v>1.2E-2</v>
      </c>
      <c r="S2642" s="144">
        <v>0</v>
      </c>
      <c r="T2642" s="145">
        <f>S2642*H2642</f>
        <v>0</v>
      </c>
      <c r="AR2642" s="146" t="s">
        <v>552</v>
      </c>
      <c r="AT2642" s="146" t="s">
        <v>535</v>
      </c>
      <c r="AU2642" s="146" t="s">
        <v>80</v>
      </c>
      <c r="AY2642" s="18" t="s">
        <v>304</v>
      </c>
      <c r="BE2642" s="147">
        <f>IF(N2642="základní",J2642,0)</f>
        <v>0</v>
      </c>
      <c r="BF2642" s="147">
        <f>IF(N2642="snížená",J2642,0)</f>
        <v>0</v>
      </c>
      <c r="BG2642" s="147">
        <f>IF(N2642="zákl. přenesená",J2642,0)</f>
        <v>0</v>
      </c>
      <c r="BH2642" s="147">
        <f>IF(N2642="sníž. přenesená",J2642,0)</f>
        <v>0</v>
      </c>
      <c r="BI2642" s="147">
        <f>IF(N2642="nulová",J2642,0)</f>
        <v>0</v>
      </c>
      <c r="BJ2642" s="18" t="s">
        <v>78</v>
      </c>
      <c r="BK2642" s="147">
        <f>ROUND(I2642*H2642,2)</f>
        <v>0</v>
      </c>
      <c r="BL2642" s="18" t="s">
        <v>423</v>
      </c>
      <c r="BM2642" s="146" t="s">
        <v>2711</v>
      </c>
    </row>
    <row r="2643" spans="2:65" s="13" customFormat="1" x14ac:dyDescent="0.2">
      <c r="B2643" s="159"/>
      <c r="D2643" s="153" t="s">
        <v>313</v>
      </c>
      <c r="F2643" s="161" t="s">
        <v>2712</v>
      </c>
      <c r="H2643" s="162">
        <v>1.2E-2</v>
      </c>
      <c r="I2643" s="163"/>
      <c r="L2643" s="159"/>
      <c r="M2643" s="164"/>
      <c r="T2643" s="165"/>
      <c r="AT2643" s="160" t="s">
        <v>313</v>
      </c>
      <c r="AU2643" s="160" t="s">
        <v>80</v>
      </c>
      <c r="AV2643" s="13" t="s">
        <v>80</v>
      </c>
      <c r="AW2643" s="13" t="s">
        <v>3</v>
      </c>
      <c r="AX2643" s="13" t="s">
        <v>78</v>
      </c>
      <c r="AY2643" s="160" t="s">
        <v>304</v>
      </c>
    </row>
    <row r="2644" spans="2:65" s="1" customFormat="1" ht="33" customHeight="1" x14ac:dyDescent="0.2">
      <c r="B2644" s="134"/>
      <c r="C2644" s="135" t="s">
        <v>2713</v>
      </c>
      <c r="D2644" s="135" t="s">
        <v>306</v>
      </c>
      <c r="E2644" s="136" t="s">
        <v>2714</v>
      </c>
      <c r="F2644" s="137" t="s">
        <v>2715</v>
      </c>
      <c r="G2644" s="138" t="s">
        <v>130</v>
      </c>
      <c r="H2644" s="139">
        <v>497.77</v>
      </c>
      <c r="I2644" s="140"/>
      <c r="J2644" s="141">
        <f>ROUND(I2644*H2644,2)</f>
        <v>0</v>
      </c>
      <c r="K2644" s="137" t="s">
        <v>309</v>
      </c>
      <c r="L2644" s="33"/>
      <c r="M2644" s="142" t="s">
        <v>2</v>
      </c>
      <c r="N2644" s="143" t="s">
        <v>42</v>
      </c>
      <c r="P2644" s="144">
        <f>O2644*H2644</f>
        <v>0</v>
      </c>
      <c r="Q2644" s="144">
        <v>0</v>
      </c>
      <c r="R2644" s="144">
        <f>Q2644*H2644</f>
        <v>0</v>
      </c>
      <c r="S2644" s="144">
        <v>0</v>
      </c>
      <c r="T2644" s="145">
        <f>S2644*H2644</f>
        <v>0</v>
      </c>
      <c r="AR2644" s="146" t="s">
        <v>423</v>
      </c>
      <c r="AT2644" s="146" t="s">
        <v>306</v>
      </c>
      <c r="AU2644" s="146" t="s">
        <v>80</v>
      </c>
      <c r="AY2644" s="18" t="s">
        <v>304</v>
      </c>
      <c r="BE2644" s="147">
        <f>IF(N2644="základní",J2644,0)</f>
        <v>0</v>
      </c>
      <c r="BF2644" s="147">
        <f>IF(N2644="snížená",J2644,0)</f>
        <v>0</v>
      </c>
      <c r="BG2644" s="147">
        <f>IF(N2644="zákl. přenesená",J2644,0)</f>
        <v>0</v>
      </c>
      <c r="BH2644" s="147">
        <f>IF(N2644="sníž. přenesená",J2644,0)</f>
        <v>0</v>
      </c>
      <c r="BI2644" s="147">
        <f>IF(N2644="nulová",J2644,0)</f>
        <v>0</v>
      </c>
      <c r="BJ2644" s="18" t="s">
        <v>78</v>
      </c>
      <c r="BK2644" s="147">
        <f>ROUND(I2644*H2644,2)</f>
        <v>0</v>
      </c>
      <c r="BL2644" s="18" t="s">
        <v>423</v>
      </c>
      <c r="BM2644" s="146" t="s">
        <v>2716</v>
      </c>
    </row>
    <row r="2645" spans="2:65" s="1" customFormat="1" x14ac:dyDescent="0.2">
      <c r="B2645" s="33"/>
      <c r="D2645" s="148" t="s">
        <v>311</v>
      </c>
      <c r="F2645" s="149" t="s">
        <v>2717</v>
      </c>
      <c r="I2645" s="150"/>
      <c r="L2645" s="33"/>
      <c r="M2645" s="151"/>
      <c r="T2645" s="54"/>
      <c r="AT2645" s="18" t="s">
        <v>311</v>
      </c>
      <c r="AU2645" s="18" t="s">
        <v>80</v>
      </c>
    </row>
    <row r="2646" spans="2:65" s="12" customFormat="1" x14ac:dyDescent="0.2">
      <c r="B2646" s="152"/>
      <c r="D2646" s="153" t="s">
        <v>313</v>
      </c>
      <c r="E2646" s="154" t="s">
        <v>2</v>
      </c>
      <c r="F2646" s="155" t="s">
        <v>2656</v>
      </c>
      <c r="H2646" s="154" t="s">
        <v>2</v>
      </c>
      <c r="I2646" s="156"/>
      <c r="L2646" s="152"/>
      <c r="M2646" s="157"/>
      <c r="T2646" s="158"/>
      <c r="AT2646" s="154" t="s">
        <v>313</v>
      </c>
      <c r="AU2646" s="154" t="s">
        <v>80</v>
      </c>
      <c r="AV2646" s="12" t="s">
        <v>78</v>
      </c>
      <c r="AW2646" s="12" t="s">
        <v>32</v>
      </c>
      <c r="AX2646" s="12" t="s">
        <v>71</v>
      </c>
      <c r="AY2646" s="154" t="s">
        <v>304</v>
      </c>
    </row>
    <row r="2647" spans="2:65" s="12" customFormat="1" x14ac:dyDescent="0.2">
      <c r="B2647" s="152"/>
      <c r="D2647" s="153" t="s">
        <v>313</v>
      </c>
      <c r="E2647" s="154" t="s">
        <v>2</v>
      </c>
      <c r="F2647" s="155" t="s">
        <v>2657</v>
      </c>
      <c r="H2647" s="154" t="s">
        <v>2</v>
      </c>
      <c r="I2647" s="156"/>
      <c r="L2647" s="152"/>
      <c r="M2647" s="157"/>
      <c r="T2647" s="158"/>
      <c r="AT2647" s="154" t="s">
        <v>313</v>
      </c>
      <c r="AU2647" s="154" t="s">
        <v>80</v>
      </c>
      <c r="AV2647" s="12" t="s">
        <v>78</v>
      </c>
      <c r="AW2647" s="12" t="s">
        <v>32</v>
      </c>
      <c r="AX2647" s="12" t="s">
        <v>71</v>
      </c>
      <c r="AY2647" s="154" t="s">
        <v>304</v>
      </c>
    </row>
    <row r="2648" spans="2:65" s="12" customFormat="1" x14ac:dyDescent="0.2">
      <c r="B2648" s="152"/>
      <c r="D2648" s="153" t="s">
        <v>313</v>
      </c>
      <c r="E2648" s="154" t="s">
        <v>2</v>
      </c>
      <c r="F2648" s="155" t="s">
        <v>2701</v>
      </c>
      <c r="H2648" s="154" t="s">
        <v>2</v>
      </c>
      <c r="I2648" s="156"/>
      <c r="L2648" s="152"/>
      <c r="M2648" s="157"/>
      <c r="T2648" s="158"/>
      <c r="AT2648" s="154" t="s">
        <v>313</v>
      </c>
      <c r="AU2648" s="154" t="s">
        <v>80</v>
      </c>
      <c r="AV2648" s="12" t="s">
        <v>78</v>
      </c>
      <c r="AW2648" s="12" t="s">
        <v>32</v>
      </c>
      <c r="AX2648" s="12" t="s">
        <v>71</v>
      </c>
      <c r="AY2648" s="154" t="s">
        <v>304</v>
      </c>
    </row>
    <row r="2649" spans="2:65" s="13" customFormat="1" x14ac:dyDescent="0.2">
      <c r="B2649" s="159"/>
      <c r="D2649" s="153" t="s">
        <v>313</v>
      </c>
      <c r="E2649" s="160" t="s">
        <v>2</v>
      </c>
      <c r="F2649" s="161" t="s">
        <v>2718</v>
      </c>
      <c r="H2649" s="162">
        <v>437.17099999999999</v>
      </c>
      <c r="I2649" s="163"/>
      <c r="L2649" s="159"/>
      <c r="M2649" s="164"/>
      <c r="T2649" s="165"/>
      <c r="AT2649" s="160" t="s">
        <v>313</v>
      </c>
      <c r="AU2649" s="160" t="s">
        <v>80</v>
      </c>
      <c r="AV2649" s="13" t="s">
        <v>80</v>
      </c>
      <c r="AW2649" s="13" t="s">
        <v>32</v>
      </c>
      <c r="AX2649" s="13" t="s">
        <v>71</v>
      </c>
      <c r="AY2649" s="160" t="s">
        <v>304</v>
      </c>
    </row>
    <row r="2650" spans="2:65" s="14" customFormat="1" x14ac:dyDescent="0.2">
      <c r="B2650" s="166"/>
      <c r="D2650" s="153" t="s">
        <v>313</v>
      </c>
      <c r="E2650" s="167" t="s">
        <v>2</v>
      </c>
      <c r="F2650" s="168" t="s">
        <v>321</v>
      </c>
      <c r="H2650" s="169">
        <v>437.17099999999999</v>
      </c>
      <c r="I2650" s="170"/>
      <c r="L2650" s="166"/>
      <c r="M2650" s="171"/>
      <c r="T2650" s="172"/>
      <c r="AT2650" s="167" t="s">
        <v>313</v>
      </c>
      <c r="AU2650" s="167" t="s">
        <v>80</v>
      </c>
      <c r="AV2650" s="14" t="s">
        <v>322</v>
      </c>
      <c r="AW2650" s="14" t="s">
        <v>32</v>
      </c>
      <c r="AX2650" s="14" t="s">
        <v>71</v>
      </c>
      <c r="AY2650" s="167" t="s">
        <v>304</v>
      </c>
    </row>
    <row r="2651" spans="2:65" s="12" customFormat="1" ht="33.75" x14ac:dyDescent="0.2">
      <c r="B2651" s="152"/>
      <c r="D2651" s="153" t="s">
        <v>313</v>
      </c>
      <c r="E2651" s="154" t="s">
        <v>2</v>
      </c>
      <c r="F2651" s="155" t="s">
        <v>2719</v>
      </c>
      <c r="H2651" s="154" t="s">
        <v>2</v>
      </c>
      <c r="I2651" s="156"/>
      <c r="L2651" s="152"/>
      <c r="M2651" s="157"/>
      <c r="T2651" s="158"/>
      <c r="AT2651" s="154" t="s">
        <v>313</v>
      </c>
      <c r="AU2651" s="154" t="s">
        <v>80</v>
      </c>
      <c r="AV2651" s="12" t="s">
        <v>78</v>
      </c>
      <c r="AW2651" s="12" t="s">
        <v>32</v>
      </c>
      <c r="AX2651" s="12" t="s">
        <v>71</v>
      </c>
      <c r="AY2651" s="154" t="s">
        <v>304</v>
      </c>
    </row>
    <row r="2652" spans="2:65" s="13" customFormat="1" x14ac:dyDescent="0.2">
      <c r="B2652" s="159"/>
      <c r="D2652" s="153" t="s">
        <v>313</v>
      </c>
      <c r="E2652" s="160" t="s">
        <v>2</v>
      </c>
      <c r="F2652" s="161" t="s">
        <v>2720</v>
      </c>
      <c r="H2652" s="162">
        <v>60.598999999999997</v>
      </c>
      <c r="I2652" s="163"/>
      <c r="L2652" s="159"/>
      <c r="M2652" s="164"/>
      <c r="T2652" s="165"/>
      <c r="AT2652" s="160" t="s">
        <v>313</v>
      </c>
      <c r="AU2652" s="160" t="s">
        <v>80</v>
      </c>
      <c r="AV2652" s="13" t="s">
        <v>80</v>
      </c>
      <c r="AW2652" s="13" t="s">
        <v>32</v>
      </c>
      <c r="AX2652" s="13" t="s">
        <v>71</v>
      </c>
      <c r="AY2652" s="160" t="s">
        <v>304</v>
      </c>
    </row>
    <row r="2653" spans="2:65" s="14" customFormat="1" x14ac:dyDescent="0.2">
      <c r="B2653" s="166"/>
      <c r="D2653" s="153" t="s">
        <v>313</v>
      </c>
      <c r="E2653" s="167" t="s">
        <v>2</v>
      </c>
      <c r="F2653" s="168" t="s">
        <v>321</v>
      </c>
      <c r="H2653" s="169">
        <v>60.598999999999997</v>
      </c>
      <c r="I2653" s="170"/>
      <c r="L2653" s="166"/>
      <c r="M2653" s="171"/>
      <c r="T2653" s="172"/>
      <c r="AT2653" s="167" t="s">
        <v>313</v>
      </c>
      <c r="AU2653" s="167" t="s">
        <v>80</v>
      </c>
      <c r="AV2653" s="14" t="s">
        <v>322</v>
      </c>
      <c r="AW2653" s="14" t="s">
        <v>32</v>
      </c>
      <c r="AX2653" s="14" t="s">
        <v>71</v>
      </c>
      <c r="AY2653" s="167" t="s">
        <v>304</v>
      </c>
    </row>
    <row r="2654" spans="2:65" s="15" customFormat="1" x14ac:dyDescent="0.2">
      <c r="B2654" s="173"/>
      <c r="D2654" s="153" t="s">
        <v>313</v>
      </c>
      <c r="E2654" s="174" t="s">
        <v>2</v>
      </c>
      <c r="F2654" s="175" t="s">
        <v>323</v>
      </c>
      <c r="H2654" s="176">
        <v>497.77</v>
      </c>
      <c r="I2654" s="177"/>
      <c r="L2654" s="173"/>
      <c r="M2654" s="178"/>
      <c r="T2654" s="179"/>
      <c r="AT2654" s="174" t="s">
        <v>313</v>
      </c>
      <c r="AU2654" s="174" t="s">
        <v>80</v>
      </c>
      <c r="AV2654" s="15" t="s">
        <v>86</v>
      </c>
      <c r="AW2654" s="15" t="s">
        <v>32</v>
      </c>
      <c r="AX2654" s="15" t="s">
        <v>78</v>
      </c>
      <c r="AY2654" s="174" t="s">
        <v>304</v>
      </c>
    </row>
    <row r="2655" spans="2:65" s="1" customFormat="1" ht="55.5" customHeight="1" x14ac:dyDescent="0.2">
      <c r="B2655" s="134"/>
      <c r="C2655" s="181" t="s">
        <v>2721</v>
      </c>
      <c r="D2655" s="181" t="s">
        <v>535</v>
      </c>
      <c r="E2655" s="182" t="s">
        <v>2722</v>
      </c>
      <c r="F2655" s="183" t="s">
        <v>2723</v>
      </c>
      <c r="G2655" s="184" t="s">
        <v>130</v>
      </c>
      <c r="H2655" s="185">
        <v>580.15099999999995</v>
      </c>
      <c r="I2655" s="186"/>
      <c r="J2655" s="187">
        <f>ROUND(I2655*H2655,2)</f>
        <v>0</v>
      </c>
      <c r="K2655" s="183" t="s">
        <v>309</v>
      </c>
      <c r="L2655" s="188"/>
      <c r="M2655" s="189" t="s">
        <v>2</v>
      </c>
      <c r="N2655" s="190" t="s">
        <v>42</v>
      </c>
      <c r="P2655" s="144">
        <f>O2655*H2655</f>
        <v>0</v>
      </c>
      <c r="Q2655" s="144">
        <v>2.3E-3</v>
      </c>
      <c r="R2655" s="144">
        <f>Q2655*H2655</f>
        <v>1.3343472999999999</v>
      </c>
      <c r="S2655" s="144">
        <v>0</v>
      </c>
      <c r="T2655" s="145">
        <f>S2655*H2655</f>
        <v>0</v>
      </c>
      <c r="AR2655" s="146" t="s">
        <v>552</v>
      </c>
      <c r="AT2655" s="146" t="s">
        <v>535</v>
      </c>
      <c r="AU2655" s="146" t="s">
        <v>80</v>
      </c>
      <c r="AY2655" s="18" t="s">
        <v>304</v>
      </c>
      <c r="BE2655" s="147">
        <f>IF(N2655="základní",J2655,0)</f>
        <v>0</v>
      </c>
      <c r="BF2655" s="147">
        <f>IF(N2655="snížená",J2655,0)</f>
        <v>0</v>
      </c>
      <c r="BG2655" s="147">
        <f>IF(N2655="zákl. přenesená",J2655,0)</f>
        <v>0</v>
      </c>
      <c r="BH2655" s="147">
        <f>IF(N2655="sníž. přenesená",J2655,0)</f>
        <v>0</v>
      </c>
      <c r="BI2655" s="147">
        <f>IF(N2655="nulová",J2655,0)</f>
        <v>0</v>
      </c>
      <c r="BJ2655" s="18" t="s">
        <v>78</v>
      </c>
      <c r="BK2655" s="147">
        <f>ROUND(I2655*H2655,2)</f>
        <v>0</v>
      </c>
      <c r="BL2655" s="18" t="s">
        <v>423</v>
      </c>
      <c r="BM2655" s="146" t="s">
        <v>2724</v>
      </c>
    </row>
    <row r="2656" spans="2:65" s="13" customFormat="1" x14ac:dyDescent="0.2">
      <c r="B2656" s="159"/>
      <c r="D2656" s="153" t="s">
        <v>313</v>
      </c>
      <c r="F2656" s="161" t="s">
        <v>2725</v>
      </c>
      <c r="H2656" s="162">
        <v>580.15099999999995</v>
      </c>
      <c r="I2656" s="163"/>
      <c r="L2656" s="159"/>
      <c r="M2656" s="164"/>
      <c r="T2656" s="165"/>
      <c r="AT2656" s="160" t="s">
        <v>313</v>
      </c>
      <c r="AU2656" s="160" t="s">
        <v>80</v>
      </c>
      <c r="AV2656" s="13" t="s">
        <v>80</v>
      </c>
      <c r="AW2656" s="13" t="s">
        <v>3</v>
      </c>
      <c r="AX2656" s="13" t="s">
        <v>78</v>
      </c>
      <c r="AY2656" s="160" t="s">
        <v>304</v>
      </c>
    </row>
    <row r="2657" spans="2:65" s="1" customFormat="1" ht="44.25" customHeight="1" x14ac:dyDescent="0.2">
      <c r="B2657" s="134"/>
      <c r="C2657" s="135" t="s">
        <v>2726</v>
      </c>
      <c r="D2657" s="135" t="s">
        <v>306</v>
      </c>
      <c r="E2657" s="136" t="s">
        <v>2727</v>
      </c>
      <c r="F2657" s="137" t="s">
        <v>2728</v>
      </c>
      <c r="G2657" s="138" t="s">
        <v>383</v>
      </c>
      <c r="H2657" s="139">
        <v>1.4159999999999999</v>
      </c>
      <c r="I2657" s="140"/>
      <c r="J2657" s="141">
        <f>ROUND(I2657*H2657,2)</f>
        <v>0</v>
      </c>
      <c r="K2657" s="137" t="s">
        <v>309</v>
      </c>
      <c r="L2657" s="33"/>
      <c r="M2657" s="142" t="s">
        <v>2</v>
      </c>
      <c r="N2657" s="143" t="s">
        <v>42</v>
      </c>
      <c r="P2657" s="144">
        <f>O2657*H2657</f>
        <v>0</v>
      </c>
      <c r="Q2657" s="144">
        <v>0</v>
      </c>
      <c r="R2657" s="144">
        <f>Q2657*H2657</f>
        <v>0</v>
      </c>
      <c r="S2657" s="144">
        <v>0</v>
      </c>
      <c r="T2657" s="145">
        <f>S2657*H2657</f>
        <v>0</v>
      </c>
      <c r="AR2657" s="146" t="s">
        <v>423</v>
      </c>
      <c r="AT2657" s="146" t="s">
        <v>306</v>
      </c>
      <c r="AU2657" s="146" t="s">
        <v>80</v>
      </c>
      <c r="AY2657" s="18" t="s">
        <v>304</v>
      </c>
      <c r="BE2657" s="147">
        <f>IF(N2657="základní",J2657,0)</f>
        <v>0</v>
      </c>
      <c r="BF2657" s="147">
        <f>IF(N2657="snížená",J2657,0)</f>
        <v>0</v>
      </c>
      <c r="BG2657" s="147">
        <f>IF(N2657="zákl. přenesená",J2657,0)</f>
        <v>0</v>
      </c>
      <c r="BH2657" s="147">
        <f>IF(N2657="sníž. přenesená",J2657,0)</f>
        <v>0</v>
      </c>
      <c r="BI2657" s="147">
        <f>IF(N2657="nulová",J2657,0)</f>
        <v>0</v>
      </c>
      <c r="BJ2657" s="18" t="s">
        <v>78</v>
      </c>
      <c r="BK2657" s="147">
        <f>ROUND(I2657*H2657,2)</f>
        <v>0</v>
      </c>
      <c r="BL2657" s="18" t="s">
        <v>423</v>
      </c>
      <c r="BM2657" s="146" t="s">
        <v>2729</v>
      </c>
    </row>
    <row r="2658" spans="2:65" s="1" customFormat="1" x14ac:dyDescent="0.2">
      <c r="B2658" s="33"/>
      <c r="D2658" s="148" t="s">
        <v>311</v>
      </c>
      <c r="F2658" s="149" t="s">
        <v>2730</v>
      </c>
      <c r="I2658" s="150"/>
      <c r="L2658" s="33"/>
      <c r="M2658" s="151"/>
      <c r="T2658" s="54"/>
      <c r="AT2658" s="18" t="s">
        <v>311</v>
      </c>
      <c r="AU2658" s="18" t="s">
        <v>80</v>
      </c>
    </row>
    <row r="2659" spans="2:65" s="11" customFormat="1" ht="22.9" customHeight="1" x14ac:dyDescent="0.2">
      <c r="B2659" s="122"/>
      <c r="D2659" s="123" t="s">
        <v>70</v>
      </c>
      <c r="E2659" s="132" t="s">
        <v>2731</v>
      </c>
      <c r="F2659" s="132" t="s">
        <v>2732</v>
      </c>
      <c r="I2659" s="125"/>
      <c r="J2659" s="133">
        <f>BK2659</f>
        <v>0</v>
      </c>
      <c r="L2659" s="122"/>
      <c r="M2659" s="127"/>
      <c r="P2659" s="128">
        <f>SUM(P2660:P2827)</f>
        <v>0</v>
      </c>
      <c r="R2659" s="128">
        <f>SUM(R2660:R2827)</f>
        <v>4.1487227400000011</v>
      </c>
      <c r="T2659" s="129">
        <f>SUM(T2660:T2827)</f>
        <v>0</v>
      </c>
      <c r="AR2659" s="123" t="s">
        <v>80</v>
      </c>
      <c r="AT2659" s="130" t="s">
        <v>70</v>
      </c>
      <c r="AU2659" s="130" t="s">
        <v>78</v>
      </c>
      <c r="AY2659" s="123" t="s">
        <v>304</v>
      </c>
      <c r="BK2659" s="131">
        <f>SUM(BK2660:BK2827)</f>
        <v>0</v>
      </c>
    </row>
    <row r="2660" spans="2:65" s="1" customFormat="1" ht="66.75" customHeight="1" x14ac:dyDescent="0.2">
      <c r="B2660" s="134"/>
      <c r="C2660" s="135" t="s">
        <v>2733</v>
      </c>
      <c r="D2660" s="135" t="s">
        <v>306</v>
      </c>
      <c r="E2660" s="136" t="s">
        <v>2734</v>
      </c>
      <c r="F2660" s="137" t="s">
        <v>2735</v>
      </c>
      <c r="G2660" s="138" t="s">
        <v>130</v>
      </c>
      <c r="H2660" s="139">
        <v>242.376</v>
      </c>
      <c r="I2660" s="140"/>
      <c r="J2660" s="141">
        <f>ROUND(I2660*H2660,2)</f>
        <v>0</v>
      </c>
      <c r="K2660" s="137" t="s">
        <v>309</v>
      </c>
      <c r="L2660" s="33"/>
      <c r="M2660" s="142" t="s">
        <v>2</v>
      </c>
      <c r="N2660" s="143" t="s">
        <v>42</v>
      </c>
      <c r="P2660" s="144">
        <f>O2660*H2660</f>
        <v>0</v>
      </c>
      <c r="Q2660" s="144">
        <v>1.4999999999999999E-4</v>
      </c>
      <c r="R2660" s="144">
        <f>Q2660*H2660</f>
        <v>3.6356399999999997E-2</v>
      </c>
      <c r="S2660" s="144">
        <v>0</v>
      </c>
      <c r="T2660" s="145">
        <f>S2660*H2660</f>
        <v>0</v>
      </c>
      <c r="AR2660" s="146" t="s">
        <v>423</v>
      </c>
      <c r="AT2660" s="146" t="s">
        <v>306</v>
      </c>
      <c r="AU2660" s="146" t="s">
        <v>80</v>
      </c>
      <c r="AY2660" s="18" t="s">
        <v>304</v>
      </c>
      <c r="BE2660" s="147">
        <f>IF(N2660="základní",J2660,0)</f>
        <v>0</v>
      </c>
      <c r="BF2660" s="147">
        <f>IF(N2660="snížená",J2660,0)</f>
        <v>0</v>
      </c>
      <c r="BG2660" s="147">
        <f>IF(N2660="zákl. přenesená",J2660,0)</f>
        <v>0</v>
      </c>
      <c r="BH2660" s="147">
        <f>IF(N2660="sníž. přenesená",J2660,0)</f>
        <v>0</v>
      </c>
      <c r="BI2660" s="147">
        <f>IF(N2660="nulová",J2660,0)</f>
        <v>0</v>
      </c>
      <c r="BJ2660" s="18" t="s">
        <v>78</v>
      </c>
      <c r="BK2660" s="147">
        <f>ROUND(I2660*H2660,2)</f>
        <v>0</v>
      </c>
      <c r="BL2660" s="18" t="s">
        <v>423</v>
      </c>
      <c r="BM2660" s="146" t="s">
        <v>2736</v>
      </c>
    </row>
    <row r="2661" spans="2:65" s="1" customFormat="1" x14ac:dyDescent="0.2">
      <c r="B2661" s="33"/>
      <c r="D2661" s="148" t="s">
        <v>311</v>
      </c>
      <c r="F2661" s="149" t="s">
        <v>2737</v>
      </c>
      <c r="I2661" s="150"/>
      <c r="L2661" s="33"/>
      <c r="M2661" s="151"/>
      <c r="T2661" s="54"/>
      <c r="AT2661" s="18" t="s">
        <v>311</v>
      </c>
      <c r="AU2661" s="18" t="s">
        <v>80</v>
      </c>
    </row>
    <row r="2662" spans="2:65" s="12" customFormat="1" x14ac:dyDescent="0.2">
      <c r="B2662" s="152"/>
      <c r="D2662" s="153" t="s">
        <v>313</v>
      </c>
      <c r="E2662" s="154" t="s">
        <v>2</v>
      </c>
      <c r="F2662" s="155" t="s">
        <v>2656</v>
      </c>
      <c r="H2662" s="154" t="s">
        <v>2</v>
      </c>
      <c r="I2662" s="156"/>
      <c r="L2662" s="152"/>
      <c r="M2662" s="157"/>
      <c r="T2662" s="158"/>
      <c r="AT2662" s="154" t="s">
        <v>313</v>
      </c>
      <c r="AU2662" s="154" t="s">
        <v>80</v>
      </c>
      <c r="AV2662" s="12" t="s">
        <v>78</v>
      </c>
      <c r="AW2662" s="12" t="s">
        <v>32</v>
      </c>
      <c r="AX2662" s="12" t="s">
        <v>71</v>
      </c>
      <c r="AY2662" s="154" t="s">
        <v>304</v>
      </c>
    </row>
    <row r="2663" spans="2:65" s="12" customFormat="1" x14ac:dyDescent="0.2">
      <c r="B2663" s="152"/>
      <c r="D2663" s="153" t="s">
        <v>313</v>
      </c>
      <c r="E2663" s="154" t="s">
        <v>2</v>
      </c>
      <c r="F2663" s="155" t="s">
        <v>2738</v>
      </c>
      <c r="H2663" s="154" t="s">
        <v>2</v>
      </c>
      <c r="I2663" s="156"/>
      <c r="L2663" s="152"/>
      <c r="M2663" s="157"/>
      <c r="T2663" s="158"/>
      <c r="AT2663" s="154" t="s">
        <v>313</v>
      </c>
      <c r="AU2663" s="154" t="s">
        <v>80</v>
      </c>
      <c r="AV2663" s="12" t="s">
        <v>78</v>
      </c>
      <c r="AW2663" s="12" t="s">
        <v>32</v>
      </c>
      <c r="AX2663" s="12" t="s">
        <v>71</v>
      </c>
      <c r="AY2663" s="154" t="s">
        <v>304</v>
      </c>
    </row>
    <row r="2664" spans="2:65" s="12" customFormat="1" x14ac:dyDescent="0.2">
      <c r="B2664" s="152"/>
      <c r="D2664" s="153" t="s">
        <v>313</v>
      </c>
      <c r="E2664" s="154" t="s">
        <v>2</v>
      </c>
      <c r="F2664" s="155" t="s">
        <v>2657</v>
      </c>
      <c r="H2664" s="154" t="s">
        <v>2</v>
      </c>
      <c r="I2664" s="156"/>
      <c r="L2664" s="152"/>
      <c r="M2664" s="157"/>
      <c r="T2664" s="158"/>
      <c r="AT2664" s="154" t="s">
        <v>313</v>
      </c>
      <c r="AU2664" s="154" t="s">
        <v>80</v>
      </c>
      <c r="AV2664" s="12" t="s">
        <v>78</v>
      </c>
      <c r="AW2664" s="12" t="s">
        <v>32</v>
      </c>
      <c r="AX2664" s="12" t="s">
        <v>71</v>
      </c>
      <c r="AY2664" s="154" t="s">
        <v>304</v>
      </c>
    </row>
    <row r="2665" spans="2:65" s="12" customFormat="1" x14ac:dyDescent="0.2">
      <c r="B2665" s="152"/>
      <c r="D2665" s="153" t="s">
        <v>313</v>
      </c>
      <c r="E2665" s="154" t="s">
        <v>2</v>
      </c>
      <c r="F2665" s="155" t="s">
        <v>2701</v>
      </c>
      <c r="H2665" s="154" t="s">
        <v>2</v>
      </c>
      <c r="I2665" s="156"/>
      <c r="L2665" s="152"/>
      <c r="M2665" s="157"/>
      <c r="T2665" s="158"/>
      <c r="AT2665" s="154" t="s">
        <v>313</v>
      </c>
      <c r="AU2665" s="154" t="s">
        <v>80</v>
      </c>
      <c r="AV2665" s="12" t="s">
        <v>78</v>
      </c>
      <c r="AW2665" s="12" t="s">
        <v>32</v>
      </c>
      <c r="AX2665" s="12" t="s">
        <v>71</v>
      </c>
      <c r="AY2665" s="154" t="s">
        <v>304</v>
      </c>
    </row>
    <row r="2666" spans="2:65" s="13" customFormat="1" x14ac:dyDescent="0.2">
      <c r="B2666" s="159"/>
      <c r="D2666" s="153" t="s">
        <v>313</v>
      </c>
      <c r="E2666" s="160" t="s">
        <v>2</v>
      </c>
      <c r="F2666" s="161" t="s">
        <v>2739</v>
      </c>
      <c r="H2666" s="162">
        <v>242.376</v>
      </c>
      <c r="I2666" s="163"/>
      <c r="L2666" s="159"/>
      <c r="M2666" s="164"/>
      <c r="T2666" s="165"/>
      <c r="AT2666" s="160" t="s">
        <v>313</v>
      </c>
      <c r="AU2666" s="160" t="s">
        <v>80</v>
      </c>
      <c r="AV2666" s="13" t="s">
        <v>80</v>
      </c>
      <c r="AW2666" s="13" t="s">
        <v>32</v>
      </c>
      <c r="AX2666" s="13" t="s">
        <v>71</v>
      </c>
      <c r="AY2666" s="160" t="s">
        <v>304</v>
      </c>
    </row>
    <row r="2667" spans="2:65" s="14" customFormat="1" x14ac:dyDescent="0.2">
      <c r="B2667" s="166"/>
      <c r="D2667" s="153" t="s">
        <v>313</v>
      </c>
      <c r="E2667" s="167" t="s">
        <v>2</v>
      </c>
      <c r="F2667" s="168" t="s">
        <v>321</v>
      </c>
      <c r="H2667" s="169">
        <v>242.376</v>
      </c>
      <c r="I2667" s="170"/>
      <c r="L2667" s="166"/>
      <c r="M2667" s="171"/>
      <c r="T2667" s="172"/>
      <c r="AT2667" s="167" t="s">
        <v>313</v>
      </c>
      <c r="AU2667" s="167" t="s">
        <v>80</v>
      </c>
      <c r="AV2667" s="14" t="s">
        <v>322</v>
      </c>
      <c r="AW2667" s="14" t="s">
        <v>32</v>
      </c>
      <c r="AX2667" s="14" t="s">
        <v>78</v>
      </c>
      <c r="AY2667" s="167" t="s">
        <v>304</v>
      </c>
    </row>
    <row r="2668" spans="2:65" s="1" customFormat="1" ht="66.75" customHeight="1" x14ac:dyDescent="0.2">
      <c r="B2668" s="134"/>
      <c r="C2668" s="135" t="s">
        <v>2740</v>
      </c>
      <c r="D2668" s="135" t="s">
        <v>306</v>
      </c>
      <c r="E2668" s="136" t="s">
        <v>2741</v>
      </c>
      <c r="F2668" s="137" t="s">
        <v>2742</v>
      </c>
      <c r="G2668" s="138" t="s">
        <v>130</v>
      </c>
      <c r="H2668" s="139">
        <v>166.94499999999999</v>
      </c>
      <c r="I2668" s="140"/>
      <c r="J2668" s="141">
        <f>ROUND(I2668*H2668,2)</f>
        <v>0</v>
      </c>
      <c r="K2668" s="137" t="s">
        <v>309</v>
      </c>
      <c r="L2668" s="33"/>
      <c r="M2668" s="142" t="s">
        <v>2</v>
      </c>
      <c r="N2668" s="143" t="s">
        <v>42</v>
      </c>
      <c r="P2668" s="144">
        <f>O2668*H2668</f>
        <v>0</v>
      </c>
      <c r="Q2668" s="144">
        <v>2.9999999999999997E-4</v>
      </c>
      <c r="R2668" s="144">
        <f>Q2668*H2668</f>
        <v>5.0083499999999996E-2</v>
      </c>
      <c r="S2668" s="144">
        <v>0</v>
      </c>
      <c r="T2668" s="145">
        <f>S2668*H2668</f>
        <v>0</v>
      </c>
      <c r="AR2668" s="146" t="s">
        <v>423</v>
      </c>
      <c r="AT2668" s="146" t="s">
        <v>306</v>
      </c>
      <c r="AU2668" s="146" t="s">
        <v>80</v>
      </c>
      <c r="AY2668" s="18" t="s">
        <v>304</v>
      </c>
      <c r="BE2668" s="147">
        <f>IF(N2668="základní",J2668,0)</f>
        <v>0</v>
      </c>
      <c r="BF2668" s="147">
        <f>IF(N2668="snížená",J2668,0)</f>
        <v>0</v>
      </c>
      <c r="BG2668" s="147">
        <f>IF(N2668="zákl. přenesená",J2668,0)</f>
        <v>0</v>
      </c>
      <c r="BH2668" s="147">
        <f>IF(N2668="sníž. přenesená",J2668,0)</f>
        <v>0</v>
      </c>
      <c r="BI2668" s="147">
        <f>IF(N2668="nulová",J2668,0)</f>
        <v>0</v>
      </c>
      <c r="BJ2668" s="18" t="s">
        <v>78</v>
      </c>
      <c r="BK2668" s="147">
        <f>ROUND(I2668*H2668,2)</f>
        <v>0</v>
      </c>
      <c r="BL2668" s="18" t="s">
        <v>423</v>
      </c>
      <c r="BM2668" s="146" t="s">
        <v>2743</v>
      </c>
    </row>
    <row r="2669" spans="2:65" s="1" customFormat="1" x14ac:dyDescent="0.2">
      <c r="B2669" s="33"/>
      <c r="D2669" s="148" t="s">
        <v>311</v>
      </c>
      <c r="F2669" s="149" t="s">
        <v>2744</v>
      </c>
      <c r="I2669" s="150"/>
      <c r="L2669" s="33"/>
      <c r="M2669" s="151"/>
      <c r="T2669" s="54"/>
      <c r="AT2669" s="18" t="s">
        <v>311</v>
      </c>
      <c r="AU2669" s="18" t="s">
        <v>80</v>
      </c>
    </row>
    <row r="2670" spans="2:65" s="12" customFormat="1" x14ac:dyDescent="0.2">
      <c r="B2670" s="152"/>
      <c r="D2670" s="153" t="s">
        <v>313</v>
      </c>
      <c r="E2670" s="154" t="s">
        <v>2</v>
      </c>
      <c r="F2670" s="155" t="s">
        <v>2656</v>
      </c>
      <c r="H2670" s="154" t="s">
        <v>2</v>
      </c>
      <c r="I2670" s="156"/>
      <c r="L2670" s="152"/>
      <c r="M2670" s="157"/>
      <c r="T2670" s="158"/>
      <c r="AT2670" s="154" t="s">
        <v>313</v>
      </c>
      <c r="AU2670" s="154" t="s">
        <v>80</v>
      </c>
      <c r="AV2670" s="12" t="s">
        <v>78</v>
      </c>
      <c r="AW2670" s="12" t="s">
        <v>32</v>
      </c>
      <c r="AX2670" s="12" t="s">
        <v>71</v>
      </c>
      <c r="AY2670" s="154" t="s">
        <v>304</v>
      </c>
    </row>
    <row r="2671" spans="2:65" s="12" customFormat="1" x14ac:dyDescent="0.2">
      <c r="B2671" s="152"/>
      <c r="D2671" s="153" t="s">
        <v>313</v>
      </c>
      <c r="E2671" s="154" t="s">
        <v>2</v>
      </c>
      <c r="F2671" s="155" t="s">
        <v>2738</v>
      </c>
      <c r="H2671" s="154" t="s">
        <v>2</v>
      </c>
      <c r="I2671" s="156"/>
      <c r="L2671" s="152"/>
      <c r="M2671" s="157"/>
      <c r="T2671" s="158"/>
      <c r="AT2671" s="154" t="s">
        <v>313</v>
      </c>
      <c r="AU2671" s="154" t="s">
        <v>80</v>
      </c>
      <c r="AV2671" s="12" t="s">
        <v>78</v>
      </c>
      <c r="AW2671" s="12" t="s">
        <v>32</v>
      </c>
      <c r="AX2671" s="12" t="s">
        <v>71</v>
      </c>
      <c r="AY2671" s="154" t="s">
        <v>304</v>
      </c>
    </row>
    <row r="2672" spans="2:65" s="12" customFormat="1" x14ac:dyDescent="0.2">
      <c r="B2672" s="152"/>
      <c r="D2672" s="153" t="s">
        <v>313</v>
      </c>
      <c r="E2672" s="154" t="s">
        <v>2</v>
      </c>
      <c r="F2672" s="155" t="s">
        <v>2657</v>
      </c>
      <c r="H2672" s="154" t="s">
        <v>2</v>
      </c>
      <c r="I2672" s="156"/>
      <c r="L2672" s="152"/>
      <c r="M2672" s="157"/>
      <c r="T2672" s="158"/>
      <c r="AT2672" s="154" t="s">
        <v>313</v>
      </c>
      <c r="AU2672" s="154" t="s">
        <v>80</v>
      </c>
      <c r="AV2672" s="12" t="s">
        <v>78</v>
      </c>
      <c r="AW2672" s="12" t="s">
        <v>32</v>
      </c>
      <c r="AX2672" s="12" t="s">
        <v>71</v>
      </c>
      <c r="AY2672" s="154" t="s">
        <v>304</v>
      </c>
    </row>
    <row r="2673" spans="2:65" s="12" customFormat="1" x14ac:dyDescent="0.2">
      <c r="B2673" s="152"/>
      <c r="D2673" s="153" t="s">
        <v>313</v>
      </c>
      <c r="E2673" s="154" t="s">
        <v>2</v>
      </c>
      <c r="F2673" s="155" t="s">
        <v>2701</v>
      </c>
      <c r="H2673" s="154" t="s">
        <v>2</v>
      </c>
      <c r="I2673" s="156"/>
      <c r="L2673" s="152"/>
      <c r="M2673" s="157"/>
      <c r="T2673" s="158"/>
      <c r="AT2673" s="154" t="s">
        <v>313</v>
      </c>
      <c r="AU2673" s="154" t="s">
        <v>80</v>
      </c>
      <c r="AV2673" s="12" t="s">
        <v>78</v>
      </c>
      <c r="AW2673" s="12" t="s">
        <v>32</v>
      </c>
      <c r="AX2673" s="12" t="s">
        <v>71</v>
      </c>
      <c r="AY2673" s="154" t="s">
        <v>304</v>
      </c>
    </row>
    <row r="2674" spans="2:65" s="13" customFormat="1" x14ac:dyDescent="0.2">
      <c r="B2674" s="159"/>
      <c r="D2674" s="153" t="s">
        <v>313</v>
      </c>
      <c r="E2674" s="160" t="s">
        <v>2</v>
      </c>
      <c r="F2674" s="161" t="s">
        <v>2745</v>
      </c>
      <c r="H2674" s="162">
        <v>58.37</v>
      </c>
      <c r="I2674" s="163"/>
      <c r="L2674" s="159"/>
      <c r="M2674" s="164"/>
      <c r="T2674" s="165"/>
      <c r="AT2674" s="160" t="s">
        <v>313</v>
      </c>
      <c r="AU2674" s="160" t="s">
        <v>80</v>
      </c>
      <c r="AV2674" s="13" t="s">
        <v>80</v>
      </c>
      <c r="AW2674" s="13" t="s">
        <v>32</v>
      </c>
      <c r="AX2674" s="13" t="s">
        <v>71</v>
      </c>
      <c r="AY2674" s="160" t="s">
        <v>304</v>
      </c>
    </row>
    <row r="2675" spans="2:65" s="13" customFormat="1" x14ac:dyDescent="0.2">
      <c r="B2675" s="159"/>
      <c r="D2675" s="153" t="s">
        <v>313</v>
      </c>
      <c r="E2675" s="160" t="s">
        <v>2</v>
      </c>
      <c r="F2675" s="161" t="s">
        <v>2746</v>
      </c>
      <c r="H2675" s="162">
        <v>15.760999999999999</v>
      </c>
      <c r="I2675" s="163"/>
      <c r="L2675" s="159"/>
      <c r="M2675" s="164"/>
      <c r="T2675" s="165"/>
      <c r="AT2675" s="160" t="s">
        <v>313</v>
      </c>
      <c r="AU2675" s="160" t="s">
        <v>80</v>
      </c>
      <c r="AV2675" s="13" t="s">
        <v>80</v>
      </c>
      <c r="AW2675" s="13" t="s">
        <v>32</v>
      </c>
      <c r="AX2675" s="13" t="s">
        <v>71</v>
      </c>
      <c r="AY2675" s="160" t="s">
        <v>304</v>
      </c>
    </row>
    <row r="2676" spans="2:65" s="13" customFormat="1" x14ac:dyDescent="0.2">
      <c r="B2676" s="159"/>
      <c r="D2676" s="153" t="s">
        <v>313</v>
      </c>
      <c r="E2676" s="160" t="s">
        <v>2</v>
      </c>
      <c r="F2676" s="161" t="s">
        <v>2747</v>
      </c>
      <c r="H2676" s="162">
        <v>92.813999999999993</v>
      </c>
      <c r="I2676" s="163"/>
      <c r="L2676" s="159"/>
      <c r="M2676" s="164"/>
      <c r="T2676" s="165"/>
      <c r="AT2676" s="160" t="s">
        <v>313</v>
      </c>
      <c r="AU2676" s="160" t="s">
        <v>80</v>
      </c>
      <c r="AV2676" s="13" t="s">
        <v>80</v>
      </c>
      <c r="AW2676" s="13" t="s">
        <v>32</v>
      </c>
      <c r="AX2676" s="13" t="s">
        <v>71</v>
      </c>
      <c r="AY2676" s="160" t="s">
        <v>304</v>
      </c>
    </row>
    <row r="2677" spans="2:65" s="14" customFormat="1" x14ac:dyDescent="0.2">
      <c r="B2677" s="166"/>
      <c r="D2677" s="153" t="s">
        <v>313</v>
      </c>
      <c r="E2677" s="167" t="s">
        <v>2</v>
      </c>
      <c r="F2677" s="168" t="s">
        <v>321</v>
      </c>
      <c r="H2677" s="169">
        <v>166.94499999999999</v>
      </c>
      <c r="I2677" s="170"/>
      <c r="L2677" s="166"/>
      <c r="M2677" s="171"/>
      <c r="T2677" s="172"/>
      <c r="AT2677" s="167" t="s">
        <v>313</v>
      </c>
      <c r="AU2677" s="167" t="s">
        <v>80</v>
      </c>
      <c r="AV2677" s="14" t="s">
        <v>322</v>
      </c>
      <c r="AW2677" s="14" t="s">
        <v>32</v>
      </c>
      <c r="AX2677" s="14" t="s">
        <v>78</v>
      </c>
      <c r="AY2677" s="167" t="s">
        <v>304</v>
      </c>
    </row>
    <row r="2678" spans="2:65" s="1" customFormat="1" ht="66.75" customHeight="1" x14ac:dyDescent="0.2">
      <c r="B2678" s="134"/>
      <c r="C2678" s="135" t="s">
        <v>2748</v>
      </c>
      <c r="D2678" s="135" t="s">
        <v>306</v>
      </c>
      <c r="E2678" s="136" t="s">
        <v>2749</v>
      </c>
      <c r="F2678" s="137" t="s">
        <v>2750</v>
      </c>
      <c r="G2678" s="138" t="s">
        <v>130</v>
      </c>
      <c r="H2678" s="139">
        <v>19.8</v>
      </c>
      <c r="I2678" s="140"/>
      <c r="J2678" s="141">
        <f>ROUND(I2678*H2678,2)</f>
        <v>0</v>
      </c>
      <c r="K2678" s="137" t="s">
        <v>309</v>
      </c>
      <c r="L2678" s="33"/>
      <c r="M2678" s="142" t="s">
        <v>2</v>
      </c>
      <c r="N2678" s="143" t="s">
        <v>42</v>
      </c>
      <c r="P2678" s="144">
        <f>O2678*H2678</f>
        <v>0</v>
      </c>
      <c r="Q2678" s="144">
        <v>4.4999999999999999E-4</v>
      </c>
      <c r="R2678" s="144">
        <f>Q2678*H2678</f>
        <v>8.9099999999999995E-3</v>
      </c>
      <c r="S2678" s="144">
        <v>0</v>
      </c>
      <c r="T2678" s="145">
        <f>S2678*H2678</f>
        <v>0</v>
      </c>
      <c r="AR2678" s="146" t="s">
        <v>423</v>
      </c>
      <c r="AT2678" s="146" t="s">
        <v>306</v>
      </c>
      <c r="AU2678" s="146" t="s">
        <v>80</v>
      </c>
      <c r="AY2678" s="18" t="s">
        <v>304</v>
      </c>
      <c r="BE2678" s="147">
        <f>IF(N2678="základní",J2678,0)</f>
        <v>0</v>
      </c>
      <c r="BF2678" s="147">
        <f>IF(N2678="snížená",J2678,0)</f>
        <v>0</v>
      </c>
      <c r="BG2678" s="147">
        <f>IF(N2678="zákl. přenesená",J2678,0)</f>
        <v>0</v>
      </c>
      <c r="BH2678" s="147">
        <f>IF(N2678="sníž. přenesená",J2678,0)</f>
        <v>0</v>
      </c>
      <c r="BI2678" s="147">
        <f>IF(N2678="nulová",J2678,0)</f>
        <v>0</v>
      </c>
      <c r="BJ2678" s="18" t="s">
        <v>78</v>
      </c>
      <c r="BK2678" s="147">
        <f>ROUND(I2678*H2678,2)</f>
        <v>0</v>
      </c>
      <c r="BL2678" s="18" t="s">
        <v>423</v>
      </c>
      <c r="BM2678" s="146" t="s">
        <v>2751</v>
      </c>
    </row>
    <row r="2679" spans="2:65" s="1" customFormat="1" x14ac:dyDescent="0.2">
      <c r="B2679" s="33"/>
      <c r="D2679" s="148" t="s">
        <v>311</v>
      </c>
      <c r="F2679" s="149" t="s">
        <v>2752</v>
      </c>
      <c r="I2679" s="150"/>
      <c r="L2679" s="33"/>
      <c r="M2679" s="151"/>
      <c r="T2679" s="54"/>
      <c r="AT2679" s="18" t="s">
        <v>311</v>
      </c>
      <c r="AU2679" s="18" t="s">
        <v>80</v>
      </c>
    </row>
    <row r="2680" spans="2:65" s="12" customFormat="1" x14ac:dyDescent="0.2">
      <c r="B2680" s="152"/>
      <c r="D2680" s="153" t="s">
        <v>313</v>
      </c>
      <c r="E2680" s="154" t="s">
        <v>2</v>
      </c>
      <c r="F2680" s="155" t="s">
        <v>2656</v>
      </c>
      <c r="H2680" s="154" t="s">
        <v>2</v>
      </c>
      <c r="I2680" s="156"/>
      <c r="L2680" s="152"/>
      <c r="M2680" s="157"/>
      <c r="T2680" s="158"/>
      <c r="AT2680" s="154" t="s">
        <v>313</v>
      </c>
      <c r="AU2680" s="154" t="s">
        <v>80</v>
      </c>
      <c r="AV2680" s="12" t="s">
        <v>78</v>
      </c>
      <c r="AW2680" s="12" t="s">
        <v>32</v>
      </c>
      <c r="AX2680" s="12" t="s">
        <v>71</v>
      </c>
      <c r="AY2680" s="154" t="s">
        <v>304</v>
      </c>
    </row>
    <row r="2681" spans="2:65" s="12" customFormat="1" x14ac:dyDescent="0.2">
      <c r="B2681" s="152"/>
      <c r="D2681" s="153" t="s">
        <v>313</v>
      </c>
      <c r="E2681" s="154" t="s">
        <v>2</v>
      </c>
      <c r="F2681" s="155" t="s">
        <v>2738</v>
      </c>
      <c r="H2681" s="154" t="s">
        <v>2</v>
      </c>
      <c r="I2681" s="156"/>
      <c r="L2681" s="152"/>
      <c r="M2681" s="157"/>
      <c r="T2681" s="158"/>
      <c r="AT2681" s="154" t="s">
        <v>313</v>
      </c>
      <c r="AU2681" s="154" t="s">
        <v>80</v>
      </c>
      <c r="AV2681" s="12" t="s">
        <v>78</v>
      </c>
      <c r="AW2681" s="12" t="s">
        <v>32</v>
      </c>
      <c r="AX2681" s="12" t="s">
        <v>71</v>
      </c>
      <c r="AY2681" s="154" t="s">
        <v>304</v>
      </c>
    </row>
    <row r="2682" spans="2:65" s="12" customFormat="1" x14ac:dyDescent="0.2">
      <c r="B2682" s="152"/>
      <c r="D2682" s="153" t="s">
        <v>313</v>
      </c>
      <c r="E2682" s="154" t="s">
        <v>2</v>
      </c>
      <c r="F2682" s="155" t="s">
        <v>2657</v>
      </c>
      <c r="H2682" s="154" t="s">
        <v>2</v>
      </c>
      <c r="I2682" s="156"/>
      <c r="L2682" s="152"/>
      <c r="M2682" s="157"/>
      <c r="T2682" s="158"/>
      <c r="AT2682" s="154" t="s">
        <v>313</v>
      </c>
      <c r="AU2682" s="154" t="s">
        <v>80</v>
      </c>
      <c r="AV2682" s="12" t="s">
        <v>78</v>
      </c>
      <c r="AW2682" s="12" t="s">
        <v>32</v>
      </c>
      <c r="AX2682" s="12" t="s">
        <v>71</v>
      </c>
      <c r="AY2682" s="154" t="s">
        <v>304</v>
      </c>
    </row>
    <row r="2683" spans="2:65" s="12" customFormat="1" x14ac:dyDescent="0.2">
      <c r="B2683" s="152"/>
      <c r="D2683" s="153" t="s">
        <v>313</v>
      </c>
      <c r="E2683" s="154" t="s">
        <v>2</v>
      </c>
      <c r="F2683" s="155" t="s">
        <v>2701</v>
      </c>
      <c r="H2683" s="154" t="s">
        <v>2</v>
      </c>
      <c r="I2683" s="156"/>
      <c r="L2683" s="152"/>
      <c r="M2683" s="157"/>
      <c r="T2683" s="158"/>
      <c r="AT2683" s="154" t="s">
        <v>313</v>
      </c>
      <c r="AU2683" s="154" t="s">
        <v>80</v>
      </c>
      <c r="AV2683" s="12" t="s">
        <v>78</v>
      </c>
      <c r="AW2683" s="12" t="s">
        <v>32</v>
      </c>
      <c r="AX2683" s="12" t="s">
        <v>71</v>
      </c>
      <c r="AY2683" s="154" t="s">
        <v>304</v>
      </c>
    </row>
    <row r="2684" spans="2:65" s="13" customFormat="1" x14ac:dyDescent="0.2">
      <c r="B2684" s="159"/>
      <c r="D2684" s="153" t="s">
        <v>313</v>
      </c>
      <c r="E2684" s="160" t="s">
        <v>2</v>
      </c>
      <c r="F2684" s="161" t="s">
        <v>2753</v>
      </c>
      <c r="H2684" s="162">
        <v>19.8</v>
      </c>
      <c r="I2684" s="163"/>
      <c r="L2684" s="159"/>
      <c r="M2684" s="164"/>
      <c r="T2684" s="165"/>
      <c r="AT2684" s="160" t="s">
        <v>313</v>
      </c>
      <c r="AU2684" s="160" t="s">
        <v>80</v>
      </c>
      <c r="AV2684" s="13" t="s">
        <v>80</v>
      </c>
      <c r="AW2684" s="13" t="s">
        <v>32</v>
      </c>
      <c r="AX2684" s="13" t="s">
        <v>71</v>
      </c>
      <c r="AY2684" s="160" t="s">
        <v>304</v>
      </c>
    </row>
    <row r="2685" spans="2:65" s="14" customFormat="1" x14ac:dyDescent="0.2">
      <c r="B2685" s="166"/>
      <c r="D2685" s="153" t="s">
        <v>313</v>
      </c>
      <c r="E2685" s="167" t="s">
        <v>2</v>
      </c>
      <c r="F2685" s="168" t="s">
        <v>321</v>
      </c>
      <c r="H2685" s="169">
        <v>19.8</v>
      </c>
      <c r="I2685" s="170"/>
      <c r="L2685" s="166"/>
      <c r="M2685" s="171"/>
      <c r="T2685" s="172"/>
      <c r="AT2685" s="167" t="s">
        <v>313</v>
      </c>
      <c r="AU2685" s="167" t="s">
        <v>80</v>
      </c>
      <c r="AV2685" s="14" t="s">
        <v>322</v>
      </c>
      <c r="AW2685" s="14" t="s">
        <v>32</v>
      </c>
      <c r="AX2685" s="14" t="s">
        <v>78</v>
      </c>
      <c r="AY2685" s="167" t="s">
        <v>304</v>
      </c>
    </row>
    <row r="2686" spans="2:65" s="1" customFormat="1" ht="62.65" customHeight="1" x14ac:dyDescent="0.2">
      <c r="B2686" s="134"/>
      <c r="C2686" s="135" t="s">
        <v>2754</v>
      </c>
      <c r="D2686" s="135" t="s">
        <v>306</v>
      </c>
      <c r="E2686" s="136" t="s">
        <v>2755</v>
      </c>
      <c r="F2686" s="137" t="s">
        <v>2756</v>
      </c>
      <c r="G2686" s="138" t="s">
        <v>130</v>
      </c>
      <c r="H2686" s="139">
        <v>323.77300000000002</v>
      </c>
      <c r="I2686" s="140"/>
      <c r="J2686" s="141">
        <f>ROUND(I2686*H2686,2)</f>
        <v>0</v>
      </c>
      <c r="K2686" s="137" t="s">
        <v>309</v>
      </c>
      <c r="L2686" s="33"/>
      <c r="M2686" s="142" t="s">
        <v>2</v>
      </c>
      <c r="N2686" s="143" t="s">
        <v>42</v>
      </c>
      <c r="P2686" s="144">
        <f>O2686*H2686</f>
        <v>0</v>
      </c>
      <c r="Q2686" s="144">
        <v>1.3999999999999999E-4</v>
      </c>
      <c r="R2686" s="144">
        <f>Q2686*H2686</f>
        <v>4.5328220000000002E-2</v>
      </c>
      <c r="S2686" s="144">
        <v>0</v>
      </c>
      <c r="T2686" s="145">
        <f>S2686*H2686</f>
        <v>0</v>
      </c>
      <c r="AR2686" s="146" t="s">
        <v>423</v>
      </c>
      <c r="AT2686" s="146" t="s">
        <v>306</v>
      </c>
      <c r="AU2686" s="146" t="s">
        <v>80</v>
      </c>
      <c r="AY2686" s="18" t="s">
        <v>304</v>
      </c>
      <c r="BE2686" s="147">
        <f>IF(N2686="základní",J2686,0)</f>
        <v>0</v>
      </c>
      <c r="BF2686" s="147">
        <f>IF(N2686="snížená",J2686,0)</f>
        <v>0</v>
      </c>
      <c r="BG2686" s="147">
        <f>IF(N2686="zákl. přenesená",J2686,0)</f>
        <v>0</v>
      </c>
      <c r="BH2686" s="147">
        <f>IF(N2686="sníž. přenesená",J2686,0)</f>
        <v>0</v>
      </c>
      <c r="BI2686" s="147">
        <f>IF(N2686="nulová",J2686,0)</f>
        <v>0</v>
      </c>
      <c r="BJ2686" s="18" t="s">
        <v>78</v>
      </c>
      <c r="BK2686" s="147">
        <f>ROUND(I2686*H2686,2)</f>
        <v>0</v>
      </c>
      <c r="BL2686" s="18" t="s">
        <v>423</v>
      </c>
      <c r="BM2686" s="146" t="s">
        <v>2757</v>
      </c>
    </row>
    <row r="2687" spans="2:65" s="1" customFormat="1" x14ac:dyDescent="0.2">
      <c r="B2687" s="33"/>
      <c r="D2687" s="148" t="s">
        <v>311</v>
      </c>
      <c r="F2687" s="149" t="s">
        <v>2758</v>
      </c>
      <c r="I2687" s="150"/>
      <c r="L2687" s="33"/>
      <c r="M2687" s="151"/>
      <c r="T2687" s="54"/>
      <c r="AT2687" s="18" t="s">
        <v>311</v>
      </c>
      <c r="AU2687" s="18" t="s">
        <v>80</v>
      </c>
    </row>
    <row r="2688" spans="2:65" s="12" customFormat="1" x14ac:dyDescent="0.2">
      <c r="B2688" s="152"/>
      <c r="D2688" s="153" t="s">
        <v>313</v>
      </c>
      <c r="E2688" s="154" t="s">
        <v>2</v>
      </c>
      <c r="F2688" s="155" t="s">
        <v>2759</v>
      </c>
      <c r="H2688" s="154" t="s">
        <v>2</v>
      </c>
      <c r="I2688" s="156"/>
      <c r="L2688" s="152"/>
      <c r="M2688" s="157"/>
      <c r="T2688" s="158"/>
      <c r="AT2688" s="154" t="s">
        <v>313</v>
      </c>
      <c r="AU2688" s="154" t="s">
        <v>80</v>
      </c>
      <c r="AV2688" s="12" t="s">
        <v>78</v>
      </c>
      <c r="AW2688" s="12" t="s">
        <v>32</v>
      </c>
      <c r="AX2688" s="12" t="s">
        <v>71</v>
      </c>
      <c r="AY2688" s="154" t="s">
        <v>304</v>
      </c>
    </row>
    <row r="2689" spans="2:65" s="12" customFormat="1" x14ac:dyDescent="0.2">
      <c r="B2689" s="152"/>
      <c r="D2689" s="153" t="s">
        <v>313</v>
      </c>
      <c r="E2689" s="154" t="s">
        <v>2</v>
      </c>
      <c r="F2689" s="155" t="s">
        <v>2657</v>
      </c>
      <c r="H2689" s="154" t="s">
        <v>2</v>
      </c>
      <c r="I2689" s="156"/>
      <c r="L2689" s="152"/>
      <c r="M2689" s="157"/>
      <c r="T2689" s="158"/>
      <c r="AT2689" s="154" t="s">
        <v>313</v>
      </c>
      <c r="AU2689" s="154" t="s">
        <v>80</v>
      </c>
      <c r="AV2689" s="12" t="s">
        <v>78</v>
      </c>
      <c r="AW2689" s="12" t="s">
        <v>32</v>
      </c>
      <c r="AX2689" s="12" t="s">
        <v>71</v>
      </c>
      <c r="AY2689" s="154" t="s">
        <v>304</v>
      </c>
    </row>
    <row r="2690" spans="2:65" s="12" customFormat="1" x14ac:dyDescent="0.2">
      <c r="B2690" s="152"/>
      <c r="D2690" s="153" t="s">
        <v>313</v>
      </c>
      <c r="E2690" s="154" t="s">
        <v>2</v>
      </c>
      <c r="F2690" s="155" t="s">
        <v>2760</v>
      </c>
      <c r="H2690" s="154" t="s">
        <v>2</v>
      </c>
      <c r="I2690" s="156"/>
      <c r="L2690" s="152"/>
      <c r="M2690" s="157"/>
      <c r="T2690" s="158"/>
      <c r="AT2690" s="154" t="s">
        <v>313</v>
      </c>
      <c r="AU2690" s="154" t="s">
        <v>80</v>
      </c>
      <c r="AV2690" s="12" t="s">
        <v>78</v>
      </c>
      <c r="AW2690" s="12" t="s">
        <v>32</v>
      </c>
      <c r="AX2690" s="12" t="s">
        <v>71</v>
      </c>
      <c r="AY2690" s="154" t="s">
        <v>304</v>
      </c>
    </row>
    <row r="2691" spans="2:65" s="13" customFormat="1" x14ac:dyDescent="0.2">
      <c r="B2691" s="159"/>
      <c r="D2691" s="153" t="s">
        <v>313</v>
      </c>
      <c r="E2691" s="160" t="s">
        <v>2</v>
      </c>
      <c r="F2691" s="161" t="s">
        <v>2761</v>
      </c>
      <c r="H2691" s="162">
        <v>206.453</v>
      </c>
      <c r="I2691" s="163"/>
      <c r="L2691" s="159"/>
      <c r="M2691" s="164"/>
      <c r="T2691" s="165"/>
      <c r="AT2691" s="160" t="s">
        <v>313</v>
      </c>
      <c r="AU2691" s="160" t="s">
        <v>80</v>
      </c>
      <c r="AV2691" s="13" t="s">
        <v>80</v>
      </c>
      <c r="AW2691" s="13" t="s">
        <v>32</v>
      </c>
      <c r="AX2691" s="13" t="s">
        <v>71</v>
      </c>
      <c r="AY2691" s="160" t="s">
        <v>304</v>
      </c>
    </row>
    <row r="2692" spans="2:65" s="14" customFormat="1" x14ac:dyDescent="0.2">
      <c r="B2692" s="166"/>
      <c r="D2692" s="153" t="s">
        <v>313</v>
      </c>
      <c r="E2692" s="167" t="s">
        <v>214</v>
      </c>
      <c r="F2692" s="168" t="s">
        <v>321</v>
      </c>
      <c r="H2692" s="169">
        <v>206.453</v>
      </c>
      <c r="I2692" s="170"/>
      <c r="L2692" s="166"/>
      <c r="M2692" s="171"/>
      <c r="T2692" s="172"/>
      <c r="AT2692" s="167" t="s">
        <v>313</v>
      </c>
      <c r="AU2692" s="167" t="s">
        <v>80</v>
      </c>
      <c r="AV2692" s="14" t="s">
        <v>322</v>
      </c>
      <c r="AW2692" s="14" t="s">
        <v>32</v>
      </c>
      <c r="AX2692" s="14" t="s">
        <v>71</v>
      </c>
      <c r="AY2692" s="167" t="s">
        <v>304</v>
      </c>
    </row>
    <row r="2693" spans="2:65" s="12" customFormat="1" x14ac:dyDescent="0.2">
      <c r="B2693" s="152"/>
      <c r="D2693" s="153" t="s">
        <v>313</v>
      </c>
      <c r="E2693" s="154" t="s">
        <v>2</v>
      </c>
      <c r="F2693" s="155" t="s">
        <v>2660</v>
      </c>
      <c r="H2693" s="154" t="s">
        <v>2</v>
      </c>
      <c r="I2693" s="156"/>
      <c r="L2693" s="152"/>
      <c r="M2693" s="157"/>
      <c r="T2693" s="158"/>
      <c r="AT2693" s="154" t="s">
        <v>313</v>
      </c>
      <c r="AU2693" s="154" t="s">
        <v>80</v>
      </c>
      <c r="AV2693" s="12" t="s">
        <v>78</v>
      </c>
      <c r="AW2693" s="12" t="s">
        <v>32</v>
      </c>
      <c r="AX2693" s="12" t="s">
        <v>71</v>
      </c>
      <c r="AY2693" s="154" t="s">
        <v>304</v>
      </c>
    </row>
    <row r="2694" spans="2:65" s="13" customFormat="1" x14ac:dyDescent="0.2">
      <c r="B2694" s="159"/>
      <c r="D2694" s="153" t="s">
        <v>313</v>
      </c>
      <c r="E2694" s="160" t="s">
        <v>2</v>
      </c>
      <c r="F2694" s="161" t="s">
        <v>2762</v>
      </c>
      <c r="H2694" s="162">
        <v>117.32</v>
      </c>
      <c r="I2694" s="163"/>
      <c r="L2694" s="159"/>
      <c r="M2694" s="164"/>
      <c r="T2694" s="165"/>
      <c r="AT2694" s="160" t="s">
        <v>313</v>
      </c>
      <c r="AU2694" s="160" t="s">
        <v>80</v>
      </c>
      <c r="AV2694" s="13" t="s">
        <v>80</v>
      </c>
      <c r="AW2694" s="13" t="s">
        <v>32</v>
      </c>
      <c r="AX2694" s="13" t="s">
        <v>71</v>
      </c>
      <c r="AY2694" s="160" t="s">
        <v>304</v>
      </c>
    </row>
    <row r="2695" spans="2:65" s="14" customFormat="1" x14ac:dyDescent="0.2">
      <c r="B2695" s="166"/>
      <c r="D2695" s="153" t="s">
        <v>313</v>
      </c>
      <c r="E2695" s="167" t="s">
        <v>225</v>
      </c>
      <c r="F2695" s="168" t="s">
        <v>321</v>
      </c>
      <c r="H2695" s="169">
        <v>117.32</v>
      </c>
      <c r="I2695" s="170"/>
      <c r="L2695" s="166"/>
      <c r="M2695" s="171"/>
      <c r="T2695" s="172"/>
      <c r="AT2695" s="167" t="s">
        <v>313</v>
      </c>
      <c r="AU2695" s="167" t="s">
        <v>80</v>
      </c>
      <c r="AV2695" s="14" t="s">
        <v>322</v>
      </c>
      <c r="AW2695" s="14" t="s">
        <v>32</v>
      </c>
      <c r="AX2695" s="14" t="s">
        <v>71</v>
      </c>
      <c r="AY2695" s="167" t="s">
        <v>304</v>
      </c>
    </row>
    <row r="2696" spans="2:65" s="15" customFormat="1" x14ac:dyDescent="0.2">
      <c r="B2696" s="173"/>
      <c r="D2696" s="153" t="s">
        <v>313</v>
      </c>
      <c r="E2696" s="174" t="s">
        <v>2</v>
      </c>
      <c r="F2696" s="175" t="s">
        <v>323</v>
      </c>
      <c r="H2696" s="176">
        <v>323.77300000000002</v>
      </c>
      <c r="I2696" s="177"/>
      <c r="L2696" s="173"/>
      <c r="M2696" s="178"/>
      <c r="T2696" s="179"/>
      <c r="AT2696" s="174" t="s">
        <v>313</v>
      </c>
      <c r="AU2696" s="174" t="s">
        <v>80</v>
      </c>
      <c r="AV2696" s="15" t="s">
        <v>86</v>
      </c>
      <c r="AW2696" s="15" t="s">
        <v>32</v>
      </c>
      <c r="AX2696" s="15" t="s">
        <v>78</v>
      </c>
      <c r="AY2696" s="174" t="s">
        <v>304</v>
      </c>
    </row>
    <row r="2697" spans="2:65" s="1" customFormat="1" ht="62.65" customHeight="1" x14ac:dyDescent="0.2">
      <c r="B2697" s="134"/>
      <c r="C2697" s="135" t="s">
        <v>2763</v>
      </c>
      <c r="D2697" s="135" t="s">
        <v>306</v>
      </c>
      <c r="E2697" s="136" t="s">
        <v>2764</v>
      </c>
      <c r="F2697" s="137" t="s">
        <v>2765</v>
      </c>
      <c r="G2697" s="138" t="s">
        <v>130</v>
      </c>
      <c r="H2697" s="139">
        <v>190.732</v>
      </c>
      <c r="I2697" s="140"/>
      <c r="J2697" s="141">
        <f>ROUND(I2697*H2697,2)</f>
        <v>0</v>
      </c>
      <c r="K2697" s="137" t="s">
        <v>309</v>
      </c>
      <c r="L2697" s="33"/>
      <c r="M2697" s="142" t="s">
        <v>2</v>
      </c>
      <c r="N2697" s="143" t="s">
        <v>42</v>
      </c>
      <c r="P2697" s="144">
        <f>O2697*H2697</f>
        <v>0</v>
      </c>
      <c r="Q2697" s="144">
        <v>2.7999999999999998E-4</v>
      </c>
      <c r="R2697" s="144">
        <f>Q2697*H2697</f>
        <v>5.3404959999999994E-2</v>
      </c>
      <c r="S2697" s="144">
        <v>0</v>
      </c>
      <c r="T2697" s="145">
        <f>S2697*H2697</f>
        <v>0</v>
      </c>
      <c r="AR2697" s="146" t="s">
        <v>423</v>
      </c>
      <c r="AT2697" s="146" t="s">
        <v>306</v>
      </c>
      <c r="AU2697" s="146" t="s">
        <v>80</v>
      </c>
      <c r="AY2697" s="18" t="s">
        <v>304</v>
      </c>
      <c r="BE2697" s="147">
        <f>IF(N2697="základní",J2697,0)</f>
        <v>0</v>
      </c>
      <c r="BF2697" s="147">
        <f>IF(N2697="snížená",J2697,0)</f>
        <v>0</v>
      </c>
      <c r="BG2697" s="147">
        <f>IF(N2697="zákl. přenesená",J2697,0)</f>
        <v>0</v>
      </c>
      <c r="BH2697" s="147">
        <f>IF(N2697="sníž. přenesená",J2697,0)</f>
        <v>0</v>
      </c>
      <c r="BI2697" s="147">
        <f>IF(N2697="nulová",J2697,0)</f>
        <v>0</v>
      </c>
      <c r="BJ2697" s="18" t="s">
        <v>78</v>
      </c>
      <c r="BK2697" s="147">
        <f>ROUND(I2697*H2697,2)</f>
        <v>0</v>
      </c>
      <c r="BL2697" s="18" t="s">
        <v>423</v>
      </c>
      <c r="BM2697" s="146" t="s">
        <v>2766</v>
      </c>
    </row>
    <row r="2698" spans="2:65" s="1" customFormat="1" x14ac:dyDescent="0.2">
      <c r="B2698" s="33"/>
      <c r="D2698" s="148" t="s">
        <v>311</v>
      </c>
      <c r="F2698" s="149" t="s">
        <v>2767</v>
      </c>
      <c r="I2698" s="150"/>
      <c r="L2698" s="33"/>
      <c r="M2698" s="151"/>
      <c r="T2698" s="54"/>
      <c r="AT2698" s="18" t="s">
        <v>311</v>
      </c>
      <c r="AU2698" s="18" t="s">
        <v>80</v>
      </c>
    </row>
    <row r="2699" spans="2:65" s="12" customFormat="1" x14ac:dyDescent="0.2">
      <c r="B2699" s="152"/>
      <c r="D2699" s="153" t="s">
        <v>313</v>
      </c>
      <c r="E2699" s="154" t="s">
        <v>2</v>
      </c>
      <c r="F2699" s="155" t="s">
        <v>2759</v>
      </c>
      <c r="H2699" s="154" t="s">
        <v>2</v>
      </c>
      <c r="I2699" s="156"/>
      <c r="L2699" s="152"/>
      <c r="M2699" s="157"/>
      <c r="T2699" s="158"/>
      <c r="AT2699" s="154" t="s">
        <v>313</v>
      </c>
      <c r="AU2699" s="154" t="s">
        <v>80</v>
      </c>
      <c r="AV2699" s="12" t="s">
        <v>78</v>
      </c>
      <c r="AW2699" s="12" t="s">
        <v>32</v>
      </c>
      <c r="AX2699" s="12" t="s">
        <v>71</v>
      </c>
      <c r="AY2699" s="154" t="s">
        <v>304</v>
      </c>
    </row>
    <row r="2700" spans="2:65" s="12" customFormat="1" x14ac:dyDescent="0.2">
      <c r="B2700" s="152"/>
      <c r="D2700" s="153" t="s">
        <v>313</v>
      </c>
      <c r="E2700" s="154" t="s">
        <v>2</v>
      </c>
      <c r="F2700" s="155" t="s">
        <v>2657</v>
      </c>
      <c r="H2700" s="154" t="s">
        <v>2</v>
      </c>
      <c r="I2700" s="156"/>
      <c r="L2700" s="152"/>
      <c r="M2700" s="157"/>
      <c r="T2700" s="158"/>
      <c r="AT2700" s="154" t="s">
        <v>313</v>
      </c>
      <c r="AU2700" s="154" t="s">
        <v>80</v>
      </c>
      <c r="AV2700" s="12" t="s">
        <v>78</v>
      </c>
      <c r="AW2700" s="12" t="s">
        <v>32</v>
      </c>
      <c r="AX2700" s="12" t="s">
        <v>71</v>
      </c>
      <c r="AY2700" s="154" t="s">
        <v>304</v>
      </c>
    </row>
    <row r="2701" spans="2:65" s="12" customFormat="1" x14ac:dyDescent="0.2">
      <c r="B2701" s="152"/>
      <c r="D2701" s="153" t="s">
        <v>313</v>
      </c>
      <c r="E2701" s="154" t="s">
        <v>2</v>
      </c>
      <c r="F2701" s="155" t="s">
        <v>2760</v>
      </c>
      <c r="H2701" s="154" t="s">
        <v>2</v>
      </c>
      <c r="I2701" s="156"/>
      <c r="L2701" s="152"/>
      <c r="M2701" s="157"/>
      <c r="T2701" s="158"/>
      <c r="AT2701" s="154" t="s">
        <v>313</v>
      </c>
      <c r="AU2701" s="154" t="s">
        <v>80</v>
      </c>
      <c r="AV2701" s="12" t="s">
        <v>78</v>
      </c>
      <c r="AW2701" s="12" t="s">
        <v>32</v>
      </c>
      <c r="AX2701" s="12" t="s">
        <v>71</v>
      </c>
      <c r="AY2701" s="154" t="s">
        <v>304</v>
      </c>
    </row>
    <row r="2702" spans="2:65" s="13" customFormat="1" x14ac:dyDescent="0.2">
      <c r="B2702" s="159"/>
      <c r="D2702" s="153" t="s">
        <v>313</v>
      </c>
      <c r="E2702" s="160" t="s">
        <v>2</v>
      </c>
      <c r="F2702" s="161" t="s">
        <v>2768</v>
      </c>
      <c r="H2702" s="162">
        <v>128.52799999999999</v>
      </c>
      <c r="I2702" s="163"/>
      <c r="L2702" s="159"/>
      <c r="M2702" s="164"/>
      <c r="T2702" s="165"/>
      <c r="AT2702" s="160" t="s">
        <v>313</v>
      </c>
      <c r="AU2702" s="160" t="s">
        <v>80</v>
      </c>
      <c r="AV2702" s="13" t="s">
        <v>80</v>
      </c>
      <c r="AW2702" s="13" t="s">
        <v>32</v>
      </c>
      <c r="AX2702" s="13" t="s">
        <v>71</v>
      </c>
      <c r="AY2702" s="160" t="s">
        <v>304</v>
      </c>
    </row>
    <row r="2703" spans="2:65" s="13" customFormat="1" x14ac:dyDescent="0.2">
      <c r="B2703" s="159"/>
      <c r="D2703" s="153" t="s">
        <v>313</v>
      </c>
      <c r="E2703" s="160" t="s">
        <v>2</v>
      </c>
      <c r="F2703" s="161" t="s">
        <v>2769</v>
      </c>
      <c r="H2703" s="162">
        <v>5.4119999999999999</v>
      </c>
      <c r="I2703" s="163"/>
      <c r="L2703" s="159"/>
      <c r="M2703" s="164"/>
      <c r="T2703" s="165"/>
      <c r="AT2703" s="160" t="s">
        <v>313</v>
      </c>
      <c r="AU2703" s="160" t="s">
        <v>80</v>
      </c>
      <c r="AV2703" s="13" t="s">
        <v>80</v>
      </c>
      <c r="AW2703" s="13" t="s">
        <v>32</v>
      </c>
      <c r="AX2703" s="13" t="s">
        <v>71</v>
      </c>
      <c r="AY2703" s="160" t="s">
        <v>304</v>
      </c>
    </row>
    <row r="2704" spans="2:65" s="14" customFormat="1" x14ac:dyDescent="0.2">
      <c r="B2704" s="166"/>
      <c r="D2704" s="153" t="s">
        <v>313</v>
      </c>
      <c r="E2704" s="167" t="s">
        <v>205</v>
      </c>
      <c r="F2704" s="168" t="s">
        <v>321</v>
      </c>
      <c r="H2704" s="169">
        <v>133.94</v>
      </c>
      <c r="I2704" s="170"/>
      <c r="L2704" s="166"/>
      <c r="M2704" s="171"/>
      <c r="T2704" s="172"/>
      <c r="AT2704" s="167" t="s">
        <v>313</v>
      </c>
      <c r="AU2704" s="167" t="s">
        <v>80</v>
      </c>
      <c r="AV2704" s="14" t="s">
        <v>322</v>
      </c>
      <c r="AW2704" s="14" t="s">
        <v>32</v>
      </c>
      <c r="AX2704" s="14" t="s">
        <v>71</v>
      </c>
      <c r="AY2704" s="167" t="s">
        <v>304</v>
      </c>
    </row>
    <row r="2705" spans="2:65" s="12" customFormat="1" x14ac:dyDescent="0.2">
      <c r="B2705" s="152"/>
      <c r="D2705" s="153" t="s">
        <v>313</v>
      </c>
      <c r="E2705" s="154" t="s">
        <v>2</v>
      </c>
      <c r="F2705" s="155" t="s">
        <v>2660</v>
      </c>
      <c r="H2705" s="154" t="s">
        <v>2</v>
      </c>
      <c r="I2705" s="156"/>
      <c r="L2705" s="152"/>
      <c r="M2705" s="157"/>
      <c r="T2705" s="158"/>
      <c r="AT2705" s="154" t="s">
        <v>313</v>
      </c>
      <c r="AU2705" s="154" t="s">
        <v>80</v>
      </c>
      <c r="AV2705" s="12" t="s">
        <v>78</v>
      </c>
      <c r="AW2705" s="12" t="s">
        <v>32</v>
      </c>
      <c r="AX2705" s="12" t="s">
        <v>71</v>
      </c>
      <c r="AY2705" s="154" t="s">
        <v>304</v>
      </c>
    </row>
    <row r="2706" spans="2:65" s="13" customFormat="1" x14ac:dyDescent="0.2">
      <c r="B2706" s="159"/>
      <c r="D2706" s="153" t="s">
        <v>313</v>
      </c>
      <c r="E2706" s="160" t="s">
        <v>2</v>
      </c>
      <c r="F2706" s="161" t="s">
        <v>2770</v>
      </c>
      <c r="H2706" s="162">
        <v>46.143999999999998</v>
      </c>
      <c r="I2706" s="163"/>
      <c r="L2706" s="159"/>
      <c r="M2706" s="164"/>
      <c r="T2706" s="165"/>
      <c r="AT2706" s="160" t="s">
        <v>313</v>
      </c>
      <c r="AU2706" s="160" t="s">
        <v>80</v>
      </c>
      <c r="AV2706" s="13" t="s">
        <v>80</v>
      </c>
      <c r="AW2706" s="13" t="s">
        <v>32</v>
      </c>
      <c r="AX2706" s="13" t="s">
        <v>71</v>
      </c>
      <c r="AY2706" s="160" t="s">
        <v>304</v>
      </c>
    </row>
    <row r="2707" spans="2:65" s="13" customFormat="1" x14ac:dyDescent="0.2">
      <c r="B2707" s="159"/>
      <c r="D2707" s="153" t="s">
        <v>313</v>
      </c>
      <c r="E2707" s="160" t="s">
        <v>2</v>
      </c>
      <c r="F2707" s="161" t="s">
        <v>2771</v>
      </c>
      <c r="H2707" s="162">
        <v>2.44</v>
      </c>
      <c r="I2707" s="163"/>
      <c r="L2707" s="159"/>
      <c r="M2707" s="164"/>
      <c r="T2707" s="165"/>
      <c r="AT2707" s="160" t="s">
        <v>313</v>
      </c>
      <c r="AU2707" s="160" t="s">
        <v>80</v>
      </c>
      <c r="AV2707" s="13" t="s">
        <v>80</v>
      </c>
      <c r="AW2707" s="13" t="s">
        <v>32</v>
      </c>
      <c r="AX2707" s="13" t="s">
        <v>71</v>
      </c>
      <c r="AY2707" s="160" t="s">
        <v>304</v>
      </c>
    </row>
    <row r="2708" spans="2:65" s="13" customFormat="1" x14ac:dyDescent="0.2">
      <c r="B2708" s="159"/>
      <c r="D2708" s="153" t="s">
        <v>313</v>
      </c>
      <c r="E2708" s="160" t="s">
        <v>2</v>
      </c>
      <c r="F2708" s="161" t="s">
        <v>2772</v>
      </c>
      <c r="H2708" s="162">
        <v>8.2080000000000002</v>
      </c>
      <c r="I2708" s="163"/>
      <c r="L2708" s="159"/>
      <c r="M2708" s="164"/>
      <c r="T2708" s="165"/>
      <c r="AT2708" s="160" t="s">
        <v>313</v>
      </c>
      <c r="AU2708" s="160" t="s">
        <v>80</v>
      </c>
      <c r="AV2708" s="13" t="s">
        <v>80</v>
      </c>
      <c r="AW2708" s="13" t="s">
        <v>32</v>
      </c>
      <c r="AX2708" s="13" t="s">
        <v>71</v>
      </c>
      <c r="AY2708" s="160" t="s">
        <v>304</v>
      </c>
    </row>
    <row r="2709" spans="2:65" s="14" customFormat="1" x14ac:dyDescent="0.2">
      <c r="B2709" s="166"/>
      <c r="D2709" s="153" t="s">
        <v>313</v>
      </c>
      <c r="E2709" s="167" t="s">
        <v>217</v>
      </c>
      <c r="F2709" s="168" t="s">
        <v>321</v>
      </c>
      <c r="H2709" s="169">
        <v>56.792000000000002</v>
      </c>
      <c r="I2709" s="170"/>
      <c r="L2709" s="166"/>
      <c r="M2709" s="171"/>
      <c r="T2709" s="172"/>
      <c r="AT2709" s="167" t="s">
        <v>313</v>
      </c>
      <c r="AU2709" s="167" t="s">
        <v>80</v>
      </c>
      <c r="AV2709" s="14" t="s">
        <v>322</v>
      </c>
      <c r="AW2709" s="14" t="s">
        <v>32</v>
      </c>
      <c r="AX2709" s="14" t="s">
        <v>71</v>
      </c>
      <c r="AY2709" s="167" t="s">
        <v>304</v>
      </c>
    </row>
    <row r="2710" spans="2:65" s="15" customFormat="1" x14ac:dyDescent="0.2">
      <c r="B2710" s="173"/>
      <c r="D2710" s="153" t="s">
        <v>313</v>
      </c>
      <c r="E2710" s="174" t="s">
        <v>2</v>
      </c>
      <c r="F2710" s="175" t="s">
        <v>323</v>
      </c>
      <c r="H2710" s="176">
        <v>190.732</v>
      </c>
      <c r="I2710" s="177"/>
      <c r="L2710" s="173"/>
      <c r="M2710" s="178"/>
      <c r="T2710" s="179"/>
      <c r="AT2710" s="174" t="s">
        <v>313</v>
      </c>
      <c r="AU2710" s="174" t="s">
        <v>80</v>
      </c>
      <c r="AV2710" s="15" t="s">
        <v>86</v>
      </c>
      <c r="AW2710" s="15" t="s">
        <v>32</v>
      </c>
      <c r="AX2710" s="15" t="s">
        <v>78</v>
      </c>
      <c r="AY2710" s="174" t="s">
        <v>304</v>
      </c>
    </row>
    <row r="2711" spans="2:65" s="1" customFormat="1" ht="62.65" customHeight="1" x14ac:dyDescent="0.2">
      <c r="B2711" s="134"/>
      <c r="C2711" s="135" t="s">
        <v>2773</v>
      </c>
      <c r="D2711" s="135" t="s">
        <v>306</v>
      </c>
      <c r="E2711" s="136" t="s">
        <v>2774</v>
      </c>
      <c r="F2711" s="137" t="s">
        <v>2775</v>
      </c>
      <c r="G2711" s="138" t="s">
        <v>130</v>
      </c>
      <c r="H2711" s="139">
        <v>31.388999999999999</v>
      </c>
      <c r="I2711" s="140"/>
      <c r="J2711" s="141">
        <f>ROUND(I2711*H2711,2)</f>
        <v>0</v>
      </c>
      <c r="K2711" s="137" t="s">
        <v>309</v>
      </c>
      <c r="L2711" s="33"/>
      <c r="M2711" s="142" t="s">
        <v>2</v>
      </c>
      <c r="N2711" s="143" t="s">
        <v>42</v>
      </c>
      <c r="P2711" s="144">
        <f>O2711*H2711</f>
        <v>0</v>
      </c>
      <c r="Q2711" s="144">
        <v>4.2999999999999999E-4</v>
      </c>
      <c r="R2711" s="144">
        <f>Q2711*H2711</f>
        <v>1.3497269999999999E-2</v>
      </c>
      <c r="S2711" s="144">
        <v>0</v>
      </c>
      <c r="T2711" s="145">
        <f>S2711*H2711</f>
        <v>0</v>
      </c>
      <c r="AR2711" s="146" t="s">
        <v>423</v>
      </c>
      <c r="AT2711" s="146" t="s">
        <v>306</v>
      </c>
      <c r="AU2711" s="146" t="s">
        <v>80</v>
      </c>
      <c r="AY2711" s="18" t="s">
        <v>304</v>
      </c>
      <c r="BE2711" s="147">
        <f>IF(N2711="základní",J2711,0)</f>
        <v>0</v>
      </c>
      <c r="BF2711" s="147">
        <f>IF(N2711="snížená",J2711,0)</f>
        <v>0</v>
      </c>
      <c r="BG2711" s="147">
        <f>IF(N2711="zákl. přenesená",J2711,0)</f>
        <v>0</v>
      </c>
      <c r="BH2711" s="147">
        <f>IF(N2711="sníž. přenesená",J2711,0)</f>
        <v>0</v>
      </c>
      <c r="BI2711" s="147">
        <f>IF(N2711="nulová",J2711,0)</f>
        <v>0</v>
      </c>
      <c r="BJ2711" s="18" t="s">
        <v>78</v>
      </c>
      <c r="BK2711" s="147">
        <f>ROUND(I2711*H2711,2)</f>
        <v>0</v>
      </c>
      <c r="BL2711" s="18" t="s">
        <v>423</v>
      </c>
      <c r="BM2711" s="146" t="s">
        <v>2776</v>
      </c>
    </row>
    <row r="2712" spans="2:65" s="1" customFormat="1" x14ac:dyDescent="0.2">
      <c r="B2712" s="33"/>
      <c r="D2712" s="148" t="s">
        <v>311</v>
      </c>
      <c r="F2712" s="149" t="s">
        <v>2777</v>
      </c>
      <c r="I2712" s="150"/>
      <c r="L2712" s="33"/>
      <c r="M2712" s="151"/>
      <c r="T2712" s="54"/>
      <c r="AT2712" s="18" t="s">
        <v>311</v>
      </c>
      <c r="AU2712" s="18" t="s">
        <v>80</v>
      </c>
    </row>
    <row r="2713" spans="2:65" s="12" customFormat="1" x14ac:dyDescent="0.2">
      <c r="B2713" s="152"/>
      <c r="D2713" s="153" t="s">
        <v>313</v>
      </c>
      <c r="E2713" s="154" t="s">
        <v>2</v>
      </c>
      <c r="F2713" s="155" t="s">
        <v>2657</v>
      </c>
      <c r="H2713" s="154" t="s">
        <v>2</v>
      </c>
      <c r="I2713" s="156"/>
      <c r="L2713" s="152"/>
      <c r="M2713" s="157"/>
      <c r="T2713" s="158"/>
      <c r="AT2713" s="154" t="s">
        <v>313</v>
      </c>
      <c r="AU2713" s="154" t="s">
        <v>80</v>
      </c>
      <c r="AV2713" s="12" t="s">
        <v>78</v>
      </c>
      <c r="AW2713" s="12" t="s">
        <v>32</v>
      </c>
      <c r="AX2713" s="12" t="s">
        <v>71</v>
      </c>
      <c r="AY2713" s="154" t="s">
        <v>304</v>
      </c>
    </row>
    <row r="2714" spans="2:65" s="12" customFormat="1" x14ac:dyDescent="0.2">
      <c r="B2714" s="152"/>
      <c r="D2714" s="153" t="s">
        <v>313</v>
      </c>
      <c r="E2714" s="154" t="s">
        <v>2</v>
      </c>
      <c r="F2714" s="155" t="s">
        <v>2760</v>
      </c>
      <c r="H2714" s="154" t="s">
        <v>2</v>
      </c>
      <c r="I2714" s="156"/>
      <c r="L2714" s="152"/>
      <c r="M2714" s="157"/>
      <c r="T2714" s="158"/>
      <c r="AT2714" s="154" t="s">
        <v>313</v>
      </c>
      <c r="AU2714" s="154" t="s">
        <v>80</v>
      </c>
      <c r="AV2714" s="12" t="s">
        <v>78</v>
      </c>
      <c r="AW2714" s="12" t="s">
        <v>32</v>
      </c>
      <c r="AX2714" s="12" t="s">
        <v>71</v>
      </c>
      <c r="AY2714" s="154" t="s">
        <v>304</v>
      </c>
    </row>
    <row r="2715" spans="2:65" s="13" customFormat="1" x14ac:dyDescent="0.2">
      <c r="B2715" s="159"/>
      <c r="D2715" s="153" t="s">
        <v>313</v>
      </c>
      <c r="E2715" s="160" t="s">
        <v>2</v>
      </c>
      <c r="F2715" s="161" t="s">
        <v>2778</v>
      </c>
      <c r="H2715" s="162">
        <v>25.388999999999999</v>
      </c>
      <c r="I2715" s="163"/>
      <c r="L2715" s="159"/>
      <c r="M2715" s="164"/>
      <c r="T2715" s="165"/>
      <c r="AT2715" s="160" t="s">
        <v>313</v>
      </c>
      <c r="AU2715" s="160" t="s">
        <v>80</v>
      </c>
      <c r="AV2715" s="13" t="s">
        <v>80</v>
      </c>
      <c r="AW2715" s="13" t="s">
        <v>32</v>
      </c>
      <c r="AX2715" s="13" t="s">
        <v>71</v>
      </c>
      <c r="AY2715" s="160" t="s">
        <v>304</v>
      </c>
    </row>
    <row r="2716" spans="2:65" s="14" customFormat="1" x14ac:dyDescent="0.2">
      <c r="B2716" s="166"/>
      <c r="D2716" s="153" t="s">
        <v>313</v>
      </c>
      <c r="E2716" s="167" t="s">
        <v>208</v>
      </c>
      <c r="F2716" s="168" t="s">
        <v>321</v>
      </c>
      <c r="H2716" s="169">
        <v>25.388999999999999</v>
      </c>
      <c r="I2716" s="170"/>
      <c r="L2716" s="166"/>
      <c r="M2716" s="171"/>
      <c r="T2716" s="172"/>
      <c r="AT2716" s="167" t="s">
        <v>313</v>
      </c>
      <c r="AU2716" s="167" t="s">
        <v>80</v>
      </c>
      <c r="AV2716" s="14" t="s">
        <v>322</v>
      </c>
      <c r="AW2716" s="14" t="s">
        <v>32</v>
      </c>
      <c r="AX2716" s="14" t="s">
        <v>71</v>
      </c>
      <c r="AY2716" s="167" t="s">
        <v>304</v>
      </c>
    </row>
    <row r="2717" spans="2:65" s="12" customFormat="1" x14ac:dyDescent="0.2">
      <c r="B2717" s="152"/>
      <c r="D2717" s="153" t="s">
        <v>313</v>
      </c>
      <c r="E2717" s="154" t="s">
        <v>2</v>
      </c>
      <c r="F2717" s="155" t="s">
        <v>2660</v>
      </c>
      <c r="H2717" s="154" t="s">
        <v>2</v>
      </c>
      <c r="I2717" s="156"/>
      <c r="L2717" s="152"/>
      <c r="M2717" s="157"/>
      <c r="T2717" s="158"/>
      <c r="AT2717" s="154" t="s">
        <v>313</v>
      </c>
      <c r="AU2717" s="154" t="s">
        <v>80</v>
      </c>
      <c r="AV2717" s="12" t="s">
        <v>78</v>
      </c>
      <c r="AW2717" s="12" t="s">
        <v>32</v>
      </c>
      <c r="AX2717" s="12" t="s">
        <v>71</v>
      </c>
      <c r="AY2717" s="154" t="s">
        <v>304</v>
      </c>
    </row>
    <row r="2718" spans="2:65" s="13" customFormat="1" x14ac:dyDescent="0.2">
      <c r="B2718" s="159"/>
      <c r="D2718" s="153" t="s">
        <v>313</v>
      </c>
      <c r="E2718" s="160" t="s">
        <v>2</v>
      </c>
      <c r="F2718" s="161" t="s">
        <v>2779</v>
      </c>
      <c r="H2718" s="162">
        <v>4.9000000000000004</v>
      </c>
      <c r="I2718" s="163"/>
      <c r="L2718" s="159"/>
      <c r="M2718" s="164"/>
      <c r="T2718" s="165"/>
      <c r="AT2718" s="160" t="s">
        <v>313</v>
      </c>
      <c r="AU2718" s="160" t="s">
        <v>80</v>
      </c>
      <c r="AV2718" s="13" t="s">
        <v>80</v>
      </c>
      <c r="AW2718" s="13" t="s">
        <v>32</v>
      </c>
      <c r="AX2718" s="13" t="s">
        <v>71</v>
      </c>
      <c r="AY2718" s="160" t="s">
        <v>304</v>
      </c>
    </row>
    <row r="2719" spans="2:65" s="13" customFormat="1" x14ac:dyDescent="0.2">
      <c r="B2719" s="159"/>
      <c r="D2719" s="153" t="s">
        <v>313</v>
      </c>
      <c r="E2719" s="160" t="s">
        <v>2</v>
      </c>
      <c r="F2719" s="161" t="s">
        <v>2780</v>
      </c>
      <c r="H2719" s="162">
        <v>1.1000000000000001</v>
      </c>
      <c r="I2719" s="163"/>
      <c r="L2719" s="159"/>
      <c r="M2719" s="164"/>
      <c r="T2719" s="165"/>
      <c r="AT2719" s="160" t="s">
        <v>313</v>
      </c>
      <c r="AU2719" s="160" t="s">
        <v>80</v>
      </c>
      <c r="AV2719" s="13" t="s">
        <v>80</v>
      </c>
      <c r="AW2719" s="13" t="s">
        <v>32</v>
      </c>
      <c r="AX2719" s="13" t="s">
        <v>71</v>
      </c>
      <c r="AY2719" s="160" t="s">
        <v>304</v>
      </c>
    </row>
    <row r="2720" spans="2:65" s="14" customFormat="1" x14ac:dyDescent="0.2">
      <c r="B2720" s="166"/>
      <c r="D2720" s="153" t="s">
        <v>313</v>
      </c>
      <c r="E2720" s="167" t="s">
        <v>220</v>
      </c>
      <c r="F2720" s="168" t="s">
        <v>321</v>
      </c>
      <c r="H2720" s="169">
        <v>6</v>
      </c>
      <c r="I2720" s="170"/>
      <c r="L2720" s="166"/>
      <c r="M2720" s="171"/>
      <c r="T2720" s="172"/>
      <c r="AT2720" s="167" t="s">
        <v>313</v>
      </c>
      <c r="AU2720" s="167" t="s">
        <v>80</v>
      </c>
      <c r="AV2720" s="14" t="s">
        <v>322</v>
      </c>
      <c r="AW2720" s="14" t="s">
        <v>32</v>
      </c>
      <c r="AX2720" s="14" t="s">
        <v>71</v>
      </c>
      <c r="AY2720" s="167" t="s">
        <v>304</v>
      </c>
    </row>
    <row r="2721" spans="2:65" s="15" customFormat="1" x14ac:dyDescent="0.2">
      <c r="B2721" s="173"/>
      <c r="D2721" s="153" t="s">
        <v>313</v>
      </c>
      <c r="E2721" s="174" t="s">
        <v>2</v>
      </c>
      <c r="F2721" s="175" t="s">
        <v>323</v>
      </c>
      <c r="H2721" s="176">
        <v>31.388999999999999</v>
      </c>
      <c r="I2721" s="177"/>
      <c r="L2721" s="173"/>
      <c r="M2721" s="178"/>
      <c r="T2721" s="179"/>
      <c r="AT2721" s="174" t="s">
        <v>313</v>
      </c>
      <c r="AU2721" s="174" t="s">
        <v>80</v>
      </c>
      <c r="AV2721" s="15" t="s">
        <v>86</v>
      </c>
      <c r="AW2721" s="15" t="s">
        <v>32</v>
      </c>
      <c r="AX2721" s="15" t="s">
        <v>78</v>
      </c>
      <c r="AY2721" s="174" t="s">
        <v>304</v>
      </c>
    </row>
    <row r="2722" spans="2:65" s="1" customFormat="1" ht="49.15" customHeight="1" x14ac:dyDescent="0.2">
      <c r="B2722" s="134"/>
      <c r="C2722" s="135" t="s">
        <v>2781</v>
      </c>
      <c r="D2722" s="135" t="s">
        <v>306</v>
      </c>
      <c r="E2722" s="136" t="s">
        <v>2782</v>
      </c>
      <c r="F2722" s="137" t="s">
        <v>2783</v>
      </c>
      <c r="G2722" s="138" t="s">
        <v>130</v>
      </c>
      <c r="H2722" s="139">
        <v>303.87299999999999</v>
      </c>
      <c r="I2722" s="140"/>
      <c r="J2722" s="141">
        <f>ROUND(I2722*H2722,2)</f>
        <v>0</v>
      </c>
      <c r="K2722" s="137" t="s">
        <v>309</v>
      </c>
      <c r="L2722" s="33"/>
      <c r="M2722" s="142" t="s">
        <v>2</v>
      </c>
      <c r="N2722" s="143" t="s">
        <v>42</v>
      </c>
      <c r="P2722" s="144">
        <f>O2722*H2722</f>
        <v>0</v>
      </c>
      <c r="Q2722" s="144">
        <v>3.0000000000000001E-5</v>
      </c>
      <c r="R2722" s="144">
        <f>Q2722*H2722</f>
        <v>9.1161899999999997E-3</v>
      </c>
      <c r="S2722" s="144">
        <v>0</v>
      </c>
      <c r="T2722" s="145">
        <f>S2722*H2722</f>
        <v>0</v>
      </c>
      <c r="AR2722" s="146" t="s">
        <v>423</v>
      </c>
      <c r="AT2722" s="146" t="s">
        <v>306</v>
      </c>
      <c r="AU2722" s="146" t="s">
        <v>80</v>
      </c>
      <c r="AY2722" s="18" t="s">
        <v>304</v>
      </c>
      <c r="BE2722" s="147">
        <f>IF(N2722="základní",J2722,0)</f>
        <v>0</v>
      </c>
      <c r="BF2722" s="147">
        <f>IF(N2722="snížená",J2722,0)</f>
        <v>0</v>
      </c>
      <c r="BG2722" s="147">
        <f>IF(N2722="zákl. přenesená",J2722,0)</f>
        <v>0</v>
      </c>
      <c r="BH2722" s="147">
        <f>IF(N2722="sníž. přenesená",J2722,0)</f>
        <v>0</v>
      </c>
      <c r="BI2722" s="147">
        <f>IF(N2722="nulová",J2722,0)</f>
        <v>0</v>
      </c>
      <c r="BJ2722" s="18" t="s">
        <v>78</v>
      </c>
      <c r="BK2722" s="147">
        <f>ROUND(I2722*H2722,2)</f>
        <v>0</v>
      </c>
      <c r="BL2722" s="18" t="s">
        <v>423</v>
      </c>
      <c r="BM2722" s="146" t="s">
        <v>2784</v>
      </c>
    </row>
    <row r="2723" spans="2:65" s="1" customFormat="1" x14ac:dyDescent="0.2">
      <c r="B2723" s="33"/>
      <c r="D2723" s="148" t="s">
        <v>311</v>
      </c>
      <c r="F2723" s="149" t="s">
        <v>2785</v>
      </c>
      <c r="I2723" s="150"/>
      <c r="L2723" s="33"/>
      <c r="M2723" s="151"/>
      <c r="T2723" s="54"/>
      <c r="AT2723" s="18" t="s">
        <v>311</v>
      </c>
      <c r="AU2723" s="18" t="s">
        <v>80</v>
      </c>
    </row>
    <row r="2724" spans="2:65" s="12" customFormat="1" x14ac:dyDescent="0.2">
      <c r="B2724" s="152"/>
      <c r="D2724" s="153" t="s">
        <v>313</v>
      </c>
      <c r="E2724" s="154" t="s">
        <v>2</v>
      </c>
      <c r="F2724" s="155" t="s">
        <v>2759</v>
      </c>
      <c r="H2724" s="154" t="s">
        <v>2</v>
      </c>
      <c r="I2724" s="156"/>
      <c r="L2724" s="152"/>
      <c r="M2724" s="157"/>
      <c r="T2724" s="158"/>
      <c r="AT2724" s="154" t="s">
        <v>313</v>
      </c>
      <c r="AU2724" s="154" t="s">
        <v>80</v>
      </c>
      <c r="AV2724" s="12" t="s">
        <v>78</v>
      </c>
      <c r="AW2724" s="12" t="s">
        <v>32</v>
      </c>
      <c r="AX2724" s="12" t="s">
        <v>71</v>
      </c>
      <c r="AY2724" s="154" t="s">
        <v>304</v>
      </c>
    </row>
    <row r="2725" spans="2:65" s="12" customFormat="1" x14ac:dyDescent="0.2">
      <c r="B2725" s="152"/>
      <c r="D2725" s="153" t="s">
        <v>313</v>
      </c>
      <c r="E2725" s="154" t="s">
        <v>2</v>
      </c>
      <c r="F2725" s="155" t="s">
        <v>2657</v>
      </c>
      <c r="H2725" s="154" t="s">
        <v>2</v>
      </c>
      <c r="I2725" s="156"/>
      <c r="L2725" s="152"/>
      <c r="M2725" s="157"/>
      <c r="T2725" s="158"/>
      <c r="AT2725" s="154" t="s">
        <v>313</v>
      </c>
      <c r="AU2725" s="154" t="s">
        <v>80</v>
      </c>
      <c r="AV2725" s="12" t="s">
        <v>78</v>
      </c>
      <c r="AW2725" s="12" t="s">
        <v>32</v>
      </c>
      <c r="AX2725" s="12" t="s">
        <v>71</v>
      </c>
      <c r="AY2725" s="154" t="s">
        <v>304</v>
      </c>
    </row>
    <row r="2726" spans="2:65" s="12" customFormat="1" x14ac:dyDescent="0.2">
      <c r="B2726" s="152"/>
      <c r="D2726" s="153" t="s">
        <v>313</v>
      </c>
      <c r="E2726" s="154" t="s">
        <v>2</v>
      </c>
      <c r="F2726" s="155" t="s">
        <v>2760</v>
      </c>
      <c r="H2726" s="154" t="s">
        <v>2</v>
      </c>
      <c r="I2726" s="156"/>
      <c r="L2726" s="152"/>
      <c r="M2726" s="157"/>
      <c r="T2726" s="158"/>
      <c r="AT2726" s="154" t="s">
        <v>313</v>
      </c>
      <c r="AU2726" s="154" t="s">
        <v>80</v>
      </c>
      <c r="AV2726" s="12" t="s">
        <v>78</v>
      </c>
      <c r="AW2726" s="12" t="s">
        <v>32</v>
      </c>
      <c r="AX2726" s="12" t="s">
        <v>71</v>
      </c>
      <c r="AY2726" s="154" t="s">
        <v>304</v>
      </c>
    </row>
    <row r="2727" spans="2:65" s="13" customFormat="1" ht="22.5" x14ac:dyDescent="0.2">
      <c r="B2727" s="159"/>
      <c r="D2727" s="153" t="s">
        <v>313</v>
      </c>
      <c r="E2727" s="160" t="s">
        <v>2</v>
      </c>
      <c r="F2727" s="161" t="s">
        <v>2786</v>
      </c>
      <c r="H2727" s="162">
        <v>35.298000000000002</v>
      </c>
      <c r="I2727" s="163"/>
      <c r="L2727" s="159"/>
      <c r="M2727" s="164"/>
      <c r="T2727" s="165"/>
      <c r="AT2727" s="160" t="s">
        <v>313</v>
      </c>
      <c r="AU2727" s="160" t="s">
        <v>80</v>
      </c>
      <c r="AV2727" s="13" t="s">
        <v>80</v>
      </c>
      <c r="AW2727" s="13" t="s">
        <v>32</v>
      </c>
      <c r="AX2727" s="13" t="s">
        <v>71</v>
      </c>
      <c r="AY2727" s="160" t="s">
        <v>304</v>
      </c>
    </row>
    <row r="2728" spans="2:65" s="13" customFormat="1" x14ac:dyDescent="0.2">
      <c r="B2728" s="159"/>
      <c r="D2728" s="153" t="s">
        <v>313</v>
      </c>
      <c r="E2728" s="160" t="s">
        <v>2</v>
      </c>
      <c r="F2728" s="161" t="s">
        <v>2787</v>
      </c>
      <c r="H2728" s="162">
        <v>52.704999999999998</v>
      </c>
      <c r="I2728" s="163"/>
      <c r="L2728" s="159"/>
      <c r="M2728" s="164"/>
      <c r="T2728" s="165"/>
      <c r="AT2728" s="160" t="s">
        <v>313</v>
      </c>
      <c r="AU2728" s="160" t="s">
        <v>80</v>
      </c>
      <c r="AV2728" s="13" t="s">
        <v>80</v>
      </c>
      <c r="AW2728" s="13" t="s">
        <v>32</v>
      </c>
      <c r="AX2728" s="13" t="s">
        <v>71</v>
      </c>
      <c r="AY2728" s="160" t="s">
        <v>304</v>
      </c>
    </row>
    <row r="2729" spans="2:65" s="14" customFormat="1" x14ac:dyDescent="0.2">
      <c r="B2729" s="166"/>
      <c r="D2729" s="153" t="s">
        <v>313</v>
      </c>
      <c r="E2729" s="167" t="s">
        <v>211</v>
      </c>
      <c r="F2729" s="168" t="s">
        <v>321</v>
      </c>
      <c r="H2729" s="169">
        <v>88.003</v>
      </c>
      <c r="I2729" s="170"/>
      <c r="L2729" s="166"/>
      <c r="M2729" s="171"/>
      <c r="T2729" s="172"/>
      <c r="AT2729" s="167" t="s">
        <v>313</v>
      </c>
      <c r="AU2729" s="167" t="s">
        <v>80</v>
      </c>
      <c r="AV2729" s="14" t="s">
        <v>322</v>
      </c>
      <c r="AW2729" s="14" t="s">
        <v>32</v>
      </c>
      <c r="AX2729" s="14" t="s">
        <v>71</v>
      </c>
      <c r="AY2729" s="167" t="s">
        <v>304</v>
      </c>
    </row>
    <row r="2730" spans="2:65" s="12" customFormat="1" x14ac:dyDescent="0.2">
      <c r="B2730" s="152"/>
      <c r="D2730" s="153" t="s">
        <v>313</v>
      </c>
      <c r="E2730" s="154" t="s">
        <v>2</v>
      </c>
      <c r="F2730" s="155" t="s">
        <v>2701</v>
      </c>
      <c r="H2730" s="154" t="s">
        <v>2</v>
      </c>
      <c r="I2730" s="156"/>
      <c r="L2730" s="152"/>
      <c r="M2730" s="157"/>
      <c r="T2730" s="158"/>
      <c r="AT2730" s="154" t="s">
        <v>313</v>
      </c>
      <c r="AU2730" s="154" t="s">
        <v>80</v>
      </c>
      <c r="AV2730" s="12" t="s">
        <v>78</v>
      </c>
      <c r="AW2730" s="12" t="s">
        <v>32</v>
      </c>
      <c r="AX2730" s="12" t="s">
        <v>71</v>
      </c>
      <c r="AY2730" s="154" t="s">
        <v>304</v>
      </c>
    </row>
    <row r="2731" spans="2:65" s="13" customFormat="1" ht="22.5" x14ac:dyDescent="0.2">
      <c r="B2731" s="159"/>
      <c r="D2731" s="153" t="s">
        <v>313</v>
      </c>
      <c r="E2731" s="160" t="s">
        <v>2</v>
      </c>
      <c r="F2731" s="161" t="s">
        <v>2788</v>
      </c>
      <c r="H2731" s="162">
        <v>24.71</v>
      </c>
      <c r="I2731" s="163"/>
      <c r="L2731" s="159"/>
      <c r="M2731" s="164"/>
      <c r="T2731" s="165"/>
      <c r="AT2731" s="160" t="s">
        <v>313</v>
      </c>
      <c r="AU2731" s="160" t="s">
        <v>80</v>
      </c>
      <c r="AV2731" s="13" t="s">
        <v>80</v>
      </c>
      <c r="AW2731" s="13" t="s">
        <v>32</v>
      </c>
      <c r="AX2731" s="13" t="s">
        <v>71</v>
      </c>
      <c r="AY2731" s="160" t="s">
        <v>304</v>
      </c>
    </row>
    <row r="2732" spans="2:65" s="13" customFormat="1" ht="22.5" x14ac:dyDescent="0.2">
      <c r="B2732" s="159"/>
      <c r="D2732" s="153" t="s">
        <v>313</v>
      </c>
      <c r="E2732" s="160" t="s">
        <v>2</v>
      </c>
      <c r="F2732" s="161" t="s">
        <v>2789</v>
      </c>
      <c r="H2732" s="162">
        <v>22.8</v>
      </c>
      <c r="I2732" s="163"/>
      <c r="L2732" s="159"/>
      <c r="M2732" s="164"/>
      <c r="T2732" s="165"/>
      <c r="AT2732" s="160" t="s">
        <v>313</v>
      </c>
      <c r="AU2732" s="160" t="s">
        <v>80</v>
      </c>
      <c r="AV2732" s="13" t="s">
        <v>80</v>
      </c>
      <c r="AW2732" s="13" t="s">
        <v>32</v>
      </c>
      <c r="AX2732" s="13" t="s">
        <v>71</v>
      </c>
      <c r="AY2732" s="160" t="s">
        <v>304</v>
      </c>
    </row>
    <row r="2733" spans="2:65" s="13" customFormat="1" x14ac:dyDescent="0.2">
      <c r="B2733" s="159"/>
      <c r="D2733" s="153" t="s">
        <v>313</v>
      </c>
      <c r="E2733" s="160" t="s">
        <v>2</v>
      </c>
      <c r="F2733" s="161" t="s">
        <v>2790</v>
      </c>
      <c r="H2733" s="162">
        <v>40.201000000000001</v>
      </c>
      <c r="I2733" s="163"/>
      <c r="L2733" s="159"/>
      <c r="M2733" s="164"/>
      <c r="T2733" s="165"/>
      <c r="AT2733" s="160" t="s">
        <v>313</v>
      </c>
      <c r="AU2733" s="160" t="s">
        <v>80</v>
      </c>
      <c r="AV2733" s="13" t="s">
        <v>80</v>
      </c>
      <c r="AW2733" s="13" t="s">
        <v>32</v>
      </c>
      <c r="AX2733" s="13" t="s">
        <v>71</v>
      </c>
      <c r="AY2733" s="160" t="s">
        <v>304</v>
      </c>
    </row>
    <row r="2734" spans="2:65" s="14" customFormat="1" x14ac:dyDescent="0.2">
      <c r="B2734" s="166"/>
      <c r="D2734" s="153" t="s">
        <v>313</v>
      </c>
      <c r="E2734" s="167" t="s">
        <v>2</v>
      </c>
      <c r="F2734" s="168" t="s">
        <v>321</v>
      </c>
      <c r="H2734" s="169">
        <v>87.710999999999999</v>
      </c>
      <c r="I2734" s="170"/>
      <c r="L2734" s="166"/>
      <c r="M2734" s="171"/>
      <c r="T2734" s="172"/>
      <c r="AT2734" s="167" t="s">
        <v>313</v>
      </c>
      <c r="AU2734" s="167" t="s">
        <v>80</v>
      </c>
      <c r="AV2734" s="14" t="s">
        <v>322</v>
      </c>
      <c r="AW2734" s="14" t="s">
        <v>32</v>
      </c>
      <c r="AX2734" s="14" t="s">
        <v>71</v>
      </c>
      <c r="AY2734" s="167" t="s">
        <v>304</v>
      </c>
    </row>
    <row r="2735" spans="2:65" s="12" customFormat="1" x14ac:dyDescent="0.2">
      <c r="B2735" s="152"/>
      <c r="D2735" s="153" t="s">
        <v>313</v>
      </c>
      <c r="E2735" s="154" t="s">
        <v>2</v>
      </c>
      <c r="F2735" s="155" t="s">
        <v>2660</v>
      </c>
      <c r="H2735" s="154" t="s">
        <v>2</v>
      </c>
      <c r="I2735" s="156"/>
      <c r="L2735" s="152"/>
      <c r="M2735" s="157"/>
      <c r="T2735" s="158"/>
      <c r="AT2735" s="154" t="s">
        <v>313</v>
      </c>
      <c r="AU2735" s="154" t="s">
        <v>80</v>
      </c>
      <c r="AV2735" s="12" t="s">
        <v>78</v>
      </c>
      <c r="AW2735" s="12" t="s">
        <v>32</v>
      </c>
      <c r="AX2735" s="12" t="s">
        <v>71</v>
      </c>
      <c r="AY2735" s="154" t="s">
        <v>304</v>
      </c>
    </row>
    <row r="2736" spans="2:65" s="13" customFormat="1" x14ac:dyDescent="0.2">
      <c r="B2736" s="159"/>
      <c r="D2736" s="153" t="s">
        <v>313</v>
      </c>
      <c r="E2736" s="160" t="s">
        <v>2</v>
      </c>
      <c r="F2736" s="161" t="s">
        <v>2791</v>
      </c>
      <c r="H2736" s="162">
        <v>109.004</v>
      </c>
      <c r="I2736" s="163"/>
      <c r="L2736" s="159"/>
      <c r="M2736" s="164"/>
      <c r="T2736" s="165"/>
      <c r="AT2736" s="160" t="s">
        <v>313</v>
      </c>
      <c r="AU2736" s="160" t="s">
        <v>80</v>
      </c>
      <c r="AV2736" s="13" t="s">
        <v>80</v>
      </c>
      <c r="AW2736" s="13" t="s">
        <v>32</v>
      </c>
      <c r="AX2736" s="13" t="s">
        <v>71</v>
      </c>
      <c r="AY2736" s="160" t="s">
        <v>304</v>
      </c>
    </row>
    <row r="2737" spans="2:65" s="13" customFormat="1" ht="22.5" x14ac:dyDescent="0.2">
      <c r="B2737" s="159"/>
      <c r="D2737" s="153" t="s">
        <v>313</v>
      </c>
      <c r="E2737" s="160" t="s">
        <v>2</v>
      </c>
      <c r="F2737" s="161" t="s">
        <v>2792</v>
      </c>
      <c r="H2737" s="162">
        <v>1.2350000000000001</v>
      </c>
      <c r="I2737" s="163"/>
      <c r="L2737" s="159"/>
      <c r="M2737" s="164"/>
      <c r="T2737" s="165"/>
      <c r="AT2737" s="160" t="s">
        <v>313</v>
      </c>
      <c r="AU2737" s="160" t="s">
        <v>80</v>
      </c>
      <c r="AV2737" s="13" t="s">
        <v>80</v>
      </c>
      <c r="AW2737" s="13" t="s">
        <v>32</v>
      </c>
      <c r="AX2737" s="13" t="s">
        <v>71</v>
      </c>
      <c r="AY2737" s="160" t="s">
        <v>304</v>
      </c>
    </row>
    <row r="2738" spans="2:65" s="13" customFormat="1" ht="22.5" x14ac:dyDescent="0.2">
      <c r="B2738" s="159"/>
      <c r="D2738" s="153" t="s">
        <v>313</v>
      </c>
      <c r="E2738" s="160" t="s">
        <v>2</v>
      </c>
      <c r="F2738" s="161" t="s">
        <v>2793</v>
      </c>
      <c r="H2738" s="162">
        <v>1.2</v>
      </c>
      <c r="I2738" s="163"/>
      <c r="L2738" s="159"/>
      <c r="M2738" s="164"/>
      <c r="T2738" s="165"/>
      <c r="AT2738" s="160" t="s">
        <v>313</v>
      </c>
      <c r="AU2738" s="160" t="s">
        <v>80</v>
      </c>
      <c r="AV2738" s="13" t="s">
        <v>80</v>
      </c>
      <c r="AW2738" s="13" t="s">
        <v>32</v>
      </c>
      <c r="AX2738" s="13" t="s">
        <v>71</v>
      </c>
      <c r="AY2738" s="160" t="s">
        <v>304</v>
      </c>
    </row>
    <row r="2739" spans="2:65" s="13" customFormat="1" x14ac:dyDescent="0.2">
      <c r="B2739" s="159"/>
      <c r="D2739" s="153" t="s">
        <v>313</v>
      </c>
      <c r="E2739" s="160" t="s">
        <v>2</v>
      </c>
      <c r="F2739" s="161" t="s">
        <v>2794</v>
      </c>
      <c r="H2739" s="162">
        <v>16.72</v>
      </c>
      <c r="I2739" s="163"/>
      <c r="L2739" s="159"/>
      <c r="M2739" s="164"/>
      <c r="T2739" s="165"/>
      <c r="AT2739" s="160" t="s">
        <v>313</v>
      </c>
      <c r="AU2739" s="160" t="s">
        <v>80</v>
      </c>
      <c r="AV2739" s="13" t="s">
        <v>80</v>
      </c>
      <c r="AW2739" s="13" t="s">
        <v>32</v>
      </c>
      <c r="AX2739" s="13" t="s">
        <v>71</v>
      </c>
      <c r="AY2739" s="160" t="s">
        <v>304</v>
      </c>
    </row>
    <row r="2740" spans="2:65" s="14" customFormat="1" x14ac:dyDescent="0.2">
      <c r="B2740" s="166"/>
      <c r="D2740" s="153" t="s">
        <v>313</v>
      </c>
      <c r="E2740" s="167" t="s">
        <v>222</v>
      </c>
      <c r="F2740" s="168" t="s">
        <v>321</v>
      </c>
      <c r="H2740" s="169">
        <v>128.15899999999999</v>
      </c>
      <c r="I2740" s="170"/>
      <c r="L2740" s="166"/>
      <c r="M2740" s="171"/>
      <c r="T2740" s="172"/>
      <c r="AT2740" s="167" t="s">
        <v>313</v>
      </c>
      <c r="AU2740" s="167" t="s">
        <v>80</v>
      </c>
      <c r="AV2740" s="14" t="s">
        <v>322</v>
      </c>
      <c r="AW2740" s="14" t="s">
        <v>32</v>
      </c>
      <c r="AX2740" s="14" t="s">
        <v>71</v>
      </c>
      <c r="AY2740" s="167" t="s">
        <v>304</v>
      </c>
    </row>
    <row r="2741" spans="2:65" s="15" customFormat="1" x14ac:dyDescent="0.2">
      <c r="B2741" s="173"/>
      <c r="D2741" s="153" t="s">
        <v>313</v>
      </c>
      <c r="E2741" s="174" t="s">
        <v>2</v>
      </c>
      <c r="F2741" s="175" t="s">
        <v>323</v>
      </c>
      <c r="H2741" s="176">
        <v>303.87299999999999</v>
      </c>
      <c r="I2741" s="177"/>
      <c r="L2741" s="173"/>
      <c r="M2741" s="178"/>
      <c r="T2741" s="179"/>
      <c r="AT2741" s="174" t="s">
        <v>313</v>
      </c>
      <c r="AU2741" s="174" t="s">
        <v>80</v>
      </c>
      <c r="AV2741" s="15" t="s">
        <v>86</v>
      </c>
      <c r="AW2741" s="15" t="s">
        <v>32</v>
      </c>
      <c r="AX2741" s="15" t="s">
        <v>78</v>
      </c>
      <c r="AY2741" s="174" t="s">
        <v>304</v>
      </c>
    </row>
    <row r="2742" spans="2:65" s="1" customFormat="1" ht="24.2" customHeight="1" x14ac:dyDescent="0.2">
      <c r="B2742" s="134"/>
      <c r="C2742" s="181" t="s">
        <v>2795</v>
      </c>
      <c r="D2742" s="181" t="s">
        <v>535</v>
      </c>
      <c r="E2742" s="182" t="s">
        <v>2796</v>
      </c>
      <c r="F2742" s="183" t="s">
        <v>2797</v>
      </c>
      <c r="G2742" s="184" t="s">
        <v>130</v>
      </c>
      <c r="H2742" s="185">
        <v>1490.5440000000001</v>
      </c>
      <c r="I2742" s="186"/>
      <c r="J2742" s="187">
        <f>ROUND(I2742*H2742,2)</f>
        <v>0</v>
      </c>
      <c r="K2742" s="183" t="s">
        <v>309</v>
      </c>
      <c r="L2742" s="188"/>
      <c r="M2742" s="189" t="s">
        <v>2</v>
      </c>
      <c r="N2742" s="190" t="s">
        <v>42</v>
      </c>
      <c r="P2742" s="144">
        <f>O2742*H2742</f>
        <v>0</v>
      </c>
      <c r="Q2742" s="144">
        <v>1.9E-3</v>
      </c>
      <c r="R2742" s="144">
        <f>Q2742*H2742</f>
        <v>2.8320336000000004</v>
      </c>
      <c r="S2742" s="144">
        <v>0</v>
      </c>
      <c r="T2742" s="145">
        <f>S2742*H2742</f>
        <v>0</v>
      </c>
      <c r="AR2742" s="146" t="s">
        <v>552</v>
      </c>
      <c r="AT2742" s="146" t="s">
        <v>535</v>
      </c>
      <c r="AU2742" s="146" t="s">
        <v>80</v>
      </c>
      <c r="AY2742" s="18" t="s">
        <v>304</v>
      </c>
      <c r="BE2742" s="147">
        <f>IF(N2742="základní",J2742,0)</f>
        <v>0</v>
      </c>
      <c r="BF2742" s="147">
        <f>IF(N2742="snížená",J2742,0)</f>
        <v>0</v>
      </c>
      <c r="BG2742" s="147">
        <f>IF(N2742="zákl. přenesená",J2742,0)</f>
        <v>0</v>
      </c>
      <c r="BH2742" s="147">
        <f>IF(N2742="sníž. přenesená",J2742,0)</f>
        <v>0</v>
      </c>
      <c r="BI2742" s="147">
        <f>IF(N2742="nulová",J2742,0)</f>
        <v>0</v>
      </c>
      <c r="BJ2742" s="18" t="s">
        <v>78</v>
      </c>
      <c r="BK2742" s="147">
        <f>ROUND(I2742*H2742,2)</f>
        <v>0</v>
      </c>
      <c r="BL2742" s="18" t="s">
        <v>423</v>
      </c>
      <c r="BM2742" s="146" t="s">
        <v>2798</v>
      </c>
    </row>
    <row r="2743" spans="2:65" s="13" customFormat="1" x14ac:dyDescent="0.2">
      <c r="B2743" s="159"/>
      <c r="D2743" s="153" t="s">
        <v>313</v>
      </c>
      <c r="F2743" s="161" t="s">
        <v>2799</v>
      </c>
      <c r="H2743" s="162">
        <v>1490.5440000000001</v>
      </c>
      <c r="I2743" s="163"/>
      <c r="L2743" s="159"/>
      <c r="M2743" s="164"/>
      <c r="T2743" s="165"/>
      <c r="AT2743" s="160" t="s">
        <v>313</v>
      </c>
      <c r="AU2743" s="160" t="s">
        <v>80</v>
      </c>
      <c r="AV2743" s="13" t="s">
        <v>80</v>
      </c>
      <c r="AW2743" s="13" t="s">
        <v>3</v>
      </c>
      <c r="AX2743" s="13" t="s">
        <v>78</v>
      </c>
      <c r="AY2743" s="160" t="s">
        <v>304</v>
      </c>
    </row>
    <row r="2744" spans="2:65" s="1" customFormat="1" ht="33" customHeight="1" x14ac:dyDescent="0.2">
      <c r="B2744" s="134"/>
      <c r="C2744" s="135" t="s">
        <v>2800</v>
      </c>
      <c r="D2744" s="135" t="s">
        <v>306</v>
      </c>
      <c r="E2744" s="136" t="s">
        <v>2801</v>
      </c>
      <c r="F2744" s="137" t="s">
        <v>2802</v>
      </c>
      <c r="G2744" s="138" t="s">
        <v>130</v>
      </c>
      <c r="H2744" s="139">
        <v>453.78500000000003</v>
      </c>
      <c r="I2744" s="140"/>
      <c r="J2744" s="141">
        <f>ROUND(I2744*H2744,2)</f>
        <v>0</v>
      </c>
      <c r="K2744" s="137" t="s">
        <v>309</v>
      </c>
      <c r="L2744" s="33"/>
      <c r="M2744" s="142" t="s">
        <v>2</v>
      </c>
      <c r="N2744" s="143" t="s">
        <v>42</v>
      </c>
      <c r="P2744" s="144">
        <f>O2744*H2744</f>
        <v>0</v>
      </c>
      <c r="Q2744" s="144">
        <v>0</v>
      </c>
      <c r="R2744" s="144">
        <f>Q2744*H2744</f>
        <v>0</v>
      </c>
      <c r="S2744" s="144">
        <v>0</v>
      </c>
      <c r="T2744" s="145">
        <f>S2744*H2744</f>
        <v>0</v>
      </c>
      <c r="AR2744" s="146" t="s">
        <v>423</v>
      </c>
      <c r="AT2744" s="146" t="s">
        <v>306</v>
      </c>
      <c r="AU2744" s="146" t="s">
        <v>80</v>
      </c>
      <c r="AY2744" s="18" t="s">
        <v>304</v>
      </c>
      <c r="BE2744" s="147">
        <f>IF(N2744="základní",J2744,0)</f>
        <v>0</v>
      </c>
      <c r="BF2744" s="147">
        <f>IF(N2744="snížená",J2744,0)</f>
        <v>0</v>
      </c>
      <c r="BG2744" s="147">
        <f>IF(N2744="zákl. přenesená",J2744,0)</f>
        <v>0</v>
      </c>
      <c r="BH2744" s="147">
        <f>IF(N2744="sníž. přenesená",J2744,0)</f>
        <v>0</v>
      </c>
      <c r="BI2744" s="147">
        <f>IF(N2744="nulová",J2744,0)</f>
        <v>0</v>
      </c>
      <c r="BJ2744" s="18" t="s">
        <v>78</v>
      </c>
      <c r="BK2744" s="147">
        <f>ROUND(I2744*H2744,2)</f>
        <v>0</v>
      </c>
      <c r="BL2744" s="18" t="s">
        <v>423</v>
      </c>
      <c r="BM2744" s="146" t="s">
        <v>2803</v>
      </c>
    </row>
    <row r="2745" spans="2:65" s="1" customFormat="1" x14ac:dyDescent="0.2">
      <c r="B2745" s="33"/>
      <c r="D2745" s="148" t="s">
        <v>311</v>
      </c>
      <c r="F2745" s="149" t="s">
        <v>2804</v>
      </c>
      <c r="I2745" s="150"/>
      <c r="L2745" s="33"/>
      <c r="M2745" s="151"/>
      <c r="T2745" s="54"/>
      <c r="AT2745" s="18" t="s">
        <v>311</v>
      </c>
      <c r="AU2745" s="18" t="s">
        <v>80</v>
      </c>
    </row>
    <row r="2746" spans="2:65" s="12" customFormat="1" x14ac:dyDescent="0.2">
      <c r="B2746" s="152"/>
      <c r="D2746" s="153" t="s">
        <v>313</v>
      </c>
      <c r="E2746" s="154" t="s">
        <v>2</v>
      </c>
      <c r="F2746" s="155" t="s">
        <v>2657</v>
      </c>
      <c r="H2746" s="154" t="s">
        <v>2</v>
      </c>
      <c r="I2746" s="156"/>
      <c r="L2746" s="152"/>
      <c r="M2746" s="157"/>
      <c r="T2746" s="158"/>
      <c r="AT2746" s="154" t="s">
        <v>313</v>
      </c>
      <c r="AU2746" s="154" t="s">
        <v>80</v>
      </c>
      <c r="AV2746" s="12" t="s">
        <v>78</v>
      </c>
      <c r="AW2746" s="12" t="s">
        <v>32</v>
      </c>
      <c r="AX2746" s="12" t="s">
        <v>71</v>
      </c>
      <c r="AY2746" s="154" t="s">
        <v>304</v>
      </c>
    </row>
    <row r="2747" spans="2:65" s="12" customFormat="1" x14ac:dyDescent="0.2">
      <c r="B2747" s="152"/>
      <c r="D2747" s="153" t="s">
        <v>313</v>
      </c>
      <c r="E2747" s="154" t="s">
        <v>2</v>
      </c>
      <c r="F2747" s="155" t="s">
        <v>2760</v>
      </c>
      <c r="H2747" s="154" t="s">
        <v>2</v>
      </c>
      <c r="I2747" s="156"/>
      <c r="L2747" s="152"/>
      <c r="M2747" s="157"/>
      <c r="T2747" s="158"/>
      <c r="AT2747" s="154" t="s">
        <v>313</v>
      </c>
      <c r="AU2747" s="154" t="s">
        <v>80</v>
      </c>
      <c r="AV2747" s="12" t="s">
        <v>78</v>
      </c>
      <c r="AW2747" s="12" t="s">
        <v>32</v>
      </c>
      <c r="AX2747" s="12" t="s">
        <v>71</v>
      </c>
      <c r="AY2747" s="154" t="s">
        <v>304</v>
      </c>
    </row>
    <row r="2748" spans="2:65" s="13" customFormat="1" x14ac:dyDescent="0.2">
      <c r="B2748" s="159"/>
      <c r="D2748" s="153" t="s">
        <v>313</v>
      </c>
      <c r="E2748" s="160" t="s">
        <v>2</v>
      </c>
      <c r="F2748" s="161" t="s">
        <v>208</v>
      </c>
      <c r="H2748" s="162">
        <v>25.388999999999999</v>
      </c>
      <c r="I2748" s="163"/>
      <c r="L2748" s="159"/>
      <c r="M2748" s="164"/>
      <c r="T2748" s="165"/>
      <c r="AT2748" s="160" t="s">
        <v>313</v>
      </c>
      <c r="AU2748" s="160" t="s">
        <v>80</v>
      </c>
      <c r="AV2748" s="13" t="s">
        <v>80</v>
      </c>
      <c r="AW2748" s="13" t="s">
        <v>32</v>
      </c>
      <c r="AX2748" s="13" t="s">
        <v>71</v>
      </c>
      <c r="AY2748" s="160" t="s">
        <v>304</v>
      </c>
    </row>
    <row r="2749" spans="2:65" s="13" customFormat="1" x14ac:dyDescent="0.2">
      <c r="B2749" s="159"/>
      <c r="D2749" s="153" t="s">
        <v>313</v>
      </c>
      <c r="E2749" s="160" t="s">
        <v>2</v>
      </c>
      <c r="F2749" s="161" t="s">
        <v>205</v>
      </c>
      <c r="H2749" s="162">
        <v>133.94</v>
      </c>
      <c r="I2749" s="163"/>
      <c r="L2749" s="159"/>
      <c r="M2749" s="164"/>
      <c r="T2749" s="165"/>
      <c r="AT2749" s="160" t="s">
        <v>313</v>
      </c>
      <c r="AU2749" s="160" t="s">
        <v>80</v>
      </c>
      <c r="AV2749" s="13" t="s">
        <v>80</v>
      </c>
      <c r="AW2749" s="13" t="s">
        <v>32</v>
      </c>
      <c r="AX2749" s="13" t="s">
        <v>71</v>
      </c>
      <c r="AY2749" s="160" t="s">
        <v>304</v>
      </c>
    </row>
    <row r="2750" spans="2:65" s="13" customFormat="1" x14ac:dyDescent="0.2">
      <c r="B2750" s="159"/>
      <c r="D2750" s="153" t="s">
        <v>313</v>
      </c>
      <c r="E2750" s="160" t="s">
        <v>2</v>
      </c>
      <c r="F2750" s="161" t="s">
        <v>214</v>
      </c>
      <c r="H2750" s="162">
        <v>206.453</v>
      </c>
      <c r="I2750" s="163"/>
      <c r="L2750" s="159"/>
      <c r="M2750" s="164"/>
      <c r="T2750" s="165"/>
      <c r="AT2750" s="160" t="s">
        <v>313</v>
      </c>
      <c r="AU2750" s="160" t="s">
        <v>80</v>
      </c>
      <c r="AV2750" s="13" t="s">
        <v>80</v>
      </c>
      <c r="AW2750" s="13" t="s">
        <v>32</v>
      </c>
      <c r="AX2750" s="13" t="s">
        <v>71</v>
      </c>
      <c r="AY2750" s="160" t="s">
        <v>304</v>
      </c>
    </row>
    <row r="2751" spans="2:65" s="13" customFormat="1" x14ac:dyDescent="0.2">
      <c r="B2751" s="159"/>
      <c r="D2751" s="153" t="s">
        <v>313</v>
      </c>
      <c r="E2751" s="160" t="s">
        <v>2</v>
      </c>
      <c r="F2751" s="161" t="s">
        <v>211</v>
      </c>
      <c r="H2751" s="162">
        <v>88.003</v>
      </c>
      <c r="I2751" s="163"/>
      <c r="L2751" s="159"/>
      <c r="M2751" s="164"/>
      <c r="T2751" s="165"/>
      <c r="AT2751" s="160" t="s">
        <v>313</v>
      </c>
      <c r="AU2751" s="160" t="s">
        <v>80</v>
      </c>
      <c r="AV2751" s="13" t="s">
        <v>80</v>
      </c>
      <c r="AW2751" s="13" t="s">
        <v>32</v>
      </c>
      <c r="AX2751" s="13" t="s">
        <v>71</v>
      </c>
      <c r="AY2751" s="160" t="s">
        <v>304</v>
      </c>
    </row>
    <row r="2752" spans="2:65" s="14" customFormat="1" x14ac:dyDescent="0.2">
      <c r="B2752" s="166"/>
      <c r="D2752" s="153" t="s">
        <v>313</v>
      </c>
      <c r="E2752" s="167" t="s">
        <v>2</v>
      </c>
      <c r="F2752" s="168" t="s">
        <v>321</v>
      </c>
      <c r="H2752" s="169">
        <v>453.78500000000003</v>
      </c>
      <c r="I2752" s="170"/>
      <c r="L2752" s="166"/>
      <c r="M2752" s="171"/>
      <c r="T2752" s="172"/>
      <c r="AT2752" s="167" t="s">
        <v>313</v>
      </c>
      <c r="AU2752" s="167" t="s">
        <v>80</v>
      </c>
      <c r="AV2752" s="14" t="s">
        <v>322</v>
      </c>
      <c r="AW2752" s="14" t="s">
        <v>32</v>
      </c>
      <c r="AX2752" s="14" t="s">
        <v>78</v>
      </c>
      <c r="AY2752" s="167" t="s">
        <v>304</v>
      </c>
    </row>
    <row r="2753" spans="2:65" s="1" customFormat="1" ht="24.2" customHeight="1" x14ac:dyDescent="0.2">
      <c r="B2753" s="134"/>
      <c r="C2753" s="181" t="s">
        <v>2805</v>
      </c>
      <c r="D2753" s="181" t="s">
        <v>535</v>
      </c>
      <c r="E2753" s="182" t="s">
        <v>2806</v>
      </c>
      <c r="F2753" s="183" t="s">
        <v>2807</v>
      </c>
      <c r="G2753" s="184" t="s">
        <v>130</v>
      </c>
      <c r="H2753" s="185">
        <v>524.12199999999996</v>
      </c>
      <c r="I2753" s="186"/>
      <c r="J2753" s="187">
        <f>ROUND(I2753*H2753,2)</f>
        <v>0</v>
      </c>
      <c r="K2753" s="183" t="s">
        <v>309</v>
      </c>
      <c r="L2753" s="188"/>
      <c r="M2753" s="189" t="s">
        <v>2</v>
      </c>
      <c r="N2753" s="190" t="s">
        <v>42</v>
      </c>
      <c r="P2753" s="144">
        <f>O2753*H2753</f>
        <v>0</v>
      </c>
      <c r="Q2753" s="144">
        <v>2.9999999999999997E-4</v>
      </c>
      <c r="R2753" s="144">
        <f>Q2753*H2753</f>
        <v>0.15723659999999998</v>
      </c>
      <c r="S2753" s="144">
        <v>0</v>
      </c>
      <c r="T2753" s="145">
        <f>S2753*H2753</f>
        <v>0</v>
      </c>
      <c r="AR2753" s="146" t="s">
        <v>552</v>
      </c>
      <c r="AT2753" s="146" t="s">
        <v>535</v>
      </c>
      <c r="AU2753" s="146" t="s">
        <v>80</v>
      </c>
      <c r="AY2753" s="18" t="s">
        <v>304</v>
      </c>
      <c r="BE2753" s="147">
        <f>IF(N2753="základní",J2753,0)</f>
        <v>0</v>
      </c>
      <c r="BF2753" s="147">
        <f>IF(N2753="snížená",J2753,0)</f>
        <v>0</v>
      </c>
      <c r="BG2753" s="147">
        <f>IF(N2753="zákl. přenesená",J2753,0)</f>
        <v>0</v>
      </c>
      <c r="BH2753" s="147">
        <f>IF(N2753="sníž. přenesená",J2753,0)</f>
        <v>0</v>
      </c>
      <c r="BI2753" s="147">
        <f>IF(N2753="nulová",J2753,0)</f>
        <v>0</v>
      </c>
      <c r="BJ2753" s="18" t="s">
        <v>78</v>
      </c>
      <c r="BK2753" s="147">
        <f>ROUND(I2753*H2753,2)</f>
        <v>0</v>
      </c>
      <c r="BL2753" s="18" t="s">
        <v>423</v>
      </c>
      <c r="BM2753" s="146" t="s">
        <v>2808</v>
      </c>
    </row>
    <row r="2754" spans="2:65" s="13" customFormat="1" x14ac:dyDescent="0.2">
      <c r="B2754" s="159"/>
      <c r="D2754" s="153" t="s">
        <v>313</v>
      </c>
      <c r="F2754" s="161" t="s">
        <v>2809</v>
      </c>
      <c r="H2754" s="162">
        <v>524.12199999999996</v>
      </c>
      <c r="I2754" s="163"/>
      <c r="L2754" s="159"/>
      <c r="M2754" s="164"/>
      <c r="T2754" s="165"/>
      <c r="AT2754" s="160" t="s">
        <v>313</v>
      </c>
      <c r="AU2754" s="160" t="s">
        <v>80</v>
      </c>
      <c r="AV2754" s="13" t="s">
        <v>80</v>
      </c>
      <c r="AW2754" s="13" t="s">
        <v>3</v>
      </c>
      <c r="AX2754" s="13" t="s">
        <v>78</v>
      </c>
      <c r="AY2754" s="160" t="s">
        <v>304</v>
      </c>
    </row>
    <row r="2755" spans="2:65" s="1" customFormat="1" ht="33" customHeight="1" x14ac:dyDescent="0.2">
      <c r="B2755" s="134"/>
      <c r="C2755" s="135" t="s">
        <v>2810</v>
      </c>
      <c r="D2755" s="135" t="s">
        <v>306</v>
      </c>
      <c r="E2755" s="136" t="s">
        <v>2801</v>
      </c>
      <c r="F2755" s="137" t="s">
        <v>2802</v>
      </c>
      <c r="G2755" s="138" t="s">
        <v>130</v>
      </c>
      <c r="H2755" s="139">
        <v>308.27100000000002</v>
      </c>
      <c r="I2755" s="140"/>
      <c r="J2755" s="141">
        <f>ROUND(I2755*H2755,2)</f>
        <v>0</v>
      </c>
      <c r="K2755" s="137" t="s">
        <v>309</v>
      </c>
      <c r="L2755" s="33"/>
      <c r="M2755" s="142" t="s">
        <v>2</v>
      </c>
      <c r="N2755" s="143" t="s">
        <v>42</v>
      </c>
      <c r="P2755" s="144">
        <f>O2755*H2755</f>
        <v>0</v>
      </c>
      <c r="Q2755" s="144">
        <v>0</v>
      </c>
      <c r="R2755" s="144">
        <f>Q2755*H2755</f>
        <v>0</v>
      </c>
      <c r="S2755" s="144">
        <v>0</v>
      </c>
      <c r="T2755" s="145">
        <f>S2755*H2755</f>
        <v>0</v>
      </c>
      <c r="AR2755" s="146" t="s">
        <v>423</v>
      </c>
      <c r="AT2755" s="146" t="s">
        <v>306</v>
      </c>
      <c r="AU2755" s="146" t="s">
        <v>80</v>
      </c>
      <c r="AY2755" s="18" t="s">
        <v>304</v>
      </c>
      <c r="BE2755" s="147">
        <f>IF(N2755="základní",J2755,0)</f>
        <v>0</v>
      </c>
      <c r="BF2755" s="147">
        <f>IF(N2755="snížená",J2755,0)</f>
        <v>0</v>
      </c>
      <c r="BG2755" s="147">
        <f>IF(N2755="zákl. přenesená",J2755,0)</f>
        <v>0</v>
      </c>
      <c r="BH2755" s="147">
        <f>IF(N2755="sníž. přenesená",J2755,0)</f>
        <v>0</v>
      </c>
      <c r="BI2755" s="147">
        <f>IF(N2755="nulová",J2755,0)</f>
        <v>0</v>
      </c>
      <c r="BJ2755" s="18" t="s">
        <v>78</v>
      </c>
      <c r="BK2755" s="147">
        <f>ROUND(I2755*H2755,2)</f>
        <v>0</v>
      </c>
      <c r="BL2755" s="18" t="s">
        <v>423</v>
      </c>
      <c r="BM2755" s="146" t="s">
        <v>2811</v>
      </c>
    </row>
    <row r="2756" spans="2:65" s="1" customFormat="1" x14ac:dyDescent="0.2">
      <c r="B2756" s="33"/>
      <c r="D2756" s="148" t="s">
        <v>311</v>
      </c>
      <c r="F2756" s="149" t="s">
        <v>2804</v>
      </c>
      <c r="I2756" s="150"/>
      <c r="L2756" s="33"/>
      <c r="M2756" s="151"/>
      <c r="T2756" s="54"/>
      <c r="AT2756" s="18" t="s">
        <v>311</v>
      </c>
      <c r="AU2756" s="18" t="s">
        <v>80</v>
      </c>
    </row>
    <row r="2757" spans="2:65" s="12" customFormat="1" x14ac:dyDescent="0.2">
      <c r="B2757" s="152"/>
      <c r="D2757" s="153" t="s">
        <v>313</v>
      </c>
      <c r="E2757" s="154" t="s">
        <v>2</v>
      </c>
      <c r="F2757" s="155" t="s">
        <v>2660</v>
      </c>
      <c r="H2757" s="154" t="s">
        <v>2</v>
      </c>
      <c r="I2757" s="156"/>
      <c r="L2757" s="152"/>
      <c r="M2757" s="157"/>
      <c r="T2757" s="158"/>
      <c r="AT2757" s="154" t="s">
        <v>313</v>
      </c>
      <c r="AU2757" s="154" t="s">
        <v>80</v>
      </c>
      <c r="AV2757" s="12" t="s">
        <v>78</v>
      </c>
      <c r="AW2757" s="12" t="s">
        <v>32</v>
      </c>
      <c r="AX2757" s="12" t="s">
        <v>71</v>
      </c>
      <c r="AY2757" s="154" t="s">
        <v>304</v>
      </c>
    </row>
    <row r="2758" spans="2:65" s="13" customFormat="1" x14ac:dyDescent="0.2">
      <c r="B2758" s="159"/>
      <c r="D2758" s="153" t="s">
        <v>313</v>
      </c>
      <c r="E2758" s="160" t="s">
        <v>2</v>
      </c>
      <c r="F2758" s="161" t="s">
        <v>225</v>
      </c>
      <c r="H2758" s="162">
        <v>117.32</v>
      </c>
      <c r="I2758" s="163"/>
      <c r="L2758" s="159"/>
      <c r="M2758" s="164"/>
      <c r="T2758" s="165"/>
      <c r="AT2758" s="160" t="s">
        <v>313</v>
      </c>
      <c r="AU2758" s="160" t="s">
        <v>80</v>
      </c>
      <c r="AV2758" s="13" t="s">
        <v>80</v>
      </c>
      <c r="AW2758" s="13" t="s">
        <v>32</v>
      </c>
      <c r="AX2758" s="13" t="s">
        <v>71</v>
      </c>
      <c r="AY2758" s="160" t="s">
        <v>304</v>
      </c>
    </row>
    <row r="2759" spans="2:65" s="13" customFormat="1" x14ac:dyDescent="0.2">
      <c r="B2759" s="159"/>
      <c r="D2759" s="153" t="s">
        <v>313</v>
      </c>
      <c r="E2759" s="160" t="s">
        <v>2</v>
      </c>
      <c r="F2759" s="161" t="s">
        <v>217</v>
      </c>
      <c r="H2759" s="162">
        <v>56.792000000000002</v>
      </c>
      <c r="I2759" s="163"/>
      <c r="L2759" s="159"/>
      <c r="M2759" s="164"/>
      <c r="T2759" s="165"/>
      <c r="AT2759" s="160" t="s">
        <v>313</v>
      </c>
      <c r="AU2759" s="160" t="s">
        <v>80</v>
      </c>
      <c r="AV2759" s="13" t="s">
        <v>80</v>
      </c>
      <c r="AW2759" s="13" t="s">
        <v>32</v>
      </c>
      <c r="AX2759" s="13" t="s">
        <v>71</v>
      </c>
      <c r="AY2759" s="160" t="s">
        <v>304</v>
      </c>
    </row>
    <row r="2760" spans="2:65" s="13" customFormat="1" x14ac:dyDescent="0.2">
      <c r="B2760" s="159"/>
      <c r="D2760" s="153" t="s">
        <v>313</v>
      </c>
      <c r="E2760" s="160" t="s">
        <v>2</v>
      </c>
      <c r="F2760" s="161" t="s">
        <v>220</v>
      </c>
      <c r="H2760" s="162">
        <v>6</v>
      </c>
      <c r="I2760" s="163"/>
      <c r="L2760" s="159"/>
      <c r="M2760" s="164"/>
      <c r="T2760" s="165"/>
      <c r="AT2760" s="160" t="s">
        <v>313</v>
      </c>
      <c r="AU2760" s="160" t="s">
        <v>80</v>
      </c>
      <c r="AV2760" s="13" t="s">
        <v>80</v>
      </c>
      <c r="AW2760" s="13" t="s">
        <v>32</v>
      </c>
      <c r="AX2760" s="13" t="s">
        <v>71</v>
      </c>
      <c r="AY2760" s="160" t="s">
        <v>304</v>
      </c>
    </row>
    <row r="2761" spans="2:65" s="13" customFormat="1" x14ac:dyDescent="0.2">
      <c r="B2761" s="159"/>
      <c r="D2761" s="153" t="s">
        <v>313</v>
      </c>
      <c r="E2761" s="160" t="s">
        <v>2</v>
      </c>
      <c r="F2761" s="161" t="s">
        <v>222</v>
      </c>
      <c r="H2761" s="162">
        <v>128.15899999999999</v>
      </c>
      <c r="I2761" s="163"/>
      <c r="L2761" s="159"/>
      <c r="M2761" s="164"/>
      <c r="T2761" s="165"/>
      <c r="AT2761" s="160" t="s">
        <v>313</v>
      </c>
      <c r="AU2761" s="160" t="s">
        <v>80</v>
      </c>
      <c r="AV2761" s="13" t="s">
        <v>80</v>
      </c>
      <c r="AW2761" s="13" t="s">
        <v>32</v>
      </c>
      <c r="AX2761" s="13" t="s">
        <v>71</v>
      </c>
      <c r="AY2761" s="160" t="s">
        <v>304</v>
      </c>
    </row>
    <row r="2762" spans="2:65" s="14" customFormat="1" x14ac:dyDescent="0.2">
      <c r="B2762" s="166"/>
      <c r="D2762" s="153" t="s">
        <v>313</v>
      </c>
      <c r="E2762" s="167" t="s">
        <v>2</v>
      </c>
      <c r="F2762" s="168" t="s">
        <v>321</v>
      </c>
      <c r="H2762" s="169">
        <v>308.27100000000002</v>
      </c>
      <c r="I2762" s="170"/>
      <c r="L2762" s="166"/>
      <c r="M2762" s="171"/>
      <c r="T2762" s="172"/>
      <c r="AT2762" s="167" t="s">
        <v>313</v>
      </c>
      <c r="AU2762" s="167" t="s">
        <v>80</v>
      </c>
      <c r="AV2762" s="14" t="s">
        <v>322</v>
      </c>
      <c r="AW2762" s="14" t="s">
        <v>32</v>
      </c>
      <c r="AX2762" s="14" t="s">
        <v>71</v>
      </c>
      <c r="AY2762" s="167" t="s">
        <v>304</v>
      </c>
    </row>
    <row r="2763" spans="2:65" s="15" customFormat="1" x14ac:dyDescent="0.2">
      <c r="B2763" s="173"/>
      <c r="D2763" s="153" t="s">
        <v>313</v>
      </c>
      <c r="E2763" s="174" t="s">
        <v>2</v>
      </c>
      <c r="F2763" s="175" t="s">
        <v>323</v>
      </c>
      <c r="H2763" s="176">
        <v>308.27100000000002</v>
      </c>
      <c r="I2763" s="177"/>
      <c r="L2763" s="173"/>
      <c r="M2763" s="178"/>
      <c r="T2763" s="179"/>
      <c r="AT2763" s="174" t="s">
        <v>313</v>
      </c>
      <c r="AU2763" s="174" t="s">
        <v>80</v>
      </c>
      <c r="AV2763" s="15" t="s">
        <v>86</v>
      </c>
      <c r="AW2763" s="15" t="s">
        <v>32</v>
      </c>
      <c r="AX2763" s="15" t="s">
        <v>78</v>
      </c>
      <c r="AY2763" s="174" t="s">
        <v>304</v>
      </c>
    </row>
    <row r="2764" spans="2:65" s="1" customFormat="1" ht="16.5" customHeight="1" x14ac:dyDescent="0.2">
      <c r="B2764" s="134"/>
      <c r="C2764" s="181" t="s">
        <v>2812</v>
      </c>
      <c r="D2764" s="181" t="s">
        <v>535</v>
      </c>
      <c r="E2764" s="182" t="s">
        <v>2813</v>
      </c>
      <c r="F2764" s="183" t="s">
        <v>2814</v>
      </c>
      <c r="G2764" s="184" t="s">
        <v>130</v>
      </c>
      <c r="H2764" s="185">
        <v>356.053</v>
      </c>
      <c r="I2764" s="186"/>
      <c r="J2764" s="187">
        <f>ROUND(I2764*H2764,2)</f>
        <v>0</v>
      </c>
      <c r="K2764" s="183" t="s">
        <v>2</v>
      </c>
      <c r="L2764" s="188"/>
      <c r="M2764" s="189" t="s">
        <v>2</v>
      </c>
      <c r="N2764" s="190" t="s">
        <v>42</v>
      </c>
      <c r="P2764" s="144">
        <f>O2764*H2764</f>
        <v>0</v>
      </c>
      <c r="Q2764" s="144">
        <v>0</v>
      </c>
      <c r="R2764" s="144">
        <f>Q2764*H2764</f>
        <v>0</v>
      </c>
      <c r="S2764" s="144">
        <v>0</v>
      </c>
      <c r="T2764" s="145">
        <f>S2764*H2764</f>
        <v>0</v>
      </c>
      <c r="AR2764" s="146" t="s">
        <v>552</v>
      </c>
      <c r="AT2764" s="146" t="s">
        <v>535</v>
      </c>
      <c r="AU2764" s="146" t="s">
        <v>80</v>
      </c>
      <c r="AY2764" s="18" t="s">
        <v>304</v>
      </c>
      <c r="BE2764" s="147">
        <f>IF(N2764="základní",J2764,0)</f>
        <v>0</v>
      </c>
      <c r="BF2764" s="147">
        <f>IF(N2764="snížená",J2764,0)</f>
        <v>0</v>
      </c>
      <c r="BG2764" s="147">
        <f>IF(N2764="zákl. přenesená",J2764,0)</f>
        <v>0</v>
      </c>
      <c r="BH2764" s="147">
        <f>IF(N2764="sníž. přenesená",J2764,0)</f>
        <v>0</v>
      </c>
      <c r="BI2764" s="147">
        <f>IF(N2764="nulová",J2764,0)</f>
        <v>0</v>
      </c>
      <c r="BJ2764" s="18" t="s">
        <v>78</v>
      </c>
      <c r="BK2764" s="147">
        <f>ROUND(I2764*H2764,2)</f>
        <v>0</v>
      </c>
      <c r="BL2764" s="18" t="s">
        <v>423</v>
      </c>
      <c r="BM2764" s="146" t="s">
        <v>2815</v>
      </c>
    </row>
    <row r="2765" spans="2:65" s="1" customFormat="1" ht="19.5" x14ac:dyDescent="0.2">
      <c r="B2765" s="33"/>
      <c r="D2765" s="153" t="s">
        <v>360</v>
      </c>
      <c r="F2765" s="180" t="s">
        <v>2816</v>
      </c>
      <c r="I2765" s="150"/>
      <c r="L2765" s="33"/>
      <c r="M2765" s="151"/>
      <c r="T2765" s="54"/>
      <c r="AT2765" s="18" t="s">
        <v>360</v>
      </c>
      <c r="AU2765" s="18" t="s">
        <v>80</v>
      </c>
    </row>
    <row r="2766" spans="2:65" s="13" customFormat="1" x14ac:dyDescent="0.2">
      <c r="B2766" s="159"/>
      <c r="D2766" s="153" t="s">
        <v>313</v>
      </c>
      <c r="F2766" s="161" t="s">
        <v>2817</v>
      </c>
      <c r="H2766" s="162">
        <v>356.053</v>
      </c>
      <c r="I2766" s="163"/>
      <c r="L2766" s="159"/>
      <c r="M2766" s="164"/>
      <c r="T2766" s="165"/>
      <c r="AT2766" s="160" t="s">
        <v>313</v>
      </c>
      <c r="AU2766" s="160" t="s">
        <v>80</v>
      </c>
      <c r="AV2766" s="13" t="s">
        <v>80</v>
      </c>
      <c r="AW2766" s="13" t="s">
        <v>3</v>
      </c>
      <c r="AX2766" s="13" t="s">
        <v>78</v>
      </c>
      <c r="AY2766" s="160" t="s">
        <v>304</v>
      </c>
    </row>
    <row r="2767" spans="2:65" s="1" customFormat="1" ht="33" customHeight="1" x14ac:dyDescent="0.2">
      <c r="B2767" s="134"/>
      <c r="C2767" s="135" t="s">
        <v>2818</v>
      </c>
      <c r="D2767" s="135" t="s">
        <v>306</v>
      </c>
      <c r="E2767" s="136" t="s">
        <v>2819</v>
      </c>
      <c r="F2767" s="137" t="s">
        <v>2820</v>
      </c>
      <c r="G2767" s="138" t="s">
        <v>179</v>
      </c>
      <c r="H2767" s="139">
        <v>173.62</v>
      </c>
      <c r="I2767" s="140"/>
      <c r="J2767" s="141">
        <f>ROUND(I2767*H2767,2)</f>
        <v>0</v>
      </c>
      <c r="K2767" s="137" t="s">
        <v>309</v>
      </c>
      <c r="L2767" s="33"/>
      <c r="M2767" s="142" t="s">
        <v>2</v>
      </c>
      <c r="N2767" s="143" t="s">
        <v>42</v>
      </c>
      <c r="P2767" s="144">
        <f>O2767*H2767</f>
        <v>0</v>
      </c>
      <c r="Q2767" s="144">
        <v>2.9999999999999997E-4</v>
      </c>
      <c r="R2767" s="144">
        <f>Q2767*H2767</f>
        <v>5.2085999999999993E-2</v>
      </c>
      <c r="S2767" s="144">
        <v>0</v>
      </c>
      <c r="T2767" s="145">
        <f>S2767*H2767</f>
        <v>0</v>
      </c>
      <c r="AR2767" s="146" t="s">
        <v>423</v>
      </c>
      <c r="AT2767" s="146" t="s">
        <v>306</v>
      </c>
      <c r="AU2767" s="146" t="s">
        <v>80</v>
      </c>
      <c r="AY2767" s="18" t="s">
        <v>304</v>
      </c>
      <c r="BE2767" s="147">
        <f>IF(N2767="základní",J2767,0)</f>
        <v>0</v>
      </c>
      <c r="BF2767" s="147">
        <f>IF(N2767="snížená",J2767,0)</f>
        <v>0</v>
      </c>
      <c r="BG2767" s="147">
        <f>IF(N2767="zákl. přenesená",J2767,0)</f>
        <v>0</v>
      </c>
      <c r="BH2767" s="147">
        <f>IF(N2767="sníž. přenesená",J2767,0)</f>
        <v>0</v>
      </c>
      <c r="BI2767" s="147">
        <f>IF(N2767="nulová",J2767,0)</f>
        <v>0</v>
      </c>
      <c r="BJ2767" s="18" t="s">
        <v>78</v>
      </c>
      <c r="BK2767" s="147">
        <f>ROUND(I2767*H2767,2)</f>
        <v>0</v>
      </c>
      <c r="BL2767" s="18" t="s">
        <v>423</v>
      </c>
      <c r="BM2767" s="146" t="s">
        <v>2821</v>
      </c>
    </row>
    <row r="2768" spans="2:65" s="1" customFormat="1" x14ac:dyDescent="0.2">
      <c r="B2768" s="33"/>
      <c r="D2768" s="148" t="s">
        <v>311</v>
      </c>
      <c r="F2768" s="149" t="s">
        <v>2822</v>
      </c>
      <c r="I2768" s="150"/>
      <c r="L2768" s="33"/>
      <c r="M2768" s="151"/>
      <c r="T2768" s="54"/>
      <c r="AT2768" s="18" t="s">
        <v>311</v>
      </c>
      <c r="AU2768" s="18" t="s">
        <v>80</v>
      </c>
    </row>
    <row r="2769" spans="2:65" s="12" customFormat="1" x14ac:dyDescent="0.2">
      <c r="B2769" s="152"/>
      <c r="D2769" s="153" t="s">
        <v>313</v>
      </c>
      <c r="E2769" s="154" t="s">
        <v>2</v>
      </c>
      <c r="F2769" s="155" t="s">
        <v>2657</v>
      </c>
      <c r="H2769" s="154" t="s">
        <v>2</v>
      </c>
      <c r="I2769" s="156"/>
      <c r="L2769" s="152"/>
      <c r="M2769" s="157"/>
      <c r="T2769" s="158"/>
      <c r="AT2769" s="154" t="s">
        <v>313</v>
      </c>
      <c r="AU2769" s="154" t="s">
        <v>80</v>
      </c>
      <c r="AV2769" s="12" t="s">
        <v>78</v>
      </c>
      <c r="AW2769" s="12" t="s">
        <v>32</v>
      </c>
      <c r="AX2769" s="12" t="s">
        <v>71</v>
      </c>
      <c r="AY2769" s="154" t="s">
        <v>304</v>
      </c>
    </row>
    <row r="2770" spans="2:65" s="13" customFormat="1" x14ac:dyDescent="0.2">
      <c r="B2770" s="159"/>
      <c r="D2770" s="153" t="s">
        <v>313</v>
      </c>
      <c r="E2770" s="160" t="s">
        <v>2</v>
      </c>
      <c r="F2770" s="161" t="s">
        <v>2823</v>
      </c>
      <c r="H2770" s="162">
        <v>12.96</v>
      </c>
      <c r="I2770" s="163"/>
      <c r="L2770" s="159"/>
      <c r="M2770" s="164"/>
      <c r="T2770" s="165"/>
      <c r="AT2770" s="160" t="s">
        <v>313</v>
      </c>
      <c r="AU2770" s="160" t="s">
        <v>80</v>
      </c>
      <c r="AV2770" s="13" t="s">
        <v>80</v>
      </c>
      <c r="AW2770" s="13" t="s">
        <v>32</v>
      </c>
      <c r="AX2770" s="13" t="s">
        <v>71</v>
      </c>
      <c r="AY2770" s="160" t="s">
        <v>304</v>
      </c>
    </row>
    <row r="2771" spans="2:65" s="14" customFormat="1" x14ac:dyDescent="0.2">
      <c r="B2771" s="166"/>
      <c r="D2771" s="153" t="s">
        <v>313</v>
      </c>
      <c r="E2771" s="167" t="s">
        <v>2</v>
      </c>
      <c r="F2771" s="168" t="s">
        <v>321</v>
      </c>
      <c r="H2771" s="169">
        <v>12.96</v>
      </c>
      <c r="I2771" s="170"/>
      <c r="L2771" s="166"/>
      <c r="M2771" s="171"/>
      <c r="T2771" s="172"/>
      <c r="AT2771" s="167" t="s">
        <v>313</v>
      </c>
      <c r="AU2771" s="167" t="s">
        <v>80</v>
      </c>
      <c r="AV2771" s="14" t="s">
        <v>322</v>
      </c>
      <c r="AW2771" s="14" t="s">
        <v>32</v>
      </c>
      <c r="AX2771" s="14" t="s">
        <v>71</v>
      </c>
      <c r="AY2771" s="167" t="s">
        <v>304</v>
      </c>
    </row>
    <row r="2772" spans="2:65" s="12" customFormat="1" x14ac:dyDescent="0.2">
      <c r="B2772" s="152"/>
      <c r="D2772" s="153" t="s">
        <v>313</v>
      </c>
      <c r="E2772" s="154" t="s">
        <v>2</v>
      </c>
      <c r="F2772" s="155" t="s">
        <v>2660</v>
      </c>
      <c r="H2772" s="154" t="s">
        <v>2</v>
      </c>
      <c r="I2772" s="156"/>
      <c r="L2772" s="152"/>
      <c r="M2772" s="157"/>
      <c r="T2772" s="158"/>
      <c r="AT2772" s="154" t="s">
        <v>313</v>
      </c>
      <c r="AU2772" s="154" t="s">
        <v>80</v>
      </c>
      <c r="AV2772" s="12" t="s">
        <v>78</v>
      </c>
      <c r="AW2772" s="12" t="s">
        <v>32</v>
      </c>
      <c r="AX2772" s="12" t="s">
        <v>71</v>
      </c>
      <c r="AY2772" s="154" t="s">
        <v>304</v>
      </c>
    </row>
    <row r="2773" spans="2:65" s="13" customFormat="1" x14ac:dyDescent="0.2">
      <c r="B2773" s="159"/>
      <c r="D2773" s="153" t="s">
        <v>313</v>
      </c>
      <c r="E2773" s="160" t="s">
        <v>2</v>
      </c>
      <c r="F2773" s="161" t="s">
        <v>2824</v>
      </c>
      <c r="H2773" s="162">
        <v>155.72</v>
      </c>
      <c r="I2773" s="163"/>
      <c r="L2773" s="159"/>
      <c r="M2773" s="164"/>
      <c r="T2773" s="165"/>
      <c r="AT2773" s="160" t="s">
        <v>313</v>
      </c>
      <c r="AU2773" s="160" t="s">
        <v>80</v>
      </c>
      <c r="AV2773" s="13" t="s">
        <v>80</v>
      </c>
      <c r="AW2773" s="13" t="s">
        <v>32</v>
      </c>
      <c r="AX2773" s="13" t="s">
        <v>71</v>
      </c>
      <c r="AY2773" s="160" t="s">
        <v>304</v>
      </c>
    </row>
    <row r="2774" spans="2:65" s="13" customFormat="1" x14ac:dyDescent="0.2">
      <c r="B2774" s="159"/>
      <c r="D2774" s="153" t="s">
        <v>313</v>
      </c>
      <c r="E2774" s="160" t="s">
        <v>2</v>
      </c>
      <c r="F2774" s="161" t="s">
        <v>2825</v>
      </c>
      <c r="H2774" s="162">
        <v>4.9400000000000004</v>
      </c>
      <c r="I2774" s="163"/>
      <c r="L2774" s="159"/>
      <c r="M2774" s="164"/>
      <c r="T2774" s="165"/>
      <c r="AT2774" s="160" t="s">
        <v>313</v>
      </c>
      <c r="AU2774" s="160" t="s">
        <v>80</v>
      </c>
      <c r="AV2774" s="13" t="s">
        <v>80</v>
      </c>
      <c r="AW2774" s="13" t="s">
        <v>32</v>
      </c>
      <c r="AX2774" s="13" t="s">
        <v>71</v>
      </c>
      <c r="AY2774" s="160" t="s">
        <v>304</v>
      </c>
    </row>
    <row r="2775" spans="2:65" s="14" customFormat="1" x14ac:dyDescent="0.2">
      <c r="B2775" s="166"/>
      <c r="D2775" s="153" t="s">
        <v>313</v>
      </c>
      <c r="E2775" s="167" t="s">
        <v>2</v>
      </c>
      <c r="F2775" s="168" t="s">
        <v>321</v>
      </c>
      <c r="H2775" s="169">
        <v>160.66</v>
      </c>
      <c r="I2775" s="170"/>
      <c r="L2775" s="166"/>
      <c r="M2775" s="171"/>
      <c r="T2775" s="172"/>
      <c r="AT2775" s="167" t="s">
        <v>313</v>
      </c>
      <c r="AU2775" s="167" t="s">
        <v>80</v>
      </c>
      <c r="AV2775" s="14" t="s">
        <v>322</v>
      </c>
      <c r="AW2775" s="14" t="s">
        <v>32</v>
      </c>
      <c r="AX2775" s="14" t="s">
        <v>71</v>
      </c>
      <c r="AY2775" s="167" t="s">
        <v>304</v>
      </c>
    </row>
    <row r="2776" spans="2:65" s="15" customFormat="1" x14ac:dyDescent="0.2">
      <c r="B2776" s="173"/>
      <c r="D2776" s="153" t="s">
        <v>313</v>
      </c>
      <c r="E2776" s="174" t="s">
        <v>2</v>
      </c>
      <c r="F2776" s="175" t="s">
        <v>323</v>
      </c>
      <c r="H2776" s="176">
        <v>173.62</v>
      </c>
      <c r="I2776" s="177"/>
      <c r="L2776" s="173"/>
      <c r="M2776" s="178"/>
      <c r="T2776" s="179"/>
      <c r="AT2776" s="174" t="s">
        <v>313</v>
      </c>
      <c r="AU2776" s="174" t="s">
        <v>80</v>
      </c>
      <c r="AV2776" s="15" t="s">
        <v>86</v>
      </c>
      <c r="AW2776" s="15" t="s">
        <v>32</v>
      </c>
      <c r="AX2776" s="15" t="s">
        <v>78</v>
      </c>
      <c r="AY2776" s="174" t="s">
        <v>304</v>
      </c>
    </row>
    <row r="2777" spans="2:65" s="1" customFormat="1" ht="37.9" customHeight="1" x14ac:dyDescent="0.2">
      <c r="B2777" s="134"/>
      <c r="C2777" s="135" t="s">
        <v>2826</v>
      </c>
      <c r="D2777" s="135" t="s">
        <v>306</v>
      </c>
      <c r="E2777" s="136" t="s">
        <v>2827</v>
      </c>
      <c r="F2777" s="137" t="s">
        <v>2828</v>
      </c>
      <c r="G2777" s="138" t="s">
        <v>179</v>
      </c>
      <c r="H2777" s="139">
        <v>379.3</v>
      </c>
      <c r="I2777" s="140"/>
      <c r="J2777" s="141">
        <f>ROUND(I2777*H2777,2)</f>
        <v>0</v>
      </c>
      <c r="K2777" s="137" t="s">
        <v>309</v>
      </c>
      <c r="L2777" s="33"/>
      <c r="M2777" s="142" t="s">
        <v>2</v>
      </c>
      <c r="N2777" s="143" t="s">
        <v>42</v>
      </c>
      <c r="P2777" s="144">
        <f>O2777*H2777</f>
        <v>0</v>
      </c>
      <c r="Q2777" s="144">
        <v>5.9999999999999995E-4</v>
      </c>
      <c r="R2777" s="144">
        <f>Q2777*H2777</f>
        <v>0.22757999999999998</v>
      </c>
      <c r="S2777" s="144">
        <v>0</v>
      </c>
      <c r="T2777" s="145">
        <f>S2777*H2777</f>
        <v>0</v>
      </c>
      <c r="AR2777" s="146" t="s">
        <v>423</v>
      </c>
      <c r="AT2777" s="146" t="s">
        <v>306</v>
      </c>
      <c r="AU2777" s="146" t="s">
        <v>80</v>
      </c>
      <c r="AY2777" s="18" t="s">
        <v>304</v>
      </c>
      <c r="BE2777" s="147">
        <f>IF(N2777="základní",J2777,0)</f>
        <v>0</v>
      </c>
      <c r="BF2777" s="147">
        <f>IF(N2777="snížená",J2777,0)</f>
        <v>0</v>
      </c>
      <c r="BG2777" s="147">
        <f>IF(N2777="zákl. přenesená",J2777,0)</f>
        <v>0</v>
      </c>
      <c r="BH2777" s="147">
        <f>IF(N2777="sníž. přenesená",J2777,0)</f>
        <v>0</v>
      </c>
      <c r="BI2777" s="147">
        <f>IF(N2777="nulová",J2777,0)</f>
        <v>0</v>
      </c>
      <c r="BJ2777" s="18" t="s">
        <v>78</v>
      </c>
      <c r="BK2777" s="147">
        <f>ROUND(I2777*H2777,2)</f>
        <v>0</v>
      </c>
      <c r="BL2777" s="18" t="s">
        <v>423</v>
      </c>
      <c r="BM2777" s="146" t="s">
        <v>2829</v>
      </c>
    </row>
    <row r="2778" spans="2:65" s="1" customFormat="1" x14ac:dyDescent="0.2">
      <c r="B2778" s="33"/>
      <c r="D2778" s="148" t="s">
        <v>311</v>
      </c>
      <c r="F2778" s="149" t="s">
        <v>2830</v>
      </c>
      <c r="I2778" s="150"/>
      <c r="L2778" s="33"/>
      <c r="M2778" s="151"/>
      <c r="T2778" s="54"/>
      <c r="AT2778" s="18" t="s">
        <v>311</v>
      </c>
      <c r="AU2778" s="18" t="s">
        <v>80</v>
      </c>
    </row>
    <row r="2779" spans="2:65" s="12" customFormat="1" x14ac:dyDescent="0.2">
      <c r="B2779" s="152"/>
      <c r="D2779" s="153" t="s">
        <v>313</v>
      </c>
      <c r="E2779" s="154" t="s">
        <v>2</v>
      </c>
      <c r="F2779" s="155" t="s">
        <v>2657</v>
      </c>
      <c r="H2779" s="154" t="s">
        <v>2</v>
      </c>
      <c r="I2779" s="156"/>
      <c r="L2779" s="152"/>
      <c r="M2779" s="157"/>
      <c r="T2779" s="158"/>
      <c r="AT2779" s="154" t="s">
        <v>313</v>
      </c>
      <c r="AU2779" s="154" t="s">
        <v>80</v>
      </c>
      <c r="AV2779" s="12" t="s">
        <v>78</v>
      </c>
      <c r="AW2779" s="12" t="s">
        <v>32</v>
      </c>
      <c r="AX2779" s="12" t="s">
        <v>71</v>
      </c>
      <c r="AY2779" s="154" t="s">
        <v>304</v>
      </c>
    </row>
    <row r="2780" spans="2:65" s="13" customFormat="1" x14ac:dyDescent="0.2">
      <c r="B2780" s="159"/>
      <c r="D2780" s="153" t="s">
        <v>313</v>
      </c>
      <c r="E2780" s="160" t="s">
        <v>2</v>
      </c>
      <c r="F2780" s="161" t="s">
        <v>2831</v>
      </c>
      <c r="H2780" s="162">
        <v>117.66</v>
      </c>
      <c r="I2780" s="163"/>
      <c r="L2780" s="159"/>
      <c r="M2780" s="164"/>
      <c r="T2780" s="165"/>
      <c r="AT2780" s="160" t="s">
        <v>313</v>
      </c>
      <c r="AU2780" s="160" t="s">
        <v>80</v>
      </c>
      <c r="AV2780" s="13" t="s">
        <v>80</v>
      </c>
      <c r="AW2780" s="13" t="s">
        <v>32</v>
      </c>
      <c r="AX2780" s="13" t="s">
        <v>71</v>
      </c>
      <c r="AY2780" s="160" t="s">
        <v>304</v>
      </c>
    </row>
    <row r="2781" spans="2:65" s="14" customFormat="1" x14ac:dyDescent="0.2">
      <c r="B2781" s="166"/>
      <c r="D2781" s="153" t="s">
        <v>313</v>
      </c>
      <c r="E2781" s="167" t="s">
        <v>2</v>
      </c>
      <c r="F2781" s="168" t="s">
        <v>321</v>
      </c>
      <c r="H2781" s="169">
        <v>117.66</v>
      </c>
      <c r="I2781" s="170"/>
      <c r="L2781" s="166"/>
      <c r="M2781" s="171"/>
      <c r="T2781" s="172"/>
      <c r="AT2781" s="167" t="s">
        <v>313</v>
      </c>
      <c r="AU2781" s="167" t="s">
        <v>80</v>
      </c>
      <c r="AV2781" s="14" t="s">
        <v>322</v>
      </c>
      <c r="AW2781" s="14" t="s">
        <v>32</v>
      </c>
      <c r="AX2781" s="14" t="s">
        <v>71</v>
      </c>
      <c r="AY2781" s="167" t="s">
        <v>304</v>
      </c>
    </row>
    <row r="2782" spans="2:65" s="13" customFormat="1" x14ac:dyDescent="0.2">
      <c r="B2782" s="159"/>
      <c r="D2782" s="153" t="s">
        <v>313</v>
      </c>
      <c r="E2782" s="160" t="s">
        <v>2</v>
      </c>
      <c r="F2782" s="161" t="s">
        <v>2832</v>
      </c>
      <c r="H2782" s="162">
        <v>174.84</v>
      </c>
      <c r="I2782" s="163"/>
      <c r="L2782" s="159"/>
      <c r="M2782" s="164"/>
      <c r="T2782" s="165"/>
      <c r="AT2782" s="160" t="s">
        <v>313</v>
      </c>
      <c r="AU2782" s="160" t="s">
        <v>80</v>
      </c>
      <c r="AV2782" s="13" t="s">
        <v>80</v>
      </c>
      <c r="AW2782" s="13" t="s">
        <v>32</v>
      </c>
      <c r="AX2782" s="13" t="s">
        <v>71</v>
      </c>
      <c r="AY2782" s="160" t="s">
        <v>304</v>
      </c>
    </row>
    <row r="2783" spans="2:65" s="14" customFormat="1" x14ac:dyDescent="0.2">
      <c r="B2783" s="166"/>
      <c r="D2783" s="153" t="s">
        <v>313</v>
      </c>
      <c r="E2783" s="167" t="s">
        <v>2</v>
      </c>
      <c r="F2783" s="168" t="s">
        <v>321</v>
      </c>
      <c r="H2783" s="169">
        <v>174.84</v>
      </c>
      <c r="I2783" s="170"/>
      <c r="L2783" s="166"/>
      <c r="M2783" s="171"/>
      <c r="T2783" s="172"/>
      <c r="AT2783" s="167" t="s">
        <v>313</v>
      </c>
      <c r="AU2783" s="167" t="s">
        <v>80</v>
      </c>
      <c r="AV2783" s="14" t="s">
        <v>322</v>
      </c>
      <c r="AW2783" s="14" t="s">
        <v>32</v>
      </c>
      <c r="AX2783" s="14" t="s">
        <v>71</v>
      </c>
      <c r="AY2783" s="167" t="s">
        <v>304</v>
      </c>
    </row>
    <row r="2784" spans="2:65" s="13" customFormat="1" x14ac:dyDescent="0.2">
      <c r="B2784" s="159"/>
      <c r="D2784" s="153" t="s">
        <v>313</v>
      </c>
      <c r="E2784" s="160" t="s">
        <v>2</v>
      </c>
      <c r="F2784" s="161" t="s">
        <v>2833</v>
      </c>
      <c r="H2784" s="162">
        <v>86.8</v>
      </c>
      <c r="I2784" s="163"/>
      <c r="L2784" s="159"/>
      <c r="M2784" s="164"/>
      <c r="T2784" s="165"/>
      <c r="AT2784" s="160" t="s">
        <v>313</v>
      </c>
      <c r="AU2784" s="160" t="s">
        <v>80</v>
      </c>
      <c r="AV2784" s="13" t="s">
        <v>80</v>
      </c>
      <c r="AW2784" s="13" t="s">
        <v>32</v>
      </c>
      <c r="AX2784" s="13" t="s">
        <v>71</v>
      </c>
      <c r="AY2784" s="160" t="s">
        <v>304</v>
      </c>
    </row>
    <row r="2785" spans="2:65" s="14" customFormat="1" x14ac:dyDescent="0.2">
      <c r="B2785" s="166"/>
      <c r="D2785" s="153" t="s">
        <v>313</v>
      </c>
      <c r="E2785" s="167" t="s">
        <v>2</v>
      </c>
      <c r="F2785" s="168" t="s">
        <v>321</v>
      </c>
      <c r="H2785" s="169">
        <v>86.8</v>
      </c>
      <c r="I2785" s="170"/>
      <c r="L2785" s="166"/>
      <c r="M2785" s="171"/>
      <c r="T2785" s="172"/>
      <c r="AT2785" s="167" t="s">
        <v>313</v>
      </c>
      <c r="AU2785" s="167" t="s">
        <v>80</v>
      </c>
      <c r="AV2785" s="14" t="s">
        <v>322</v>
      </c>
      <c r="AW2785" s="14" t="s">
        <v>32</v>
      </c>
      <c r="AX2785" s="14" t="s">
        <v>71</v>
      </c>
      <c r="AY2785" s="167" t="s">
        <v>304</v>
      </c>
    </row>
    <row r="2786" spans="2:65" s="15" customFormat="1" x14ac:dyDescent="0.2">
      <c r="B2786" s="173"/>
      <c r="D2786" s="153" t="s">
        <v>313</v>
      </c>
      <c r="E2786" s="174" t="s">
        <v>2</v>
      </c>
      <c r="F2786" s="175" t="s">
        <v>323</v>
      </c>
      <c r="H2786" s="176">
        <v>379.3</v>
      </c>
      <c r="I2786" s="177"/>
      <c r="L2786" s="173"/>
      <c r="M2786" s="178"/>
      <c r="T2786" s="179"/>
      <c r="AT2786" s="174" t="s">
        <v>313</v>
      </c>
      <c r="AU2786" s="174" t="s">
        <v>80</v>
      </c>
      <c r="AV2786" s="15" t="s">
        <v>86</v>
      </c>
      <c r="AW2786" s="15" t="s">
        <v>32</v>
      </c>
      <c r="AX2786" s="15" t="s">
        <v>78</v>
      </c>
      <c r="AY2786" s="174" t="s">
        <v>304</v>
      </c>
    </row>
    <row r="2787" spans="2:65" s="1" customFormat="1" ht="37.9" customHeight="1" x14ac:dyDescent="0.2">
      <c r="B2787" s="134"/>
      <c r="C2787" s="135" t="s">
        <v>2834</v>
      </c>
      <c r="D2787" s="135" t="s">
        <v>306</v>
      </c>
      <c r="E2787" s="136" t="s">
        <v>2835</v>
      </c>
      <c r="F2787" s="137" t="s">
        <v>2836</v>
      </c>
      <c r="G2787" s="138" t="s">
        <v>179</v>
      </c>
      <c r="H2787" s="139">
        <v>361.4</v>
      </c>
      <c r="I2787" s="140"/>
      <c r="J2787" s="141">
        <f>ROUND(I2787*H2787,2)</f>
        <v>0</v>
      </c>
      <c r="K2787" s="137" t="s">
        <v>309</v>
      </c>
      <c r="L2787" s="33"/>
      <c r="M2787" s="142" t="s">
        <v>2</v>
      </c>
      <c r="N2787" s="143" t="s">
        <v>42</v>
      </c>
      <c r="P2787" s="144">
        <f>O2787*H2787</f>
        <v>0</v>
      </c>
      <c r="Q2787" s="144">
        <v>5.9999999999999995E-4</v>
      </c>
      <c r="R2787" s="144">
        <f>Q2787*H2787</f>
        <v>0.21683999999999998</v>
      </c>
      <c r="S2787" s="144">
        <v>0</v>
      </c>
      <c r="T2787" s="145">
        <f>S2787*H2787</f>
        <v>0</v>
      </c>
      <c r="AR2787" s="146" t="s">
        <v>423</v>
      </c>
      <c r="AT2787" s="146" t="s">
        <v>306</v>
      </c>
      <c r="AU2787" s="146" t="s">
        <v>80</v>
      </c>
      <c r="AY2787" s="18" t="s">
        <v>304</v>
      </c>
      <c r="BE2787" s="147">
        <f>IF(N2787="základní",J2787,0)</f>
        <v>0</v>
      </c>
      <c r="BF2787" s="147">
        <f>IF(N2787="snížená",J2787,0)</f>
        <v>0</v>
      </c>
      <c r="BG2787" s="147">
        <f>IF(N2787="zákl. přenesená",J2787,0)</f>
        <v>0</v>
      </c>
      <c r="BH2787" s="147">
        <f>IF(N2787="sníž. přenesená",J2787,0)</f>
        <v>0</v>
      </c>
      <c r="BI2787" s="147">
        <f>IF(N2787="nulová",J2787,0)</f>
        <v>0</v>
      </c>
      <c r="BJ2787" s="18" t="s">
        <v>78</v>
      </c>
      <c r="BK2787" s="147">
        <f>ROUND(I2787*H2787,2)</f>
        <v>0</v>
      </c>
      <c r="BL2787" s="18" t="s">
        <v>423</v>
      </c>
      <c r="BM2787" s="146" t="s">
        <v>2837</v>
      </c>
    </row>
    <row r="2788" spans="2:65" s="1" customFormat="1" x14ac:dyDescent="0.2">
      <c r="B2788" s="33"/>
      <c r="D2788" s="148" t="s">
        <v>311</v>
      </c>
      <c r="F2788" s="149" t="s">
        <v>2838</v>
      </c>
      <c r="I2788" s="150"/>
      <c r="L2788" s="33"/>
      <c r="M2788" s="151"/>
      <c r="T2788" s="54"/>
      <c r="AT2788" s="18" t="s">
        <v>311</v>
      </c>
      <c r="AU2788" s="18" t="s">
        <v>80</v>
      </c>
    </row>
    <row r="2789" spans="2:65" s="12" customFormat="1" x14ac:dyDescent="0.2">
      <c r="B2789" s="152"/>
      <c r="D2789" s="153" t="s">
        <v>313</v>
      </c>
      <c r="E2789" s="154" t="s">
        <v>2</v>
      </c>
      <c r="F2789" s="155" t="s">
        <v>2657</v>
      </c>
      <c r="H2789" s="154" t="s">
        <v>2</v>
      </c>
      <c r="I2789" s="156"/>
      <c r="L2789" s="152"/>
      <c r="M2789" s="157"/>
      <c r="T2789" s="158"/>
      <c r="AT2789" s="154" t="s">
        <v>313</v>
      </c>
      <c r="AU2789" s="154" t="s">
        <v>80</v>
      </c>
      <c r="AV2789" s="12" t="s">
        <v>78</v>
      </c>
      <c r="AW2789" s="12" t="s">
        <v>32</v>
      </c>
      <c r="AX2789" s="12" t="s">
        <v>71</v>
      </c>
      <c r="AY2789" s="154" t="s">
        <v>304</v>
      </c>
    </row>
    <row r="2790" spans="2:65" s="13" customFormat="1" x14ac:dyDescent="0.2">
      <c r="B2790" s="159"/>
      <c r="D2790" s="153" t="s">
        <v>313</v>
      </c>
      <c r="E2790" s="160" t="s">
        <v>2</v>
      </c>
      <c r="F2790" s="161" t="s">
        <v>2831</v>
      </c>
      <c r="H2790" s="162">
        <v>117.66</v>
      </c>
      <c r="I2790" s="163"/>
      <c r="L2790" s="159"/>
      <c r="M2790" s="164"/>
      <c r="T2790" s="165"/>
      <c r="AT2790" s="160" t="s">
        <v>313</v>
      </c>
      <c r="AU2790" s="160" t="s">
        <v>80</v>
      </c>
      <c r="AV2790" s="13" t="s">
        <v>80</v>
      </c>
      <c r="AW2790" s="13" t="s">
        <v>32</v>
      </c>
      <c r="AX2790" s="13" t="s">
        <v>71</v>
      </c>
      <c r="AY2790" s="160" t="s">
        <v>304</v>
      </c>
    </row>
    <row r="2791" spans="2:65" s="14" customFormat="1" x14ac:dyDescent="0.2">
      <c r="B2791" s="166"/>
      <c r="D2791" s="153" t="s">
        <v>313</v>
      </c>
      <c r="E2791" s="167" t="s">
        <v>2</v>
      </c>
      <c r="F2791" s="168" t="s">
        <v>321</v>
      </c>
      <c r="H2791" s="169">
        <v>117.66</v>
      </c>
      <c r="I2791" s="170"/>
      <c r="L2791" s="166"/>
      <c r="M2791" s="171"/>
      <c r="T2791" s="172"/>
      <c r="AT2791" s="167" t="s">
        <v>313</v>
      </c>
      <c r="AU2791" s="167" t="s">
        <v>80</v>
      </c>
      <c r="AV2791" s="14" t="s">
        <v>322</v>
      </c>
      <c r="AW2791" s="14" t="s">
        <v>32</v>
      </c>
      <c r="AX2791" s="14" t="s">
        <v>71</v>
      </c>
      <c r="AY2791" s="167" t="s">
        <v>304</v>
      </c>
    </row>
    <row r="2792" spans="2:65" s="13" customFormat="1" x14ac:dyDescent="0.2">
      <c r="B2792" s="159"/>
      <c r="D2792" s="153" t="s">
        <v>313</v>
      </c>
      <c r="E2792" s="160" t="s">
        <v>2</v>
      </c>
      <c r="F2792" s="161" t="s">
        <v>2839</v>
      </c>
      <c r="H2792" s="162">
        <v>161.88</v>
      </c>
      <c r="I2792" s="163"/>
      <c r="L2792" s="159"/>
      <c r="M2792" s="164"/>
      <c r="T2792" s="165"/>
      <c r="AT2792" s="160" t="s">
        <v>313</v>
      </c>
      <c r="AU2792" s="160" t="s">
        <v>80</v>
      </c>
      <c r="AV2792" s="13" t="s">
        <v>80</v>
      </c>
      <c r="AW2792" s="13" t="s">
        <v>32</v>
      </c>
      <c r="AX2792" s="13" t="s">
        <v>71</v>
      </c>
      <c r="AY2792" s="160" t="s">
        <v>304</v>
      </c>
    </row>
    <row r="2793" spans="2:65" s="14" customFormat="1" x14ac:dyDescent="0.2">
      <c r="B2793" s="166"/>
      <c r="D2793" s="153" t="s">
        <v>313</v>
      </c>
      <c r="E2793" s="167" t="s">
        <v>2</v>
      </c>
      <c r="F2793" s="168" t="s">
        <v>321</v>
      </c>
      <c r="H2793" s="169">
        <v>161.88</v>
      </c>
      <c r="I2793" s="170"/>
      <c r="L2793" s="166"/>
      <c r="M2793" s="171"/>
      <c r="T2793" s="172"/>
      <c r="AT2793" s="167" t="s">
        <v>313</v>
      </c>
      <c r="AU2793" s="167" t="s">
        <v>80</v>
      </c>
      <c r="AV2793" s="14" t="s">
        <v>322</v>
      </c>
      <c r="AW2793" s="14" t="s">
        <v>32</v>
      </c>
      <c r="AX2793" s="14" t="s">
        <v>71</v>
      </c>
      <c r="AY2793" s="167" t="s">
        <v>304</v>
      </c>
    </row>
    <row r="2794" spans="2:65" s="13" customFormat="1" x14ac:dyDescent="0.2">
      <c r="B2794" s="159"/>
      <c r="D2794" s="153" t="s">
        <v>313</v>
      </c>
      <c r="E2794" s="160" t="s">
        <v>2</v>
      </c>
      <c r="F2794" s="161" t="s">
        <v>2840</v>
      </c>
      <c r="H2794" s="162">
        <v>81.86</v>
      </c>
      <c r="I2794" s="163"/>
      <c r="L2794" s="159"/>
      <c r="M2794" s="164"/>
      <c r="T2794" s="165"/>
      <c r="AT2794" s="160" t="s">
        <v>313</v>
      </c>
      <c r="AU2794" s="160" t="s">
        <v>80</v>
      </c>
      <c r="AV2794" s="13" t="s">
        <v>80</v>
      </c>
      <c r="AW2794" s="13" t="s">
        <v>32</v>
      </c>
      <c r="AX2794" s="13" t="s">
        <v>71</v>
      </c>
      <c r="AY2794" s="160" t="s">
        <v>304</v>
      </c>
    </row>
    <row r="2795" spans="2:65" s="14" customFormat="1" x14ac:dyDescent="0.2">
      <c r="B2795" s="166"/>
      <c r="D2795" s="153" t="s">
        <v>313</v>
      </c>
      <c r="E2795" s="167" t="s">
        <v>2</v>
      </c>
      <c r="F2795" s="168" t="s">
        <v>321</v>
      </c>
      <c r="H2795" s="169">
        <v>81.86</v>
      </c>
      <c r="I2795" s="170"/>
      <c r="L2795" s="166"/>
      <c r="M2795" s="171"/>
      <c r="T2795" s="172"/>
      <c r="AT2795" s="167" t="s">
        <v>313</v>
      </c>
      <c r="AU2795" s="167" t="s">
        <v>80</v>
      </c>
      <c r="AV2795" s="14" t="s">
        <v>322</v>
      </c>
      <c r="AW2795" s="14" t="s">
        <v>32</v>
      </c>
      <c r="AX2795" s="14" t="s">
        <v>71</v>
      </c>
      <c r="AY2795" s="167" t="s">
        <v>304</v>
      </c>
    </row>
    <row r="2796" spans="2:65" s="15" customFormat="1" x14ac:dyDescent="0.2">
      <c r="B2796" s="173"/>
      <c r="D2796" s="153" t="s">
        <v>313</v>
      </c>
      <c r="E2796" s="174" t="s">
        <v>2</v>
      </c>
      <c r="F2796" s="175" t="s">
        <v>323</v>
      </c>
      <c r="H2796" s="176">
        <v>361.4</v>
      </c>
      <c r="I2796" s="177"/>
      <c r="L2796" s="173"/>
      <c r="M2796" s="178"/>
      <c r="T2796" s="179"/>
      <c r="AT2796" s="174" t="s">
        <v>313</v>
      </c>
      <c r="AU2796" s="174" t="s">
        <v>80</v>
      </c>
      <c r="AV2796" s="15" t="s">
        <v>86</v>
      </c>
      <c r="AW2796" s="15" t="s">
        <v>32</v>
      </c>
      <c r="AX2796" s="15" t="s">
        <v>78</v>
      </c>
      <c r="AY2796" s="174" t="s">
        <v>304</v>
      </c>
    </row>
    <row r="2797" spans="2:65" s="1" customFormat="1" ht="33" customHeight="1" x14ac:dyDescent="0.2">
      <c r="B2797" s="134"/>
      <c r="C2797" s="135" t="s">
        <v>2841</v>
      </c>
      <c r="D2797" s="135" t="s">
        <v>306</v>
      </c>
      <c r="E2797" s="136" t="s">
        <v>2842</v>
      </c>
      <c r="F2797" s="137" t="s">
        <v>2843</v>
      </c>
      <c r="G2797" s="138" t="s">
        <v>179</v>
      </c>
      <c r="H2797" s="139">
        <v>248.3</v>
      </c>
      <c r="I2797" s="140"/>
      <c r="J2797" s="141">
        <f>ROUND(I2797*H2797,2)</f>
        <v>0</v>
      </c>
      <c r="K2797" s="137" t="s">
        <v>309</v>
      </c>
      <c r="L2797" s="33"/>
      <c r="M2797" s="142" t="s">
        <v>2</v>
      </c>
      <c r="N2797" s="143" t="s">
        <v>42</v>
      </c>
      <c r="P2797" s="144">
        <f>O2797*H2797</f>
        <v>0</v>
      </c>
      <c r="Q2797" s="144">
        <v>1.5E-3</v>
      </c>
      <c r="R2797" s="144">
        <f>Q2797*H2797</f>
        <v>0.37245</v>
      </c>
      <c r="S2797" s="144">
        <v>0</v>
      </c>
      <c r="T2797" s="145">
        <f>S2797*H2797</f>
        <v>0</v>
      </c>
      <c r="AR2797" s="146" t="s">
        <v>423</v>
      </c>
      <c r="AT2797" s="146" t="s">
        <v>306</v>
      </c>
      <c r="AU2797" s="146" t="s">
        <v>80</v>
      </c>
      <c r="AY2797" s="18" t="s">
        <v>304</v>
      </c>
      <c r="BE2797" s="147">
        <f>IF(N2797="základní",J2797,0)</f>
        <v>0</v>
      </c>
      <c r="BF2797" s="147">
        <f>IF(N2797="snížená",J2797,0)</f>
        <v>0</v>
      </c>
      <c r="BG2797" s="147">
        <f>IF(N2797="zákl. přenesená",J2797,0)</f>
        <v>0</v>
      </c>
      <c r="BH2797" s="147">
        <f>IF(N2797="sníž. přenesená",J2797,0)</f>
        <v>0</v>
      </c>
      <c r="BI2797" s="147">
        <f>IF(N2797="nulová",J2797,0)</f>
        <v>0</v>
      </c>
      <c r="BJ2797" s="18" t="s">
        <v>78</v>
      </c>
      <c r="BK2797" s="147">
        <f>ROUND(I2797*H2797,2)</f>
        <v>0</v>
      </c>
      <c r="BL2797" s="18" t="s">
        <v>423</v>
      </c>
      <c r="BM2797" s="146" t="s">
        <v>2844</v>
      </c>
    </row>
    <row r="2798" spans="2:65" s="1" customFormat="1" x14ac:dyDescent="0.2">
      <c r="B2798" s="33"/>
      <c r="D2798" s="148" t="s">
        <v>311</v>
      </c>
      <c r="F2798" s="149" t="s">
        <v>2845</v>
      </c>
      <c r="I2798" s="150"/>
      <c r="L2798" s="33"/>
      <c r="M2798" s="151"/>
      <c r="T2798" s="54"/>
      <c r="AT2798" s="18" t="s">
        <v>311</v>
      </c>
      <c r="AU2798" s="18" t="s">
        <v>80</v>
      </c>
    </row>
    <row r="2799" spans="2:65" s="12" customFormat="1" x14ac:dyDescent="0.2">
      <c r="B2799" s="152"/>
      <c r="D2799" s="153" t="s">
        <v>313</v>
      </c>
      <c r="E2799" s="154" t="s">
        <v>2</v>
      </c>
      <c r="F2799" s="155" t="s">
        <v>2657</v>
      </c>
      <c r="H2799" s="154" t="s">
        <v>2</v>
      </c>
      <c r="I2799" s="156"/>
      <c r="L2799" s="152"/>
      <c r="M2799" s="157"/>
      <c r="T2799" s="158"/>
      <c r="AT2799" s="154" t="s">
        <v>313</v>
      </c>
      <c r="AU2799" s="154" t="s">
        <v>80</v>
      </c>
      <c r="AV2799" s="12" t="s">
        <v>78</v>
      </c>
      <c r="AW2799" s="12" t="s">
        <v>32</v>
      </c>
      <c r="AX2799" s="12" t="s">
        <v>71</v>
      </c>
      <c r="AY2799" s="154" t="s">
        <v>304</v>
      </c>
    </row>
    <row r="2800" spans="2:65" s="13" customFormat="1" x14ac:dyDescent="0.2">
      <c r="B2800" s="159"/>
      <c r="D2800" s="153" t="s">
        <v>313</v>
      </c>
      <c r="E2800" s="160" t="s">
        <v>2</v>
      </c>
      <c r="F2800" s="161" t="s">
        <v>2846</v>
      </c>
      <c r="H2800" s="162">
        <v>118.47</v>
      </c>
      <c r="I2800" s="163"/>
      <c r="L2800" s="159"/>
      <c r="M2800" s="164"/>
      <c r="T2800" s="165"/>
      <c r="AT2800" s="160" t="s">
        <v>313</v>
      </c>
      <c r="AU2800" s="160" t="s">
        <v>80</v>
      </c>
      <c r="AV2800" s="13" t="s">
        <v>80</v>
      </c>
      <c r="AW2800" s="13" t="s">
        <v>32</v>
      </c>
      <c r="AX2800" s="13" t="s">
        <v>71</v>
      </c>
      <c r="AY2800" s="160" t="s">
        <v>304</v>
      </c>
    </row>
    <row r="2801" spans="2:65" s="14" customFormat="1" x14ac:dyDescent="0.2">
      <c r="B2801" s="166"/>
      <c r="D2801" s="153" t="s">
        <v>313</v>
      </c>
      <c r="E2801" s="167" t="s">
        <v>2</v>
      </c>
      <c r="F2801" s="168" t="s">
        <v>321</v>
      </c>
      <c r="H2801" s="169">
        <v>118.47</v>
      </c>
      <c r="I2801" s="170"/>
      <c r="L2801" s="166"/>
      <c r="M2801" s="171"/>
      <c r="T2801" s="172"/>
      <c r="AT2801" s="167" t="s">
        <v>313</v>
      </c>
      <c r="AU2801" s="167" t="s">
        <v>80</v>
      </c>
      <c r="AV2801" s="14" t="s">
        <v>322</v>
      </c>
      <c r="AW2801" s="14" t="s">
        <v>32</v>
      </c>
      <c r="AX2801" s="14" t="s">
        <v>71</v>
      </c>
      <c r="AY2801" s="167" t="s">
        <v>304</v>
      </c>
    </row>
    <row r="2802" spans="2:65" s="13" customFormat="1" ht="33.75" x14ac:dyDescent="0.2">
      <c r="B2802" s="159"/>
      <c r="D2802" s="153" t="s">
        <v>313</v>
      </c>
      <c r="E2802" s="160" t="s">
        <v>2</v>
      </c>
      <c r="F2802" s="161" t="s">
        <v>2847</v>
      </c>
      <c r="H2802" s="162">
        <v>87.63</v>
      </c>
      <c r="I2802" s="163"/>
      <c r="L2802" s="159"/>
      <c r="M2802" s="164"/>
      <c r="T2802" s="165"/>
      <c r="AT2802" s="160" t="s">
        <v>313</v>
      </c>
      <c r="AU2802" s="160" t="s">
        <v>80</v>
      </c>
      <c r="AV2802" s="13" t="s">
        <v>80</v>
      </c>
      <c r="AW2802" s="13" t="s">
        <v>32</v>
      </c>
      <c r="AX2802" s="13" t="s">
        <v>71</v>
      </c>
      <c r="AY2802" s="160" t="s">
        <v>304</v>
      </c>
    </row>
    <row r="2803" spans="2:65" s="14" customFormat="1" x14ac:dyDescent="0.2">
      <c r="B2803" s="166"/>
      <c r="D2803" s="153" t="s">
        <v>313</v>
      </c>
      <c r="E2803" s="167" t="s">
        <v>2</v>
      </c>
      <c r="F2803" s="168" t="s">
        <v>321</v>
      </c>
      <c r="H2803" s="169">
        <v>87.63</v>
      </c>
      <c r="I2803" s="170"/>
      <c r="L2803" s="166"/>
      <c r="M2803" s="171"/>
      <c r="T2803" s="172"/>
      <c r="AT2803" s="167" t="s">
        <v>313</v>
      </c>
      <c r="AU2803" s="167" t="s">
        <v>80</v>
      </c>
      <c r="AV2803" s="14" t="s">
        <v>322</v>
      </c>
      <c r="AW2803" s="14" t="s">
        <v>32</v>
      </c>
      <c r="AX2803" s="14" t="s">
        <v>71</v>
      </c>
      <c r="AY2803" s="167" t="s">
        <v>304</v>
      </c>
    </row>
    <row r="2804" spans="2:65" s="13" customFormat="1" x14ac:dyDescent="0.2">
      <c r="B2804" s="159"/>
      <c r="D2804" s="153" t="s">
        <v>313</v>
      </c>
      <c r="E2804" s="160" t="s">
        <v>2</v>
      </c>
      <c r="F2804" s="161" t="s">
        <v>2848</v>
      </c>
      <c r="H2804" s="162">
        <v>42.2</v>
      </c>
      <c r="I2804" s="163"/>
      <c r="L2804" s="159"/>
      <c r="M2804" s="164"/>
      <c r="T2804" s="165"/>
      <c r="AT2804" s="160" t="s">
        <v>313</v>
      </c>
      <c r="AU2804" s="160" t="s">
        <v>80</v>
      </c>
      <c r="AV2804" s="13" t="s">
        <v>80</v>
      </c>
      <c r="AW2804" s="13" t="s">
        <v>32</v>
      </c>
      <c r="AX2804" s="13" t="s">
        <v>71</v>
      </c>
      <c r="AY2804" s="160" t="s">
        <v>304</v>
      </c>
    </row>
    <row r="2805" spans="2:65" s="14" customFormat="1" x14ac:dyDescent="0.2">
      <c r="B2805" s="166"/>
      <c r="D2805" s="153" t="s">
        <v>313</v>
      </c>
      <c r="E2805" s="167" t="s">
        <v>2</v>
      </c>
      <c r="F2805" s="168" t="s">
        <v>321</v>
      </c>
      <c r="H2805" s="169">
        <v>42.2</v>
      </c>
      <c r="I2805" s="170"/>
      <c r="L2805" s="166"/>
      <c r="M2805" s="171"/>
      <c r="T2805" s="172"/>
      <c r="AT2805" s="167" t="s">
        <v>313</v>
      </c>
      <c r="AU2805" s="167" t="s">
        <v>80</v>
      </c>
      <c r="AV2805" s="14" t="s">
        <v>322</v>
      </c>
      <c r="AW2805" s="14" t="s">
        <v>32</v>
      </c>
      <c r="AX2805" s="14" t="s">
        <v>71</v>
      </c>
      <c r="AY2805" s="167" t="s">
        <v>304</v>
      </c>
    </row>
    <row r="2806" spans="2:65" s="15" customFormat="1" x14ac:dyDescent="0.2">
      <c r="B2806" s="173"/>
      <c r="D2806" s="153" t="s">
        <v>313</v>
      </c>
      <c r="E2806" s="174" t="s">
        <v>2</v>
      </c>
      <c r="F2806" s="175" t="s">
        <v>323</v>
      </c>
      <c r="H2806" s="176">
        <v>248.3</v>
      </c>
      <c r="I2806" s="177"/>
      <c r="L2806" s="173"/>
      <c r="M2806" s="178"/>
      <c r="T2806" s="179"/>
      <c r="AT2806" s="174" t="s">
        <v>313</v>
      </c>
      <c r="AU2806" s="174" t="s">
        <v>80</v>
      </c>
      <c r="AV2806" s="15" t="s">
        <v>86</v>
      </c>
      <c r="AW2806" s="15" t="s">
        <v>32</v>
      </c>
      <c r="AX2806" s="15" t="s">
        <v>78</v>
      </c>
      <c r="AY2806" s="174" t="s">
        <v>304</v>
      </c>
    </row>
    <row r="2807" spans="2:65" s="1" customFormat="1" ht="33" customHeight="1" x14ac:dyDescent="0.2">
      <c r="B2807" s="134"/>
      <c r="C2807" s="135" t="s">
        <v>2849</v>
      </c>
      <c r="D2807" s="135" t="s">
        <v>306</v>
      </c>
      <c r="E2807" s="136" t="s">
        <v>2850</v>
      </c>
      <c r="F2807" s="137" t="s">
        <v>2851</v>
      </c>
      <c r="G2807" s="138" t="s">
        <v>179</v>
      </c>
      <c r="H2807" s="139">
        <v>82</v>
      </c>
      <c r="I2807" s="140"/>
      <c r="J2807" s="141">
        <f>ROUND(I2807*H2807,2)</f>
        <v>0</v>
      </c>
      <c r="K2807" s="137" t="s">
        <v>309</v>
      </c>
      <c r="L2807" s="33"/>
      <c r="M2807" s="142" t="s">
        <v>2</v>
      </c>
      <c r="N2807" s="143" t="s">
        <v>42</v>
      </c>
      <c r="P2807" s="144">
        <f>O2807*H2807</f>
        <v>0</v>
      </c>
      <c r="Q2807" s="144">
        <v>8.9999999999999998E-4</v>
      </c>
      <c r="R2807" s="144">
        <f>Q2807*H2807</f>
        <v>7.3800000000000004E-2</v>
      </c>
      <c r="S2807" s="144">
        <v>0</v>
      </c>
      <c r="T2807" s="145">
        <f>S2807*H2807</f>
        <v>0</v>
      </c>
      <c r="AR2807" s="146" t="s">
        <v>423</v>
      </c>
      <c r="AT2807" s="146" t="s">
        <v>306</v>
      </c>
      <c r="AU2807" s="146" t="s">
        <v>80</v>
      </c>
      <c r="AY2807" s="18" t="s">
        <v>304</v>
      </c>
      <c r="BE2807" s="147">
        <f>IF(N2807="základní",J2807,0)</f>
        <v>0</v>
      </c>
      <c r="BF2807" s="147">
        <f>IF(N2807="snížená",J2807,0)</f>
        <v>0</v>
      </c>
      <c r="BG2807" s="147">
        <f>IF(N2807="zákl. přenesená",J2807,0)</f>
        <v>0</v>
      </c>
      <c r="BH2807" s="147">
        <f>IF(N2807="sníž. přenesená",J2807,0)</f>
        <v>0</v>
      </c>
      <c r="BI2807" s="147">
        <f>IF(N2807="nulová",J2807,0)</f>
        <v>0</v>
      </c>
      <c r="BJ2807" s="18" t="s">
        <v>78</v>
      </c>
      <c r="BK2807" s="147">
        <f>ROUND(I2807*H2807,2)</f>
        <v>0</v>
      </c>
      <c r="BL2807" s="18" t="s">
        <v>423</v>
      </c>
      <c r="BM2807" s="146" t="s">
        <v>2852</v>
      </c>
    </row>
    <row r="2808" spans="2:65" s="1" customFormat="1" x14ac:dyDescent="0.2">
      <c r="B2808" s="33"/>
      <c r="D2808" s="148" t="s">
        <v>311</v>
      </c>
      <c r="F2808" s="149" t="s">
        <v>2853</v>
      </c>
      <c r="I2808" s="150"/>
      <c r="L2808" s="33"/>
      <c r="M2808" s="151"/>
      <c r="T2808" s="54"/>
      <c r="AT2808" s="18" t="s">
        <v>311</v>
      </c>
      <c r="AU2808" s="18" t="s">
        <v>80</v>
      </c>
    </row>
    <row r="2809" spans="2:65" s="12" customFormat="1" x14ac:dyDescent="0.2">
      <c r="B2809" s="152"/>
      <c r="D2809" s="153" t="s">
        <v>313</v>
      </c>
      <c r="E2809" s="154" t="s">
        <v>2</v>
      </c>
      <c r="F2809" s="155" t="s">
        <v>2657</v>
      </c>
      <c r="H2809" s="154" t="s">
        <v>2</v>
      </c>
      <c r="I2809" s="156"/>
      <c r="L2809" s="152"/>
      <c r="M2809" s="157"/>
      <c r="T2809" s="158"/>
      <c r="AT2809" s="154" t="s">
        <v>313</v>
      </c>
      <c r="AU2809" s="154" t="s">
        <v>80</v>
      </c>
      <c r="AV2809" s="12" t="s">
        <v>78</v>
      </c>
      <c r="AW2809" s="12" t="s">
        <v>32</v>
      </c>
      <c r="AX2809" s="12" t="s">
        <v>71</v>
      </c>
      <c r="AY2809" s="154" t="s">
        <v>304</v>
      </c>
    </row>
    <row r="2810" spans="2:65" s="13" customFormat="1" x14ac:dyDescent="0.2">
      <c r="B2810" s="159"/>
      <c r="D2810" s="153" t="s">
        <v>313</v>
      </c>
      <c r="E2810" s="160" t="s">
        <v>2</v>
      </c>
      <c r="F2810" s="161" t="s">
        <v>2854</v>
      </c>
      <c r="H2810" s="162">
        <v>4</v>
      </c>
      <c r="I2810" s="163"/>
      <c r="L2810" s="159"/>
      <c r="M2810" s="164"/>
      <c r="T2810" s="165"/>
      <c r="AT2810" s="160" t="s">
        <v>313</v>
      </c>
      <c r="AU2810" s="160" t="s">
        <v>80</v>
      </c>
      <c r="AV2810" s="13" t="s">
        <v>80</v>
      </c>
      <c r="AW2810" s="13" t="s">
        <v>32</v>
      </c>
      <c r="AX2810" s="13" t="s">
        <v>71</v>
      </c>
      <c r="AY2810" s="160" t="s">
        <v>304</v>
      </c>
    </row>
    <row r="2811" spans="2:65" s="14" customFormat="1" x14ac:dyDescent="0.2">
      <c r="B2811" s="166"/>
      <c r="D2811" s="153" t="s">
        <v>313</v>
      </c>
      <c r="E2811" s="167" t="s">
        <v>2</v>
      </c>
      <c r="F2811" s="168" t="s">
        <v>321</v>
      </c>
      <c r="H2811" s="169">
        <v>4</v>
      </c>
      <c r="I2811" s="170"/>
      <c r="L2811" s="166"/>
      <c r="M2811" s="171"/>
      <c r="T2811" s="172"/>
      <c r="AT2811" s="167" t="s">
        <v>313</v>
      </c>
      <c r="AU2811" s="167" t="s">
        <v>80</v>
      </c>
      <c r="AV2811" s="14" t="s">
        <v>322</v>
      </c>
      <c r="AW2811" s="14" t="s">
        <v>32</v>
      </c>
      <c r="AX2811" s="14" t="s">
        <v>71</v>
      </c>
      <c r="AY2811" s="167" t="s">
        <v>304</v>
      </c>
    </row>
    <row r="2812" spans="2:65" s="13" customFormat="1" x14ac:dyDescent="0.2">
      <c r="B2812" s="159"/>
      <c r="D2812" s="153" t="s">
        <v>313</v>
      </c>
      <c r="E2812" s="160" t="s">
        <v>2</v>
      </c>
      <c r="F2812" s="161" t="s">
        <v>2855</v>
      </c>
      <c r="H2812" s="162">
        <v>74</v>
      </c>
      <c r="I2812" s="163"/>
      <c r="L2812" s="159"/>
      <c r="M2812" s="164"/>
      <c r="T2812" s="165"/>
      <c r="AT2812" s="160" t="s">
        <v>313</v>
      </c>
      <c r="AU2812" s="160" t="s">
        <v>80</v>
      </c>
      <c r="AV2812" s="13" t="s">
        <v>80</v>
      </c>
      <c r="AW2812" s="13" t="s">
        <v>32</v>
      </c>
      <c r="AX2812" s="13" t="s">
        <v>71</v>
      </c>
      <c r="AY2812" s="160" t="s">
        <v>304</v>
      </c>
    </row>
    <row r="2813" spans="2:65" s="14" customFormat="1" x14ac:dyDescent="0.2">
      <c r="B2813" s="166"/>
      <c r="D2813" s="153" t="s">
        <v>313</v>
      </c>
      <c r="E2813" s="167" t="s">
        <v>2</v>
      </c>
      <c r="F2813" s="168" t="s">
        <v>321</v>
      </c>
      <c r="H2813" s="169">
        <v>74</v>
      </c>
      <c r="I2813" s="170"/>
      <c r="L2813" s="166"/>
      <c r="M2813" s="171"/>
      <c r="T2813" s="172"/>
      <c r="AT2813" s="167" t="s">
        <v>313</v>
      </c>
      <c r="AU2813" s="167" t="s">
        <v>80</v>
      </c>
      <c r="AV2813" s="14" t="s">
        <v>322</v>
      </c>
      <c r="AW2813" s="14" t="s">
        <v>32</v>
      </c>
      <c r="AX2813" s="14" t="s">
        <v>71</v>
      </c>
      <c r="AY2813" s="167" t="s">
        <v>304</v>
      </c>
    </row>
    <row r="2814" spans="2:65" s="13" customFormat="1" x14ac:dyDescent="0.2">
      <c r="B2814" s="159"/>
      <c r="D2814" s="153" t="s">
        <v>313</v>
      </c>
      <c r="E2814" s="160" t="s">
        <v>2</v>
      </c>
      <c r="F2814" s="161" t="s">
        <v>2856</v>
      </c>
      <c r="H2814" s="162">
        <v>4</v>
      </c>
      <c r="I2814" s="163"/>
      <c r="L2814" s="159"/>
      <c r="M2814" s="164"/>
      <c r="T2814" s="165"/>
      <c r="AT2814" s="160" t="s">
        <v>313</v>
      </c>
      <c r="AU2814" s="160" t="s">
        <v>80</v>
      </c>
      <c r="AV2814" s="13" t="s">
        <v>80</v>
      </c>
      <c r="AW2814" s="13" t="s">
        <v>32</v>
      </c>
      <c r="AX2814" s="13" t="s">
        <v>71</v>
      </c>
      <c r="AY2814" s="160" t="s">
        <v>304</v>
      </c>
    </row>
    <row r="2815" spans="2:65" s="14" customFormat="1" x14ac:dyDescent="0.2">
      <c r="B2815" s="166"/>
      <c r="D2815" s="153" t="s">
        <v>313</v>
      </c>
      <c r="E2815" s="167" t="s">
        <v>2</v>
      </c>
      <c r="F2815" s="168" t="s">
        <v>321</v>
      </c>
      <c r="H2815" s="169">
        <v>4</v>
      </c>
      <c r="I2815" s="170"/>
      <c r="L2815" s="166"/>
      <c r="M2815" s="171"/>
      <c r="T2815" s="172"/>
      <c r="AT2815" s="167" t="s">
        <v>313</v>
      </c>
      <c r="AU2815" s="167" t="s">
        <v>80</v>
      </c>
      <c r="AV2815" s="14" t="s">
        <v>322</v>
      </c>
      <c r="AW2815" s="14" t="s">
        <v>32</v>
      </c>
      <c r="AX2815" s="14" t="s">
        <v>71</v>
      </c>
      <c r="AY2815" s="167" t="s">
        <v>304</v>
      </c>
    </row>
    <row r="2816" spans="2:65" s="15" customFormat="1" x14ac:dyDescent="0.2">
      <c r="B2816" s="173"/>
      <c r="D2816" s="153" t="s">
        <v>313</v>
      </c>
      <c r="E2816" s="174" t="s">
        <v>2</v>
      </c>
      <c r="F2816" s="175" t="s">
        <v>323</v>
      </c>
      <c r="H2816" s="176">
        <v>82</v>
      </c>
      <c r="I2816" s="177"/>
      <c r="L2816" s="173"/>
      <c r="M2816" s="178"/>
      <c r="T2816" s="179"/>
      <c r="AT2816" s="174" t="s">
        <v>313</v>
      </c>
      <c r="AU2816" s="174" t="s">
        <v>80</v>
      </c>
      <c r="AV2816" s="15" t="s">
        <v>86</v>
      </c>
      <c r="AW2816" s="15" t="s">
        <v>32</v>
      </c>
      <c r="AX2816" s="15" t="s">
        <v>78</v>
      </c>
      <c r="AY2816" s="174" t="s">
        <v>304</v>
      </c>
    </row>
    <row r="2817" spans="2:65" s="1" customFormat="1" ht="66.75" customHeight="1" x14ac:dyDescent="0.2">
      <c r="B2817" s="134"/>
      <c r="C2817" s="135" t="s">
        <v>2857</v>
      </c>
      <c r="D2817" s="135" t="s">
        <v>306</v>
      </c>
      <c r="E2817" s="136" t="s">
        <v>2858</v>
      </c>
      <c r="F2817" s="137" t="s">
        <v>2859</v>
      </c>
      <c r="G2817" s="138" t="s">
        <v>581</v>
      </c>
      <c r="H2817" s="139">
        <v>1</v>
      </c>
      <c r="I2817" s="140"/>
      <c r="J2817" s="141">
        <f t="shared" ref="J2817:J2826" si="30">ROUND(I2817*H2817,2)</f>
        <v>0</v>
      </c>
      <c r="K2817" s="137" t="s">
        <v>2</v>
      </c>
      <c r="L2817" s="33"/>
      <c r="M2817" s="142" t="s">
        <v>2</v>
      </c>
      <c r="N2817" s="143" t="s">
        <v>42</v>
      </c>
      <c r="P2817" s="144">
        <f t="shared" ref="P2817:P2826" si="31">O2817*H2817</f>
        <v>0</v>
      </c>
      <c r="Q2817" s="144">
        <v>0</v>
      </c>
      <c r="R2817" s="144">
        <f t="shared" ref="R2817:R2826" si="32">Q2817*H2817</f>
        <v>0</v>
      </c>
      <c r="S2817" s="144">
        <v>0</v>
      </c>
      <c r="T2817" s="145">
        <f t="shared" ref="T2817:T2826" si="33">S2817*H2817</f>
        <v>0</v>
      </c>
      <c r="AR2817" s="146" t="s">
        <v>423</v>
      </c>
      <c r="AT2817" s="146" t="s">
        <v>306</v>
      </c>
      <c r="AU2817" s="146" t="s">
        <v>80</v>
      </c>
      <c r="AY2817" s="18" t="s">
        <v>304</v>
      </c>
      <c r="BE2817" s="147">
        <f t="shared" ref="BE2817:BE2826" si="34">IF(N2817="základní",J2817,0)</f>
        <v>0</v>
      </c>
      <c r="BF2817" s="147">
        <f t="shared" ref="BF2817:BF2826" si="35">IF(N2817="snížená",J2817,0)</f>
        <v>0</v>
      </c>
      <c r="BG2817" s="147">
        <f t="shared" ref="BG2817:BG2826" si="36">IF(N2817="zákl. přenesená",J2817,0)</f>
        <v>0</v>
      </c>
      <c r="BH2817" s="147">
        <f t="shared" ref="BH2817:BH2826" si="37">IF(N2817="sníž. přenesená",J2817,0)</f>
        <v>0</v>
      </c>
      <c r="BI2817" s="147">
        <f t="shared" ref="BI2817:BI2826" si="38">IF(N2817="nulová",J2817,0)</f>
        <v>0</v>
      </c>
      <c r="BJ2817" s="18" t="s">
        <v>78</v>
      </c>
      <c r="BK2817" s="147">
        <f t="shared" ref="BK2817:BK2826" si="39">ROUND(I2817*H2817,2)</f>
        <v>0</v>
      </c>
      <c r="BL2817" s="18" t="s">
        <v>423</v>
      </c>
      <c r="BM2817" s="146" t="s">
        <v>2860</v>
      </c>
    </row>
    <row r="2818" spans="2:65" s="1" customFormat="1" ht="33" customHeight="1" x14ac:dyDescent="0.2">
      <c r="B2818" s="134"/>
      <c r="C2818" s="135" t="s">
        <v>2861</v>
      </c>
      <c r="D2818" s="135" t="s">
        <v>306</v>
      </c>
      <c r="E2818" s="136" t="s">
        <v>2862</v>
      </c>
      <c r="F2818" s="137" t="s">
        <v>2863</v>
      </c>
      <c r="G2818" s="138" t="s">
        <v>871</v>
      </c>
      <c r="H2818" s="139">
        <v>2</v>
      </c>
      <c r="I2818" s="140"/>
      <c r="J2818" s="141">
        <f t="shared" si="30"/>
        <v>0</v>
      </c>
      <c r="K2818" s="137" t="s">
        <v>2</v>
      </c>
      <c r="L2818" s="33"/>
      <c r="M2818" s="142" t="s">
        <v>2</v>
      </c>
      <c r="N2818" s="143" t="s">
        <v>42</v>
      </c>
      <c r="P2818" s="144">
        <f t="shared" si="31"/>
        <v>0</v>
      </c>
      <c r="Q2818" s="144">
        <v>0</v>
      </c>
      <c r="R2818" s="144">
        <f t="shared" si="32"/>
        <v>0</v>
      </c>
      <c r="S2818" s="144">
        <v>0</v>
      </c>
      <c r="T2818" s="145">
        <f t="shared" si="33"/>
        <v>0</v>
      </c>
      <c r="AR2818" s="146" t="s">
        <v>423</v>
      </c>
      <c r="AT2818" s="146" t="s">
        <v>306</v>
      </c>
      <c r="AU2818" s="146" t="s">
        <v>80</v>
      </c>
      <c r="AY2818" s="18" t="s">
        <v>304</v>
      </c>
      <c r="BE2818" s="147">
        <f t="shared" si="34"/>
        <v>0</v>
      </c>
      <c r="BF2818" s="147">
        <f t="shared" si="35"/>
        <v>0</v>
      </c>
      <c r="BG2818" s="147">
        <f t="shared" si="36"/>
        <v>0</v>
      </c>
      <c r="BH2818" s="147">
        <f t="shared" si="37"/>
        <v>0</v>
      </c>
      <c r="BI2818" s="147">
        <f t="shared" si="38"/>
        <v>0</v>
      </c>
      <c r="BJ2818" s="18" t="s">
        <v>78</v>
      </c>
      <c r="BK2818" s="147">
        <f t="shared" si="39"/>
        <v>0</v>
      </c>
      <c r="BL2818" s="18" t="s">
        <v>423</v>
      </c>
      <c r="BM2818" s="146" t="s">
        <v>2864</v>
      </c>
    </row>
    <row r="2819" spans="2:65" s="1" customFormat="1" ht="33" customHeight="1" x14ac:dyDescent="0.2">
      <c r="B2819" s="134"/>
      <c r="C2819" s="135" t="s">
        <v>2865</v>
      </c>
      <c r="D2819" s="135" t="s">
        <v>306</v>
      </c>
      <c r="E2819" s="136" t="s">
        <v>2866</v>
      </c>
      <c r="F2819" s="137" t="s">
        <v>2867</v>
      </c>
      <c r="G2819" s="138" t="s">
        <v>871</v>
      </c>
      <c r="H2819" s="139">
        <v>4</v>
      </c>
      <c r="I2819" s="140"/>
      <c r="J2819" s="141">
        <f t="shared" si="30"/>
        <v>0</v>
      </c>
      <c r="K2819" s="137" t="s">
        <v>2</v>
      </c>
      <c r="L2819" s="33"/>
      <c r="M2819" s="142" t="s">
        <v>2</v>
      </c>
      <c r="N2819" s="143" t="s">
        <v>42</v>
      </c>
      <c r="P2819" s="144">
        <f t="shared" si="31"/>
        <v>0</v>
      </c>
      <c r="Q2819" s="144">
        <v>0</v>
      </c>
      <c r="R2819" s="144">
        <f t="shared" si="32"/>
        <v>0</v>
      </c>
      <c r="S2819" s="144">
        <v>0</v>
      </c>
      <c r="T2819" s="145">
        <f t="shared" si="33"/>
        <v>0</v>
      </c>
      <c r="AR2819" s="146" t="s">
        <v>423</v>
      </c>
      <c r="AT2819" s="146" t="s">
        <v>306</v>
      </c>
      <c r="AU2819" s="146" t="s">
        <v>80</v>
      </c>
      <c r="AY2819" s="18" t="s">
        <v>304</v>
      </c>
      <c r="BE2819" s="147">
        <f t="shared" si="34"/>
        <v>0</v>
      </c>
      <c r="BF2819" s="147">
        <f t="shared" si="35"/>
        <v>0</v>
      </c>
      <c r="BG2819" s="147">
        <f t="shared" si="36"/>
        <v>0</v>
      </c>
      <c r="BH2819" s="147">
        <f t="shared" si="37"/>
        <v>0</v>
      </c>
      <c r="BI2819" s="147">
        <f t="shared" si="38"/>
        <v>0</v>
      </c>
      <c r="BJ2819" s="18" t="s">
        <v>78</v>
      </c>
      <c r="BK2819" s="147">
        <f t="shared" si="39"/>
        <v>0</v>
      </c>
      <c r="BL2819" s="18" t="s">
        <v>423</v>
      </c>
      <c r="BM2819" s="146" t="s">
        <v>2868</v>
      </c>
    </row>
    <row r="2820" spans="2:65" s="1" customFormat="1" ht="33" customHeight="1" x14ac:dyDescent="0.2">
      <c r="B2820" s="134"/>
      <c r="C2820" s="135" t="s">
        <v>2869</v>
      </c>
      <c r="D2820" s="135" t="s">
        <v>306</v>
      </c>
      <c r="E2820" s="136" t="s">
        <v>2870</v>
      </c>
      <c r="F2820" s="137" t="s">
        <v>2871</v>
      </c>
      <c r="G2820" s="138" t="s">
        <v>871</v>
      </c>
      <c r="H2820" s="139">
        <v>3</v>
      </c>
      <c r="I2820" s="140"/>
      <c r="J2820" s="141">
        <f t="shared" si="30"/>
        <v>0</v>
      </c>
      <c r="K2820" s="137" t="s">
        <v>2</v>
      </c>
      <c r="L2820" s="33"/>
      <c r="M2820" s="142" t="s">
        <v>2</v>
      </c>
      <c r="N2820" s="143" t="s">
        <v>42</v>
      </c>
      <c r="P2820" s="144">
        <f t="shared" si="31"/>
        <v>0</v>
      </c>
      <c r="Q2820" s="144">
        <v>0</v>
      </c>
      <c r="R2820" s="144">
        <f t="shared" si="32"/>
        <v>0</v>
      </c>
      <c r="S2820" s="144">
        <v>0</v>
      </c>
      <c r="T2820" s="145">
        <f t="shared" si="33"/>
        <v>0</v>
      </c>
      <c r="AR2820" s="146" t="s">
        <v>423</v>
      </c>
      <c r="AT2820" s="146" t="s">
        <v>306</v>
      </c>
      <c r="AU2820" s="146" t="s">
        <v>80</v>
      </c>
      <c r="AY2820" s="18" t="s">
        <v>304</v>
      </c>
      <c r="BE2820" s="147">
        <f t="shared" si="34"/>
        <v>0</v>
      </c>
      <c r="BF2820" s="147">
        <f t="shared" si="35"/>
        <v>0</v>
      </c>
      <c r="BG2820" s="147">
        <f t="shared" si="36"/>
        <v>0</v>
      </c>
      <c r="BH2820" s="147">
        <f t="shared" si="37"/>
        <v>0</v>
      </c>
      <c r="BI2820" s="147">
        <f t="shared" si="38"/>
        <v>0</v>
      </c>
      <c r="BJ2820" s="18" t="s">
        <v>78</v>
      </c>
      <c r="BK2820" s="147">
        <f t="shared" si="39"/>
        <v>0</v>
      </c>
      <c r="BL2820" s="18" t="s">
        <v>423</v>
      </c>
      <c r="BM2820" s="146" t="s">
        <v>2872</v>
      </c>
    </row>
    <row r="2821" spans="2:65" s="1" customFormat="1" ht="33" customHeight="1" x14ac:dyDescent="0.2">
      <c r="B2821" s="134"/>
      <c r="C2821" s="135" t="s">
        <v>2873</v>
      </c>
      <c r="D2821" s="135" t="s">
        <v>306</v>
      </c>
      <c r="E2821" s="136" t="s">
        <v>2874</v>
      </c>
      <c r="F2821" s="137" t="s">
        <v>2875</v>
      </c>
      <c r="G2821" s="138" t="s">
        <v>871</v>
      </c>
      <c r="H2821" s="139">
        <v>4</v>
      </c>
      <c r="I2821" s="140"/>
      <c r="J2821" s="141">
        <f t="shared" si="30"/>
        <v>0</v>
      </c>
      <c r="K2821" s="137" t="s">
        <v>2</v>
      </c>
      <c r="L2821" s="33"/>
      <c r="M2821" s="142" t="s">
        <v>2</v>
      </c>
      <c r="N2821" s="143" t="s">
        <v>42</v>
      </c>
      <c r="P2821" s="144">
        <f t="shared" si="31"/>
        <v>0</v>
      </c>
      <c r="Q2821" s="144">
        <v>0</v>
      </c>
      <c r="R2821" s="144">
        <f t="shared" si="32"/>
        <v>0</v>
      </c>
      <c r="S2821" s="144">
        <v>0</v>
      </c>
      <c r="T2821" s="145">
        <f t="shared" si="33"/>
        <v>0</v>
      </c>
      <c r="AR2821" s="146" t="s">
        <v>423</v>
      </c>
      <c r="AT2821" s="146" t="s">
        <v>306</v>
      </c>
      <c r="AU2821" s="146" t="s">
        <v>80</v>
      </c>
      <c r="AY2821" s="18" t="s">
        <v>304</v>
      </c>
      <c r="BE2821" s="147">
        <f t="shared" si="34"/>
        <v>0</v>
      </c>
      <c r="BF2821" s="147">
        <f t="shared" si="35"/>
        <v>0</v>
      </c>
      <c r="BG2821" s="147">
        <f t="shared" si="36"/>
        <v>0</v>
      </c>
      <c r="BH2821" s="147">
        <f t="shared" si="37"/>
        <v>0</v>
      </c>
      <c r="BI2821" s="147">
        <f t="shared" si="38"/>
        <v>0</v>
      </c>
      <c r="BJ2821" s="18" t="s">
        <v>78</v>
      </c>
      <c r="BK2821" s="147">
        <f t="shared" si="39"/>
        <v>0</v>
      </c>
      <c r="BL2821" s="18" t="s">
        <v>423</v>
      </c>
      <c r="BM2821" s="146" t="s">
        <v>2876</v>
      </c>
    </row>
    <row r="2822" spans="2:65" s="1" customFormat="1" ht="33" customHeight="1" x14ac:dyDescent="0.2">
      <c r="B2822" s="134"/>
      <c r="C2822" s="135" t="s">
        <v>2877</v>
      </c>
      <c r="D2822" s="135" t="s">
        <v>306</v>
      </c>
      <c r="E2822" s="136" t="s">
        <v>2878</v>
      </c>
      <c r="F2822" s="137" t="s">
        <v>2879</v>
      </c>
      <c r="G2822" s="138" t="s">
        <v>871</v>
      </c>
      <c r="H2822" s="139">
        <v>5</v>
      </c>
      <c r="I2822" s="140"/>
      <c r="J2822" s="141">
        <f t="shared" si="30"/>
        <v>0</v>
      </c>
      <c r="K2822" s="137" t="s">
        <v>2</v>
      </c>
      <c r="L2822" s="33"/>
      <c r="M2822" s="142" t="s">
        <v>2</v>
      </c>
      <c r="N2822" s="143" t="s">
        <v>42</v>
      </c>
      <c r="P2822" s="144">
        <f t="shared" si="31"/>
        <v>0</v>
      </c>
      <c r="Q2822" s="144">
        <v>0</v>
      </c>
      <c r="R2822" s="144">
        <f t="shared" si="32"/>
        <v>0</v>
      </c>
      <c r="S2822" s="144">
        <v>0</v>
      </c>
      <c r="T2822" s="145">
        <f t="shared" si="33"/>
        <v>0</v>
      </c>
      <c r="AR2822" s="146" t="s">
        <v>423</v>
      </c>
      <c r="AT2822" s="146" t="s">
        <v>306</v>
      </c>
      <c r="AU2822" s="146" t="s">
        <v>80</v>
      </c>
      <c r="AY2822" s="18" t="s">
        <v>304</v>
      </c>
      <c r="BE2822" s="147">
        <f t="shared" si="34"/>
        <v>0</v>
      </c>
      <c r="BF2822" s="147">
        <f t="shared" si="35"/>
        <v>0</v>
      </c>
      <c r="BG2822" s="147">
        <f t="shared" si="36"/>
        <v>0</v>
      </c>
      <c r="BH2822" s="147">
        <f t="shared" si="37"/>
        <v>0</v>
      </c>
      <c r="BI2822" s="147">
        <f t="shared" si="38"/>
        <v>0</v>
      </c>
      <c r="BJ2822" s="18" t="s">
        <v>78</v>
      </c>
      <c r="BK2822" s="147">
        <f t="shared" si="39"/>
        <v>0</v>
      </c>
      <c r="BL2822" s="18" t="s">
        <v>423</v>
      </c>
      <c r="BM2822" s="146" t="s">
        <v>2880</v>
      </c>
    </row>
    <row r="2823" spans="2:65" s="1" customFormat="1" ht="33" customHeight="1" x14ac:dyDescent="0.2">
      <c r="B2823" s="134"/>
      <c r="C2823" s="135" t="s">
        <v>2881</v>
      </c>
      <c r="D2823" s="135" t="s">
        <v>306</v>
      </c>
      <c r="E2823" s="136" t="s">
        <v>2882</v>
      </c>
      <c r="F2823" s="137" t="s">
        <v>2883</v>
      </c>
      <c r="G2823" s="138" t="s">
        <v>871</v>
      </c>
      <c r="H2823" s="139">
        <v>20</v>
      </c>
      <c r="I2823" s="140"/>
      <c r="J2823" s="141">
        <f t="shared" si="30"/>
        <v>0</v>
      </c>
      <c r="K2823" s="137" t="s">
        <v>2</v>
      </c>
      <c r="L2823" s="33"/>
      <c r="M2823" s="142" t="s">
        <v>2</v>
      </c>
      <c r="N2823" s="143" t="s">
        <v>42</v>
      </c>
      <c r="P2823" s="144">
        <f t="shared" si="31"/>
        <v>0</v>
      </c>
      <c r="Q2823" s="144">
        <v>0</v>
      </c>
      <c r="R2823" s="144">
        <f t="shared" si="32"/>
        <v>0</v>
      </c>
      <c r="S2823" s="144">
        <v>0</v>
      </c>
      <c r="T2823" s="145">
        <f t="shared" si="33"/>
        <v>0</v>
      </c>
      <c r="AR2823" s="146" t="s">
        <v>423</v>
      </c>
      <c r="AT2823" s="146" t="s">
        <v>306</v>
      </c>
      <c r="AU2823" s="146" t="s">
        <v>80</v>
      </c>
      <c r="AY2823" s="18" t="s">
        <v>304</v>
      </c>
      <c r="BE2823" s="147">
        <f t="shared" si="34"/>
        <v>0</v>
      </c>
      <c r="BF2823" s="147">
        <f t="shared" si="35"/>
        <v>0</v>
      </c>
      <c r="BG2823" s="147">
        <f t="shared" si="36"/>
        <v>0</v>
      </c>
      <c r="BH2823" s="147">
        <f t="shared" si="37"/>
        <v>0</v>
      </c>
      <c r="BI2823" s="147">
        <f t="shared" si="38"/>
        <v>0</v>
      </c>
      <c r="BJ2823" s="18" t="s">
        <v>78</v>
      </c>
      <c r="BK2823" s="147">
        <f t="shared" si="39"/>
        <v>0</v>
      </c>
      <c r="BL2823" s="18" t="s">
        <v>423</v>
      </c>
      <c r="BM2823" s="146" t="s">
        <v>2884</v>
      </c>
    </row>
    <row r="2824" spans="2:65" s="1" customFormat="1" ht="44.25" customHeight="1" x14ac:dyDescent="0.2">
      <c r="B2824" s="134"/>
      <c r="C2824" s="135" t="s">
        <v>2885</v>
      </c>
      <c r="D2824" s="135" t="s">
        <v>306</v>
      </c>
      <c r="E2824" s="136" t="s">
        <v>2886</v>
      </c>
      <c r="F2824" s="137" t="s">
        <v>2887</v>
      </c>
      <c r="G2824" s="138" t="s">
        <v>581</v>
      </c>
      <c r="H2824" s="139">
        <v>1</v>
      </c>
      <c r="I2824" s="140"/>
      <c r="J2824" s="141">
        <f t="shared" si="30"/>
        <v>0</v>
      </c>
      <c r="K2824" s="137" t="s">
        <v>2</v>
      </c>
      <c r="L2824" s="33"/>
      <c r="M2824" s="142" t="s">
        <v>2</v>
      </c>
      <c r="N2824" s="143" t="s">
        <v>42</v>
      </c>
      <c r="P2824" s="144">
        <f t="shared" si="31"/>
        <v>0</v>
      </c>
      <c r="Q2824" s="144">
        <v>0</v>
      </c>
      <c r="R2824" s="144">
        <f t="shared" si="32"/>
        <v>0</v>
      </c>
      <c r="S2824" s="144">
        <v>0</v>
      </c>
      <c r="T2824" s="145">
        <f t="shared" si="33"/>
        <v>0</v>
      </c>
      <c r="AR2824" s="146" t="s">
        <v>423</v>
      </c>
      <c r="AT2824" s="146" t="s">
        <v>306</v>
      </c>
      <c r="AU2824" s="146" t="s">
        <v>80</v>
      </c>
      <c r="AY2824" s="18" t="s">
        <v>304</v>
      </c>
      <c r="BE2824" s="147">
        <f t="shared" si="34"/>
        <v>0</v>
      </c>
      <c r="BF2824" s="147">
        <f t="shared" si="35"/>
        <v>0</v>
      </c>
      <c r="BG2824" s="147">
        <f t="shared" si="36"/>
        <v>0</v>
      </c>
      <c r="BH2824" s="147">
        <f t="shared" si="37"/>
        <v>0</v>
      </c>
      <c r="BI2824" s="147">
        <f t="shared" si="38"/>
        <v>0</v>
      </c>
      <c r="BJ2824" s="18" t="s">
        <v>78</v>
      </c>
      <c r="BK2824" s="147">
        <f t="shared" si="39"/>
        <v>0</v>
      </c>
      <c r="BL2824" s="18" t="s">
        <v>423</v>
      </c>
      <c r="BM2824" s="146" t="s">
        <v>2888</v>
      </c>
    </row>
    <row r="2825" spans="2:65" s="1" customFormat="1" ht="44.25" customHeight="1" x14ac:dyDescent="0.2">
      <c r="B2825" s="134"/>
      <c r="C2825" s="135" t="s">
        <v>2889</v>
      </c>
      <c r="D2825" s="135" t="s">
        <v>306</v>
      </c>
      <c r="E2825" s="136" t="s">
        <v>2890</v>
      </c>
      <c r="F2825" s="137" t="s">
        <v>2891</v>
      </c>
      <c r="G2825" s="138" t="s">
        <v>130</v>
      </c>
      <c r="H2825" s="139">
        <v>0.5</v>
      </c>
      <c r="I2825" s="140"/>
      <c r="J2825" s="141">
        <f t="shared" si="30"/>
        <v>0</v>
      </c>
      <c r="K2825" s="137" t="s">
        <v>2</v>
      </c>
      <c r="L2825" s="33"/>
      <c r="M2825" s="142" t="s">
        <v>2</v>
      </c>
      <c r="N2825" s="143" t="s">
        <v>42</v>
      </c>
      <c r="P2825" s="144">
        <f t="shared" si="31"/>
        <v>0</v>
      </c>
      <c r="Q2825" s="144">
        <v>0</v>
      </c>
      <c r="R2825" s="144">
        <f t="shared" si="32"/>
        <v>0</v>
      </c>
      <c r="S2825" s="144">
        <v>0</v>
      </c>
      <c r="T2825" s="145">
        <f t="shared" si="33"/>
        <v>0</v>
      </c>
      <c r="AR2825" s="146" t="s">
        <v>423</v>
      </c>
      <c r="AT2825" s="146" t="s">
        <v>306</v>
      </c>
      <c r="AU2825" s="146" t="s">
        <v>80</v>
      </c>
      <c r="AY2825" s="18" t="s">
        <v>304</v>
      </c>
      <c r="BE2825" s="147">
        <f t="shared" si="34"/>
        <v>0</v>
      </c>
      <c r="BF2825" s="147">
        <f t="shared" si="35"/>
        <v>0</v>
      </c>
      <c r="BG2825" s="147">
        <f t="shared" si="36"/>
        <v>0</v>
      </c>
      <c r="BH2825" s="147">
        <f t="shared" si="37"/>
        <v>0</v>
      </c>
      <c r="BI2825" s="147">
        <f t="shared" si="38"/>
        <v>0</v>
      </c>
      <c r="BJ2825" s="18" t="s">
        <v>78</v>
      </c>
      <c r="BK2825" s="147">
        <f t="shared" si="39"/>
        <v>0</v>
      </c>
      <c r="BL2825" s="18" t="s">
        <v>423</v>
      </c>
      <c r="BM2825" s="146" t="s">
        <v>2892</v>
      </c>
    </row>
    <row r="2826" spans="2:65" s="1" customFormat="1" ht="49.15" customHeight="1" x14ac:dyDescent="0.2">
      <c r="B2826" s="134"/>
      <c r="C2826" s="135" t="s">
        <v>2893</v>
      </c>
      <c r="D2826" s="135" t="s">
        <v>306</v>
      </c>
      <c r="E2826" s="136" t="s">
        <v>2693</v>
      </c>
      <c r="F2826" s="137" t="s">
        <v>2694</v>
      </c>
      <c r="G2826" s="138" t="s">
        <v>383</v>
      </c>
      <c r="H2826" s="139">
        <v>4.149</v>
      </c>
      <c r="I2826" s="140"/>
      <c r="J2826" s="141">
        <f t="shared" si="30"/>
        <v>0</v>
      </c>
      <c r="K2826" s="137" t="s">
        <v>309</v>
      </c>
      <c r="L2826" s="33"/>
      <c r="M2826" s="142" t="s">
        <v>2</v>
      </c>
      <c r="N2826" s="143" t="s">
        <v>42</v>
      </c>
      <c r="P2826" s="144">
        <f t="shared" si="31"/>
        <v>0</v>
      </c>
      <c r="Q2826" s="144">
        <v>0</v>
      </c>
      <c r="R2826" s="144">
        <f t="shared" si="32"/>
        <v>0</v>
      </c>
      <c r="S2826" s="144">
        <v>0</v>
      </c>
      <c r="T2826" s="145">
        <f t="shared" si="33"/>
        <v>0</v>
      </c>
      <c r="AR2826" s="146" t="s">
        <v>423</v>
      </c>
      <c r="AT2826" s="146" t="s">
        <v>306</v>
      </c>
      <c r="AU2826" s="146" t="s">
        <v>80</v>
      </c>
      <c r="AY2826" s="18" t="s">
        <v>304</v>
      </c>
      <c r="BE2826" s="147">
        <f t="shared" si="34"/>
        <v>0</v>
      </c>
      <c r="BF2826" s="147">
        <f t="shared" si="35"/>
        <v>0</v>
      </c>
      <c r="BG2826" s="147">
        <f t="shared" si="36"/>
        <v>0</v>
      </c>
      <c r="BH2826" s="147">
        <f t="shared" si="37"/>
        <v>0</v>
      </c>
      <c r="BI2826" s="147">
        <f t="shared" si="38"/>
        <v>0</v>
      </c>
      <c r="BJ2826" s="18" t="s">
        <v>78</v>
      </c>
      <c r="BK2826" s="147">
        <f t="shared" si="39"/>
        <v>0</v>
      </c>
      <c r="BL2826" s="18" t="s">
        <v>423</v>
      </c>
      <c r="BM2826" s="146" t="s">
        <v>2894</v>
      </c>
    </row>
    <row r="2827" spans="2:65" s="1" customFormat="1" x14ac:dyDescent="0.2">
      <c r="B2827" s="33"/>
      <c r="D2827" s="148" t="s">
        <v>311</v>
      </c>
      <c r="F2827" s="149" t="s">
        <v>2696</v>
      </c>
      <c r="I2827" s="150"/>
      <c r="L2827" s="33"/>
      <c r="M2827" s="151"/>
      <c r="T2827" s="54"/>
      <c r="AT2827" s="18" t="s">
        <v>311</v>
      </c>
      <c r="AU2827" s="18" t="s">
        <v>80</v>
      </c>
    </row>
    <row r="2828" spans="2:65" s="11" customFormat="1" ht="22.9" customHeight="1" x14ac:dyDescent="0.2">
      <c r="B2828" s="122"/>
      <c r="D2828" s="123" t="s">
        <v>70</v>
      </c>
      <c r="E2828" s="132" t="s">
        <v>2895</v>
      </c>
      <c r="F2828" s="132" t="s">
        <v>2896</v>
      </c>
      <c r="I2828" s="125"/>
      <c r="J2828" s="133">
        <f>BK2828</f>
        <v>0</v>
      </c>
      <c r="L2828" s="122"/>
      <c r="M2828" s="127"/>
      <c r="P2828" s="128">
        <f>SUM(P2829:P2840)</f>
        <v>0</v>
      </c>
      <c r="R2828" s="128">
        <f>SUM(R2829:R2840)</f>
        <v>0</v>
      </c>
      <c r="T2828" s="129">
        <f>SUM(T2829:T2840)</f>
        <v>0</v>
      </c>
      <c r="AR2828" s="123" t="s">
        <v>78</v>
      </c>
      <c r="AT2828" s="130" t="s">
        <v>70</v>
      </c>
      <c r="AU2828" s="130" t="s">
        <v>78</v>
      </c>
      <c r="AY2828" s="123" t="s">
        <v>304</v>
      </c>
      <c r="BK2828" s="131">
        <f>SUM(BK2829:BK2840)</f>
        <v>0</v>
      </c>
    </row>
    <row r="2829" spans="2:65" s="1" customFormat="1" ht="16.5" customHeight="1" x14ac:dyDescent="0.2">
      <c r="B2829" s="134"/>
      <c r="C2829" s="181" t="s">
        <v>2897</v>
      </c>
      <c r="D2829" s="181" t="s">
        <v>535</v>
      </c>
      <c r="E2829" s="182" t="s">
        <v>2898</v>
      </c>
      <c r="F2829" s="183" t="s">
        <v>2899</v>
      </c>
      <c r="G2829" s="184" t="s">
        <v>871</v>
      </c>
      <c r="H2829" s="185">
        <v>1</v>
      </c>
      <c r="I2829" s="186"/>
      <c r="J2829" s="187">
        <f t="shared" ref="J2829:J2840" si="40">ROUND(I2829*H2829,2)</f>
        <v>0</v>
      </c>
      <c r="K2829" s="183" t="s">
        <v>2</v>
      </c>
      <c r="L2829" s="188"/>
      <c r="M2829" s="189" t="s">
        <v>2</v>
      </c>
      <c r="N2829" s="190" t="s">
        <v>42</v>
      </c>
      <c r="P2829" s="144">
        <f t="shared" ref="P2829:P2840" si="41">O2829*H2829</f>
        <v>0</v>
      </c>
      <c r="Q2829" s="144">
        <v>0</v>
      </c>
      <c r="R2829" s="144">
        <f t="shared" ref="R2829:R2840" si="42">Q2829*H2829</f>
        <v>0</v>
      </c>
      <c r="S2829" s="144">
        <v>0</v>
      </c>
      <c r="T2829" s="145">
        <f t="shared" ref="T2829:T2840" si="43">S2829*H2829</f>
        <v>0</v>
      </c>
      <c r="AR2829" s="146" t="s">
        <v>98</v>
      </c>
      <c r="AT2829" s="146" t="s">
        <v>535</v>
      </c>
      <c r="AU2829" s="146" t="s">
        <v>80</v>
      </c>
      <c r="AY2829" s="18" t="s">
        <v>304</v>
      </c>
      <c r="BE2829" s="147">
        <f t="shared" ref="BE2829:BE2840" si="44">IF(N2829="základní",J2829,0)</f>
        <v>0</v>
      </c>
      <c r="BF2829" s="147">
        <f t="shared" ref="BF2829:BF2840" si="45">IF(N2829="snížená",J2829,0)</f>
        <v>0</v>
      </c>
      <c r="BG2829" s="147">
        <f t="shared" ref="BG2829:BG2840" si="46">IF(N2829="zákl. přenesená",J2829,0)</f>
        <v>0</v>
      </c>
      <c r="BH2829" s="147">
        <f t="shared" ref="BH2829:BH2840" si="47">IF(N2829="sníž. přenesená",J2829,0)</f>
        <v>0</v>
      </c>
      <c r="BI2829" s="147">
        <f t="shared" ref="BI2829:BI2840" si="48">IF(N2829="nulová",J2829,0)</f>
        <v>0</v>
      </c>
      <c r="BJ2829" s="18" t="s">
        <v>78</v>
      </c>
      <c r="BK2829" s="147">
        <f t="shared" ref="BK2829:BK2840" si="49">ROUND(I2829*H2829,2)</f>
        <v>0</v>
      </c>
      <c r="BL2829" s="18" t="s">
        <v>86</v>
      </c>
      <c r="BM2829" s="146" t="s">
        <v>2900</v>
      </c>
    </row>
    <row r="2830" spans="2:65" s="1" customFormat="1" ht="16.5" customHeight="1" x14ac:dyDescent="0.2">
      <c r="B2830" s="134"/>
      <c r="C2830" s="181" t="s">
        <v>2901</v>
      </c>
      <c r="D2830" s="181" t="s">
        <v>535</v>
      </c>
      <c r="E2830" s="182" t="s">
        <v>2902</v>
      </c>
      <c r="F2830" s="183" t="s">
        <v>2903</v>
      </c>
      <c r="G2830" s="184" t="s">
        <v>871</v>
      </c>
      <c r="H2830" s="185">
        <v>6</v>
      </c>
      <c r="I2830" s="186"/>
      <c r="J2830" s="187">
        <f t="shared" si="40"/>
        <v>0</v>
      </c>
      <c r="K2830" s="183" t="s">
        <v>2</v>
      </c>
      <c r="L2830" s="188"/>
      <c r="M2830" s="189" t="s">
        <v>2</v>
      </c>
      <c r="N2830" s="190" t="s">
        <v>42</v>
      </c>
      <c r="P2830" s="144">
        <f t="shared" si="41"/>
        <v>0</v>
      </c>
      <c r="Q2830" s="144">
        <v>0</v>
      </c>
      <c r="R2830" s="144">
        <f t="shared" si="42"/>
        <v>0</v>
      </c>
      <c r="S2830" s="144">
        <v>0</v>
      </c>
      <c r="T2830" s="145">
        <f t="shared" si="43"/>
        <v>0</v>
      </c>
      <c r="AR2830" s="146" t="s">
        <v>98</v>
      </c>
      <c r="AT2830" s="146" t="s">
        <v>535</v>
      </c>
      <c r="AU2830" s="146" t="s">
        <v>80</v>
      </c>
      <c r="AY2830" s="18" t="s">
        <v>304</v>
      </c>
      <c r="BE2830" s="147">
        <f t="shared" si="44"/>
        <v>0</v>
      </c>
      <c r="BF2830" s="147">
        <f t="shared" si="45"/>
        <v>0</v>
      </c>
      <c r="BG2830" s="147">
        <f t="shared" si="46"/>
        <v>0</v>
      </c>
      <c r="BH2830" s="147">
        <f t="shared" si="47"/>
        <v>0</v>
      </c>
      <c r="BI2830" s="147">
        <f t="shared" si="48"/>
        <v>0</v>
      </c>
      <c r="BJ2830" s="18" t="s">
        <v>78</v>
      </c>
      <c r="BK2830" s="147">
        <f t="shared" si="49"/>
        <v>0</v>
      </c>
      <c r="BL2830" s="18" t="s">
        <v>86</v>
      </c>
      <c r="BM2830" s="146" t="s">
        <v>2904</v>
      </c>
    </row>
    <row r="2831" spans="2:65" s="1" customFormat="1" ht="16.5" customHeight="1" x14ac:dyDescent="0.2">
      <c r="B2831" s="134"/>
      <c r="C2831" s="181" t="s">
        <v>2905</v>
      </c>
      <c r="D2831" s="181" t="s">
        <v>535</v>
      </c>
      <c r="E2831" s="182" t="s">
        <v>2906</v>
      </c>
      <c r="F2831" s="183" t="s">
        <v>2907</v>
      </c>
      <c r="G2831" s="184" t="s">
        <v>871</v>
      </c>
      <c r="H2831" s="185">
        <v>1</v>
      </c>
      <c r="I2831" s="186"/>
      <c r="J2831" s="187">
        <f t="shared" si="40"/>
        <v>0</v>
      </c>
      <c r="K2831" s="183" t="s">
        <v>2</v>
      </c>
      <c r="L2831" s="188"/>
      <c r="M2831" s="189" t="s">
        <v>2</v>
      </c>
      <c r="N2831" s="190" t="s">
        <v>42</v>
      </c>
      <c r="P2831" s="144">
        <f t="shared" si="41"/>
        <v>0</v>
      </c>
      <c r="Q2831" s="144">
        <v>0</v>
      </c>
      <c r="R2831" s="144">
        <f t="shared" si="42"/>
        <v>0</v>
      </c>
      <c r="S2831" s="144">
        <v>0</v>
      </c>
      <c r="T2831" s="145">
        <f t="shared" si="43"/>
        <v>0</v>
      </c>
      <c r="AR2831" s="146" t="s">
        <v>98</v>
      </c>
      <c r="AT2831" s="146" t="s">
        <v>535</v>
      </c>
      <c r="AU2831" s="146" t="s">
        <v>80</v>
      </c>
      <c r="AY2831" s="18" t="s">
        <v>304</v>
      </c>
      <c r="BE2831" s="147">
        <f t="shared" si="44"/>
        <v>0</v>
      </c>
      <c r="BF2831" s="147">
        <f t="shared" si="45"/>
        <v>0</v>
      </c>
      <c r="BG2831" s="147">
        <f t="shared" si="46"/>
        <v>0</v>
      </c>
      <c r="BH2831" s="147">
        <f t="shared" si="47"/>
        <v>0</v>
      </c>
      <c r="BI2831" s="147">
        <f t="shared" si="48"/>
        <v>0</v>
      </c>
      <c r="BJ2831" s="18" t="s">
        <v>78</v>
      </c>
      <c r="BK2831" s="147">
        <f t="shared" si="49"/>
        <v>0</v>
      </c>
      <c r="BL2831" s="18" t="s">
        <v>86</v>
      </c>
      <c r="BM2831" s="146" t="s">
        <v>2908</v>
      </c>
    </row>
    <row r="2832" spans="2:65" s="1" customFormat="1" ht="16.5" customHeight="1" x14ac:dyDescent="0.2">
      <c r="B2832" s="134"/>
      <c r="C2832" s="181" t="s">
        <v>2909</v>
      </c>
      <c r="D2832" s="181" t="s">
        <v>535</v>
      </c>
      <c r="E2832" s="182" t="s">
        <v>2910</v>
      </c>
      <c r="F2832" s="183" t="s">
        <v>2911</v>
      </c>
      <c r="G2832" s="184" t="s">
        <v>871</v>
      </c>
      <c r="H2832" s="185">
        <v>5</v>
      </c>
      <c r="I2832" s="186"/>
      <c r="J2832" s="187">
        <f t="shared" si="40"/>
        <v>0</v>
      </c>
      <c r="K2832" s="183" t="s">
        <v>2</v>
      </c>
      <c r="L2832" s="188"/>
      <c r="M2832" s="189" t="s">
        <v>2</v>
      </c>
      <c r="N2832" s="190" t="s">
        <v>42</v>
      </c>
      <c r="P2832" s="144">
        <f t="shared" si="41"/>
        <v>0</v>
      </c>
      <c r="Q2832" s="144">
        <v>0</v>
      </c>
      <c r="R2832" s="144">
        <f t="shared" si="42"/>
        <v>0</v>
      </c>
      <c r="S2832" s="144">
        <v>0</v>
      </c>
      <c r="T2832" s="145">
        <f t="shared" si="43"/>
        <v>0</v>
      </c>
      <c r="AR2832" s="146" t="s">
        <v>98</v>
      </c>
      <c r="AT2832" s="146" t="s">
        <v>535</v>
      </c>
      <c r="AU2832" s="146" t="s">
        <v>80</v>
      </c>
      <c r="AY2832" s="18" t="s">
        <v>304</v>
      </c>
      <c r="BE2832" s="147">
        <f t="shared" si="44"/>
        <v>0</v>
      </c>
      <c r="BF2832" s="147">
        <f t="shared" si="45"/>
        <v>0</v>
      </c>
      <c r="BG2832" s="147">
        <f t="shared" si="46"/>
        <v>0</v>
      </c>
      <c r="BH2832" s="147">
        <f t="shared" si="47"/>
        <v>0</v>
      </c>
      <c r="BI2832" s="147">
        <f t="shared" si="48"/>
        <v>0</v>
      </c>
      <c r="BJ2832" s="18" t="s">
        <v>78</v>
      </c>
      <c r="BK2832" s="147">
        <f t="shared" si="49"/>
        <v>0</v>
      </c>
      <c r="BL2832" s="18" t="s">
        <v>86</v>
      </c>
      <c r="BM2832" s="146" t="s">
        <v>2912</v>
      </c>
    </row>
    <row r="2833" spans="2:65" s="1" customFormat="1" ht="16.5" customHeight="1" x14ac:dyDescent="0.2">
      <c r="B2833" s="134"/>
      <c r="C2833" s="181" t="s">
        <v>2913</v>
      </c>
      <c r="D2833" s="181" t="s">
        <v>535</v>
      </c>
      <c r="E2833" s="182" t="s">
        <v>2914</v>
      </c>
      <c r="F2833" s="183" t="s">
        <v>2915</v>
      </c>
      <c r="G2833" s="184" t="s">
        <v>871</v>
      </c>
      <c r="H2833" s="185">
        <v>10</v>
      </c>
      <c r="I2833" s="186"/>
      <c r="J2833" s="187">
        <f t="shared" si="40"/>
        <v>0</v>
      </c>
      <c r="K2833" s="183" t="s">
        <v>2</v>
      </c>
      <c r="L2833" s="188"/>
      <c r="M2833" s="189" t="s">
        <v>2</v>
      </c>
      <c r="N2833" s="190" t="s">
        <v>42</v>
      </c>
      <c r="P2833" s="144">
        <f t="shared" si="41"/>
        <v>0</v>
      </c>
      <c r="Q2833" s="144">
        <v>0</v>
      </c>
      <c r="R2833" s="144">
        <f t="shared" si="42"/>
        <v>0</v>
      </c>
      <c r="S2833" s="144">
        <v>0</v>
      </c>
      <c r="T2833" s="145">
        <f t="shared" si="43"/>
        <v>0</v>
      </c>
      <c r="AR2833" s="146" t="s">
        <v>98</v>
      </c>
      <c r="AT2833" s="146" t="s">
        <v>535</v>
      </c>
      <c r="AU2833" s="146" t="s">
        <v>80</v>
      </c>
      <c r="AY2833" s="18" t="s">
        <v>304</v>
      </c>
      <c r="BE2833" s="147">
        <f t="shared" si="44"/>
        <v>0</v>
      </c>
      <c r="BF2833" s="147">
        <f t="shared" si="45"/>
        <v>0</v>
      </c>
      <c r="BG2833" s="147">
        <f t="shared" si="46"/>
        <v>0</v>
      </c>
      <c r="BH2833" s="147">
        <f t="shared" si="47"/>
        <v>0</v>
      </c>
      <c r="BI2833" s="147">
        <f t="shared" si="48"/>
        <v>0</v>
      </c>
      <c r="BJ2833" s="18" t="s">
        <v>78</v>
      </c>
      <c r="BK2833" s="147">
        <f t="shared" si="49"/>
        <v>0</v>
      </c>
      <c r="BL2833" s="18" t="s">
        <v>86</v>
      </c>
      <c r="BM2833" s="146" t="s">
        <v>2916</v>
      </c>
    </row>
    <row r="2834" spans="2:65" s="1" customFormat="1" ht="16.5" customHeight="1" x14ac:dyDescent="0.2">
      <c r="B2834" s="134"/>
      <c r="C2834" s="181" t="s">
        <v>195</v>
      </c>
      <c r="D2834" s="181" t="s">
        <v>535</v>
      </c>
      <c r="E2834" s="182" t="s">
        <v>2917</v>
      </c>
      <c r="F2834" s="183" t="s">
        <v>2918</v>
      </c>
      <c r="G2834" s="184" t="s">
        <v>871</v>
      </c>
      <c r="H2834" s="185">
        <v>5</v>
      </c>
      <c r="I2834" s="186"/>
      <c r="J2834" s="187">
        <f t="shared" si="40"/>
        <v>0</v>
      </c>
      <c r="K2834" s="183" t="s">
        <v>2</v>
      </c>
      <c r="L2834" s="188"/>
      <c r="M2834" s="189" t="s">
        <v>2</v>
      </c>
      <c r="N2834" s="190" t="s">
        <v>42</v>
      </c>
      <c r="P2834" s="144">
        <f t="shared" si="41"/>
        <v>0</v>
      </c>
      <c r="Q2834" s="144">
        <v>0</v>
      </c>
      <c r="R2834" s="144">
        <f t="shared" si="42"/>
        <v>0</v>
      </c>
      <c r="S2834" s="144">
        <v>0</v>
      </c>
      <c r="T2834" s="145">
        <f t="shared" si="43"/>
        <v>0</v>
      </c>
      <c r="AR2834" s="146" t="s">
        <v>98</v>
      </c>
      <c r="AT2834" s="146" t="s">
        <v>535</v>
      </c>
      <c r="AU2834" s="146" t="s">
        <v>80</v>
      </c>
      <c r="AY2834" s="18" t="s">
        <v>304</v>
      </c>
      <c r="BE2834" s="147">
        <f t="shared" si="44"/>
        <v>0</v>
      </c>
      <c r="BF2834" s="147">
        <f t="shared" si="45"/>
        <v>0</v>
      </c>
      <c r="BG2834" s="147">
        <f t="shared" si="46"/>
        <v>0</v>
      </c>
      <c r="BH2834" s="147">
        <f t="shared" si="47"/>
        <v>0</v>
      </c>
      <c r="BI2834" s="147">
        <f t="shared" si="48"/>
        <v>0</v>
      </c>
      <c r="BJ2834" s="18" t="s">
        <v>78</v>
      </c>
      <c r="BK2834" s="147">
        <f t="shared" si="49"/>
        <v>0</v>
      </c>
      <c r="BL2834" s="18" t="s">
        <v>86</v>
      </c>
      <c r="BM2834" s="146" t="s">
        <v>2919</v>
      </c>
    </row>
    <row r="2835" spans="2:65" s="1" customFormat="1" ht="16.5" customHeight="1" x14ac:dyDescent="0.2">
      <c r="B2835" s="134"/>
      <c r="C2835" s="181" t="s">
        <v>2920</v>
      </c>
      <c r="D2835" s="181" t="s">
        <v>535</v>
      </c>
      <c r="E2835" s="182" t="s">
        <v>2921</v>
      </c>
      <c r="F2835" s="183" t="s">
        <v>2922</v>
      </c>
      <c r="G2835" s="184" t="s">
        <v>179</v>
      </c>
      <c r="H2835" s="185">
        <v>47</v>
      </c>
      <c r="I2835" s="186"/>
      <c r="J2835" s="187">
        <f t="shared" si="40"/>
        <v>0</v>
      </c>
      <c r="K2835" s="183" t="s">
        <v>2</v>
      </c>
      <c r="L2835" s="188"/>
      <c r="M2835" s="189" t="s">
        <v>2</v>
      </c>
      <c r="N2835" s="190" t="s">
        <v>42</v>
      </c>
      <c r="P2835" s="144">
        <f t="shared" si="41"/>
        <v>0</v>
      </c>
      <c r="Q2835" s="144">
        <v>0</v>
      </c>
      <c r="R2835" s="144">
        <f t="shared" si="42"/>
        <v>0</v>
      </c>
      <c r="S2835" s="144">
        <v>0</v>
      </c>
      <c r="T2835" s="145">
        <f t="shared" si="43"/>
        <v>0</v>
      </c>
      <c r="AR2835" s="146" t="s">
        <v>98</v>
      </c>
      <c r="AT2835" s="146" t="s">
        <v>535</v>
      </c>
      <c r="AU2835" s="146" t="s">
        <v>80</v>
      </c>
      <c r="AY2835" s="18" t="s">
        <v>304</v>
      </c>
      <c r="BE2835" s="147">
        <f t="shared" si="44"/>
        <v>0</v>
      </c>
      <c r="BF2835" s="147">
        <f t="shared" si="45"/>
        <v>0</v>
      </c>
      <c r="BG2835" s="147">
        <f t="shared" si="46"/>
        <v>0</v>
      </c>
      <c r="BH2835" s="147">
        <f t="shared" si="47"/>
        <v>0</v>
      </c>
      <c r="BI2835" s="147">
        <f t="shared" si="48"/>
        <v>0</v>
      </c>
      <c r="BJ2835" s="18" t="s">
        <v>78</v>
      </c>
      <c r="BK2835" s="147">
        <f t="shared" si="49"/>
        <v>0</v>
      </c>
      <c r="BL2835" s="18" t="s">
        <v>86</v>
      </c>
      <c r="BM2835" s="146" t="s">
        <v>2923</v>
      </c>
    </row>
    <row r="2836" spans="2:65" s="1" customFormat="1" ht="21.75" customHeight="1" x14ac:dyDescent="0.2">
      <c r="B2836" s="134"/>
      <c r="C2836" s="181" t="s">
        <v>2924</v>
      </c>
      <c r="D2836" s="181" t="s">
        <v>535</v>
      </c>
      <c r="E2836" s="182" t="s">
        <v>2925</v>
      </c>
      <c r="F2836" s="183" t="s">
        <v>2926</v>
      </c>
      <c r="G2836" s="184" t="s">
        <v>871</v>
      </c>
      <c r="H2836" s="185">
        <v>2</v>
      </c>
      <c r="I2836" s="186"/>
      <c r="J2836" s="187">
        <f t="shared" si="40"/>
        <v>0</v>
      </c>
      <c r="K2836" s="183" t="s">
        <v>2</v>
      </c>
      <c r="L2836" s="188"/>
      <c r="M2836" s="189" t="s">
        <v>2</v>
      </c>
      <c r="N2836" s="190" t="s">
        <v>42</v>
      </c>
      <c r="P2836" s="144">
        <f t="shared" si="41"/>
        <v>0</v>
      </c>
      <c r="Q2836" s="144">
        <v>0</v>
      </c>
      <c r="R2836" s="144">
        <f t="shared" si="42"/>
        <v>0</v>
      </c>
      <c r="S2836" s="144">
        <v>0</v>
      </c>
      <c r="T2836" s="145">
        <f t="shared" si="43"/>
        <v>0</v>
      </c>
      <c r="AR2836" s="146" t="s">
        <v>98</v>
      </c>
      <c r="AT2836" s="146" t="s">
        <v>535</v>
      </c>
      <c r="AU2836" s="146" t="s">
        <v>80</v>
      </c>
      <c r="AY2836" s="18" t="s">
        <v>304</v>
      </c>
      <c r="BE2836" s="147">
        <f t="shared" si="44"/>
        <v>0</v>
      </c>
      <c r="BF2836" s="147">
        <f t="shared" si="45"/>
        <v>0</v>
      </c>
      <c r="BG2836" s="147">
        <f t="shared" si="46"/>
        <v>0</v>
      </c>
      <c r="BH2836" s="147">
        <f t="shared" si="47"/>
        <v>0</v>
      </c>
      <c r="BI2836" s="147">
        <f t="shared" si="48"/>
        <v>0</v>
      </c>
      <c r="BJ2836" s="18" t="s">
        <v>78</v>
      </c>
      <c r="BK2836" s="147">
        <f t="shared" si="49"/>
        <v>0</v>
      </c>
      <c r="BL2836" s="18" t="s">
        <v>86</v>
      </c>
      <c r="BM2836" s="146" t="s">
        <v>2927</v>
      </c>
    </row>
    <row r="2837" spans="2:65" s="1" customFormat="1" ht="21.75" customHeight="1" x14ac:dyDescent="0.2">
      <c r="B2837" s="134"/>
      <c r="C2837" s="181" t="s">
        <v>2928</v>
      </c>
      <c r="D2837" s="181" t="s">
        <v>535</v>
      </c>
      <c r="E2837" s="182" t="s">
        <v>2929</v>
      </c>
      <c r="F2837" s="183" t="s">
        <v>2930</v>
      </c>
      <c r="G2837" s="184" t="s">
        <v>871</v>
      </c>
      <c r="H2837" s="185">
        <v>2</v>
      </c>
      <c r="I2837" s="186"/>
      <c r="J2837" s="187">
        <f t="shared" si="40"/>
        <v>0</v>
      </c>
      <c r="K2837" s="183" t="s">
        <v>2</v>
      </c>
      <c r="L2837" s="188"/>
      <c r="M2837" s="189" t="s">
        <v>2</v>
      </c>
      <c r="N2837" s="190" t="s">
        <v>42</v>
      </c>
      <c r="P2837" s="144">
        <f t="shared" si="41"/>
        <v>0</v>
      </c>
      <c r="Q2837" s="144">
        <v>0</v>
      </c>
      <c r="R2837" s="144">
        <f t="shared" si="42"/>
        <v>0</v>
      </c>
      <c r="S2837" s="144">
        <v>0</v>
      </c>
      <c r="T2837" s="145">
        <f t="shared" si="43"/>
        <v>0</v>
      </c>
      <c r="AR2837" s="146" t="s">
        <v>98</v>
      </c>
      <c r="AT2837" s="146" t="s">
        <v>535</v>
      </c>
      <c r="AU2837" s="146" t="s">
        <v>80</v>
      </c>
      <c r="AY2837" s="18" t="s">
        <v>304</v>
      </c>
      <c r="BE2837" s="147">
        <f t="shared" si="44"/>
        <v>0</v>
      </c>
      <c r="BF2837" s="147">
        <f t="shared" si="45"/>
        <v>0</v>
      </c>
      <c r="BG2837" s="147">
        <f t="shared" si="46"/>
        <v>0</v>
      </c>
      <c r="BH2837" s="147">
        <f t="shared" si="47"/>
        <v>0</v>
      </c>
      <c r="BI2837" s="147">
        <f t="shared" si="48"/>
        <v>0</v>
      </c>
      <c r="BJ2837" s="18" t="s">
        <v>78</v>
      </c>
      <c r="BK2837" s="147">
        <f t="shared" si="49"/>
        <v>0</v>
      </c>
      <c r="BL2837" s="18" t="s">
        <v>86</v>
      </c>
      <c r="BM2837" s="146" t="s">
        <v>2931</v>
      </c>
    </row>
    <row r="2838" spans="2:65" s="1" customFormat="1" ht="16.5" customHeight="1" x14ac:dyDescent="0.2">
      <c r="B2838" s="134"/>
      <c r="C2838" s="181" t="s">
        <v>2932</v>
      </c>
      <c r="D2838" s="181" t="s">
        <v>535</v>
      </c>
      <c r="E2838" s="182" t="s">
        <v>2933</v>
      </c>
      <c r="F2838" s="183" t="s">
        <v>2934</v>
      </c>
      <c r="G2838" s="184" t="s">
        <v>871</v>
      </c>
      <c r="H2838" s="185">
        <v>2</v>
      </c>
      <c r="I2838" s="186"/>
      <c r="J2838" s="187">
        <f t="shared" si="40"/>
        <v>0</v>
      </c>
      <c r="K2838" s="183" t="s">
        <v>2</v>
      </c>
      <c r="L2838" s="188"/>
      <c r="M2838" s="189" t="s">
        <v>2</v>
      </c>
      <c r="N2838" s="190" t="s">
        <v>42</v>
      </c>
      <c r="P2838" s="144">
        <f t="shared" si="41"/>
        <v>0</v>
      </c>
      <c r="Q2838" s="144">
        <v>0</v>
      </c>
      <c r="R2838" s="144">
        <f t="shared" si="42"/>
        <v>0</v>
      </c>
      <c r="S2838" s="144">
        <v>0</v>
      </c>
      <c r="T2838" s="145">
        <f t="shared" si="43"/>
        <v>0</v>
      </c>
      <c r="AR2838" s="146" t="s">
        <v>98</v>
      </c>
      <c r="AT2838" s="146" t="s">
        <v>535</v>
      </c>
      <c r="AU2838" s="146" t="s">
        <v>80</v>
      </c>
      <c r="AY2838" s="18" t="s">
        <v>304</v>
      </c>
      <c r="BE2838" s="147">
        <f t="shared" si="44"/>
        <v>0</v>
      </c>
      <c r="BF2838" s="147">
        <f t="shared" si="45"/>
        <v>0</v>
      </c>
      <c r="BG2838" s="147">
        <f t="shared" si="46"/>
        <v>0</v>
      </c>
      <c r="BH2838" s="147">
        <f t="shared" si="47"/>
        <v>0</v>
      </c>
      <c r="BI2838" s="147">
        <f t="shared" si="48"/>
        <v>0</v>
      </c>
      <c r="BJ2838" s="18" t="s">
        <v>78</v>
      </c>
      <c r="BK2838" s="147">
        <f t="shared" si="49"/>
        <v>0</v>
      </c>
      <c r="BL2838" s="18" t="s">
        <v>86</v>
      </c>
      <c r="BM2838" s="146" t="s">
        <v>2935</v>
      </c>
    </row>
    <row r="2839" spans="2:65" s="1" customFormat="1" ht="16.5" customHeight="1" x14ac:dyDescent="0.2">
      <c r="B2839" s="134"/>
      <c r="C2839" s="135" t="s">
        <v>2936</v>
      </c>
      <c r="D2839" s="135" t="s">
        <v>306</v>
      </c>
      <c r="E2839" s="136" t="s">
        <v>2937</v>
      </c>
      <c r="F2839" s="137" t="s">
        <v>2938</v>
      </c>
      <c r="G2839" s="138" t="s">
        <v>581</v>
      </c>
      <c r="H2839" s="139">
        <v>1</v>
      </c>
      <c r="I2839" s="140"/>
      <c r="J2839" s="141">
        <f t="shared" si="40"/>
        <v>0</v>
      </c>
      <c r="K2839" s="137" t="s">
        <v>2</v>
      </c>
      <c r="L2839" s="33"/>
      <c r="M2839" s="142" t="s">
        <v>2</v>
      </c>
      <c r="N2839" s="143" t="s">
        <v>42</v>
      </c>
      <c r="P2839" s="144">
        <f t="shared" si="41"/>
        <v>0</v>
      </c>
      <c r="Q2839" s="144">
        <v>0</v>
      </c>
      <c r="R2839" s="144">
        <f t="shared" si="42"/>
        <v>0</v>
      </c>
      <c r="S2839" s="144">
        <v>0</v>
      </c>
      <c r="T2839" s="145">
        <f t="shared" si="43"/>
        <v>0</v>
      </c>
      <c r="AR2839" s="146" t="s">
        <v>86</v>
      </c>
      <c r="AT2839" s="146" t="s">
        <v>306</v>
      </c>
      <c r="AU2839" s="146" t="s">
        <v>80</v>
      </c>
      <c r="AY2839" s="18" t="s">
        <v>304</v>
      </c>
      <c r="BE2839" s="147">
        <f t="shared" si="44"/>
        <v>0</v>
      </c>
      <c r="BF2839" s="147">
        <f t="shared" si="45"/>
        <v>0</v>
      </c>
      <c r="BG2839" s="147">
        <f t="shared" si="46"/>
        <v>0</v>
      </c>
      <c r="BH2839" s="147">
        <f t="shared" si="47"/>
        <v>0</v>
      </c>
      <c r="BI2839" s="147">
        <f t="shared" si="48"/>
        <v>0</v>
      </c>
      <c r="BJ2839" s="18" t="s">
        <v>78</v>
      </c>
      <c r="BK2839" s="147">
        <f t="shared" si="49"/>
        <v>0</v>
      </c>
      <c r="BL2839" s="18" t="s">
        <v>86</v>
      </c>
      <c r="BM2839" s="146" t="s">
        <v>2939</v>
      </c>
    </row>
    <row r="2840" spans="2:65" s="1" customFormat="1" ht="16.5" customHeight="1" x14ac:dyDescent="0.2">
      <c r="B2840" s="134"/>
      <c r="C2840" s="135" t="s">
        <v>2940</v>
      </c>
      <c r="D2840" s="135" t="s">
        <v>306</v>
      </c>
      <c r="E2840" s="136" t="s">
        <v>2941</v>
      </c>
      <c r="F2840" s="137" t="s">
        <v>2942</v>
      </c>
      <c r="G2840" s="138" t="s">
        <v>581</v>
      </c>
      <c r="H2840" s="139">
        <v>1</v>
      </c>
      <c r="I2840" s="140"/>
      <c r="J2840" s="141">
        <f t="shared" si="40"/>
        <v>0</v>
      </c>
      <c r="K2840" s="137" t="s">
        <v>2</v>
      </c>
      <c r="L2840" s="33"/>
      <c r="M2840" s="142" t="s">
        <v>2</v>
      </c>
      <c r="N2840" s="143" t="s">
        <v>42</v>
      </c>
      <c r="P2840" s="144">
        <f t="shared" si="41"/>
        <v>0</v>
      </c>
      <c r="Q2840" s="144">
        <v>0</v>
      </c>
      <c r="R2840" s="144">
        <f t="shared" si="42"/>
        <v>0</v>
      </c>
      <c r="S2840" s="144">
        <v>0</v>
      </c>
      <c r="T2840" s="145">
        <f t="shared" si="43"/>
        <v>0</v>
      </c>
      <c r="AR2840" s="146" t="s">
        <v>86</v>
      </c>
      <c r="AT2840" s="146" t="s">
        <v>306</v>
      </c>
      <c r="AU2840" s="146" t="s">
        <v>80</v>
      </c>
      <c r="AY2840" s="18" t="s">
        <v>304</v>
      </c>
      <c r="BE2840" s="147">
        <f t="shared" si="44"/>
        <v>0</v>
      </c>
      <c r="BF2840" s="147">
        <f t="shared" si="45"/>
        <v>0</v>
      </c>
      <c r="BG2840" s="147">
        <f t="shared" si="46"/>
        <v>0</v>
      </c>
      <c r="BH2840" s="147">
        <f t="shared" si="47"/>
        <v>0</v>
      </c>
      <c r="BI2840" s="147">
        <f t="shared" si="48"/>
        <v>0</v>
      </c>
      <c r="BJ2840" s="18" t="s">
        <v>78</v>
      </c>
      <c r="BK2840" s="147">
        <f t="shared" si="49"/>
        <v>0</v>
      </c>
      <c r="BL2840" s="18" t="s">
        <v>86</v>
      </c>
      <c r="BM2840" s="146" t="s">
        <v>2943</v>
      </c>
    </row>
    <row r="2841" spans="2:65" s="11" customFormat="1" ht="22.9" customHeight="1" x14ac:dyDescent="0.2">
      <c r="B2841" s="122"/>
      <c r="D2841" s="123" t="s">
        <v>70</v>
      </c>
      <c r="E2841" s="132" t="s">
        <v>2944</v>
      </c>
      <c r="F2841" s="132" t="s">
        <v>2945</v>
      </c>
      <c r="I2841" s="125"/>
      <c r="J2841" s="133">
        <f>BK2841</f>
        <v>0</v>
      </c>
      <c r="L2841" s="122"/>
      <c r="M2841" s="127"/>
      <c r="P2841" s="128">
        <f>SUM(P2842:P2901)</f>
        <v>0</v>
      </c>
      <c r="R2841" s="128">
        <f>SUM(R2842:R2901)</f>
        <v>2.7985834499999998</v>
      </c>
      <c r="T2841" s="129">
        <f>SUM(T2842:T2901)</f>
        <v>0</v>
      </c>
      <c r="AR2841" s="123" t="s">
        <v>80</v>
      </c>
      <c r="AT2841" s="130" t="s">
        <v>70</v>
      </c>
      <c r="AU2841" s="130" t="s">
        <v>78</v>
      </c>
      <c r="AY2841" s="123" t="s">
        <v>304</v>
      </c>
      <c r="BK2841" s="131">
        <f>SUM(BK2842:BK2901)</f>
        <v>0</v>
      </c>
    </row>
    <row r="2842" spans="2:65" s="1" customFormat="1" ht="33" customHeight="1" x14ac:dyDescent="0.2">
      <c r="B2842" s="134"/>
      <c r="C2842" s="135" t="s">
        <v>2946</v>
      </c>
      <c r="D2842" s="135" t="s">
        <v>306</v>
      </c>
      <c r="E2842" s="136" t="s">
        <v>2947</v>
      </c>
      <c r="F2842" s="137" t="s">
        <v>2948</v>
      </c>
      <c r="G2842" s="138" t="s">
        <v>179</v>
      </c>
      <c r="H2842" s="139">
        <v>19.16</v>
      </c>
      <c r="I2842" s="140"/>
      <c r="J2842" s="141">
        <f>ROUND(I2842*H2842,2)</f>
        <v>0</v>
      </c>
      <c r="K2842" s="137" t="s">
        <v>2</v>
      </c>
      <c r="L2842" s="33"/>
      <c r="M2842" s="142" t="s">
        <v>2</v>
      </c>
      <c r="N2842" s="143" t="s">
        <v>42</v>
      </c>
      <c r="P2842" s="144">
        <f>O2842*H2842</f>
        <v>0</v>
      </c>
      <c r="Q2842" s="144">
        <v>0</v>
      </c>
      <c r="R2842" s="144">
        <f>Q2842*H2842</f>
        <v>0</v>
      </c>
      <c r="S2842" s="144">
        <v>0</v>
      </c>
      <c r="T2842" s="145">
        <f>S2842*H2842</f>
        <v>0</v>
      </c>
      <c r="AR2842" s="146" t="s">
        <v>423</v>
      </c>
      <c r="AT2842" s="146" t="s">
        <v>306</v>
      </c>
      <c r="AU2842" s="146" t="s">
        <v>80</v>
      </c>
      <c r="AY2842" s="18" t="s">
        <v>304</v>
      </c>
      <c r="BE2842" s="147">
        <f>IF(N2842="základní",J2842,0)</f>
        <v>0</v>
      </c>
      <c r="BF2842" s="147">
        <f>IF(N2842="snížená",J2842,0)</f>
        <v>0</v>
      </c>
      <c r="BG2842" s="147">
        <f>IF(N2842="zákl. přenesená",J2842,0)</f>
        <v>0</v>
      </c>
      <c r="BH2842" s="147">
        <f>IF(N2842="sníž. přenesená",J2842,0)</f>
        <v>0</v>
      </c>
      <c r="BI2842" s="147">
        <f>IF(N2842="nulová",J2842,0)</f>
        <v>0</v>
      </c>
      <c r="BJ2842" s="18" t="s">
        <v>78</v>
      </c>
      <c r="BK2842" s="147">
        <f>ROUND(I2842*H2842,2)</f>
        <v>0</v>
      </c>
      <c r="BL2842" s="18" t="s">
        <v>423</v>
      </c>
      <c r="BM2842" s="146" t="s">
        <v>2949</v>
      </c>
    </row>
    <row r="2843" spans="2:65" s="1" customFormat="1" ht="19.5" x14ac:dyDescent="0.2">
      <c r="B2843" s="33"/>
      <c r="D2843" s="153" t="s">
        <v>360</v>
      </c>
      <c r="F2843" s="180" t="s">
        <v>2950</v>
      </c>
      <c r="I2843" s="150"/>
      <c r="L2843" s="33"/>
      <c r="M2843" s="151"/>
      <c r="T2843" s="54"/>
      <c r="AT2843" s="18" t="s">
        <v>360</v>
      </c>
      <c r="AU2843" s="18" t="s">
        <v>80</v>
      </c>
    </row>
    <row r="2844" spans="2:65" s="12" customFormat="1" x14ac:dyDescent="0.2">
      <c r="B2844" s="152"/>
      <c r="D2844" s="153" t="s">
        <v>313</v>
      </c>
      <c r="E2844" s="154" t="s">
        <v>2</v>
      </c>
      <c r="F2844" s="155" t="s">
        <v>2951</v>
      </c>
      <c r="H2844" s="154" t="s">
        <v>2</v>
      </c>
      <c r="I2844" s="156"/>
      <c r="L2844" s="152"/>
      <c r="M2844" s="157"/>
      <c r="T2844" s="158"/>
      <c r="AT2844" s="154" t="s">
        <v>313</v>
      </c>
      <c r="AU2844" s="154" t="s">
        <v>80</v>
      </c>
      <c r="AV2844" s="12" t="s">
        <v>78</v>
      </c>
      <c r="AW2844" s="12" t="s">
        <v>32</v>
      </c>
      <c r="AX2844" s="12" t="s">
        <v>71</v>
      </c>
      <c r="AY2844" s="154" t="s">
        <v>304</v>
      </c>
    </row>
    <row r="2845" spans="2:65" s="12" customFormat="1" x14ac:dyDescent="0.2">
      <c r="B2845" s="152"/>
      <c r="D2845" s="153" t="s">
        <v>313</v>
      </c>
      <c r="E2845" s="154" t="s">
        <v>2</v>
      </c>
      <c r="F2845" s="155" t="s">
        <v>2952</v>
      </c>
      <c r="H2845" s="154" t="s">
        <v>2</v>
      </c>
      <c r="I2845" s="156"/>
      <c r="L2845" s="152"/>
      <c r="M2845" s="157"/>
      <c r="T2845" s="158"/>
      <c r="AT2845" s="154" t="s">
        <v>313</v>
      </c>
      <c r="AU2845" s="154" t="s">
        <v>80</v>
      </c>
      <c r="AV2845" s="12" t="s">
        <v>78</v>
      </c>
      <c r="AW2845" s="12" t="s">
        <v>32</v>
      </c>
      <c r="AX2845" s="12" t="s">
        <v>71</v>
      </c>
      <c r="AY2845" s="154" t="s">
        <v>304</v>
      </c>
    </row>
    <row r="2846" spans="2:65" s="12" customFormat="1" ht="22.5" x14ac:dyDescent="0.2">
      <c r="B2846" s="152"/>
      <c r="D2846" s="153" t="s">
        <v>313</v>
      </c>
      <c r="E2846" s="154" t="s">
        <v>2</v>
      </c>
      <c r="F2846" s="155" t="s">
        <v>2953</v>
      </c>
      <c r="H2846" s="154" t="s">
        <v>2</v>
      </c>
      <c r="I2846" s="156"/>
      <c r="L2846" s="152"/>
      <c r="M2846" s="157"/>
      <c r="T2846" s="158"/>
      <c r="AT2846" s="154" t="s">
        <v>313</v>
      </c>
      <c r="AU2846" s="154" t="s">
        <v>80</v>
      </c>
      <c r="AV2846" s="12" t="s">
        <v>78</v>
      </c>
      <c r="AW2846" s="12" t="s">
        <v>32</v>
      </c>
      <c r="AX2846" s="12" t="s">
        <v>71</v>
      </c>
      <c r="AY2846" s="154" t="s">
        <v>304</v>
      </c>
    </row>
    <row r="2847" spans="2:65" s="13" customFormat="1" x14ac:dyDescent="0.2">
      <c r="B2847" s="159"/>
      <c r="D2847" s="153" t="s">
        <v>313</v>
      </c>
      <c r="E2847" s="160" t="s">
        <v>2</v>
      </c>
      <c r="F2847" s="161" t="s">
        <v>2954</v>
      </c>
      <c r="H2847" s="162">
        <v>7.1</v>
      </c>
      <c r="I2847" s="163"/>
      <c r="L2847" s="159"/>
      <c r="M2847" s="164"/>
      <c r="T2847" s="165"/>
      <c r="AT2847" s="160" t="s">
        <v>313</v>
      </c>
      <c r="AU2847" s="160" t="s">
        <v>80</v>
      </c>
      <c r="AV2847" s="13" t="s">
        <v>80</v>
      </c>
      <c r="AW2847" s="13" t="s">
        <v>32</v>
      </c>
      <c r="AX2847" s="13" t="s">
        <v>71</v>
      </c>
      <c r="AY2847" s="160" t="s">
        <v>304</v>
      </c>
    </row>
    <row r="2848" spans="2:65" s="13" customFormat="1" x14ac:dyDescent="0.2">
      <c r="B2848" s="159"/>
      <c r="D2848" s="153" t="s">
        <v>313</v>
      </c>
      <c r="E2848" s="160" t="s">
        <v>2</v>
      </c>
      <c r="F2848" s="161" t="s">
        <v>2955</v>
      </c>
      <c r="H2848" s="162">
        <v>12.06</v>
      </c>
      <c r="I2848" s="163"/>
      <c r="L2848" s="159"/>
      <c r="M2848" s="164"/>
      <c r="T2848" s="165"/>
      <c r="AT2848" s="160" t="s">
        <v>313</v>
      </c>
      <c r="AU2848" s="160" t="s">
        <v>80</v>
      </c>
      <c r="AV2848" s="13" t="s">
        <v>80</v>
      </c>
      <c r="AW2848" s="13" t="s">
        <v>32</v>
      </c>
      <c r="AX2848" s="13" t="s">
        <v>71</v>
      </c>
      <c r="AY2848" s="160" t="s">
        <v>304</v>
      </c>
    </row>
    <row r="2849" spans="2:65" s="15" customFormat="1" x14ac:dyDescent="0.2">
      <c r="B2849" s="173"/>
      <c r="D2849" s="153" t="s">
        <v>313</v>
      </c>
      <c r="E2849" s="174" t="s">
        <v>2</v>
      </c>
      <c r="F2849" s="175" t="s">
        <v>323</v>
      </c>
      <c r="H2849" s="176">
        <v>19.16</v>
      </c>
      <c r="I2849" s="177"/>
      <c r="L2849" s="173"/>
      <c r="M2849" s="178"/>
      <c r="T2849" s="179"/>
      <c r="AT2849" s="174" t="s">
        <v>313</v>
      </c>
      <c r="AU2849" s="174" t="s">
        <v>80</v>
      </c>
      <c r="AV2849" s="15" t="s">
        <v>86</v>
      </c>
      <c r="AW2849" s="15" t="s">
        <v>32</v>
      </c>
      <c r="AX2849" s="15" t="s">
        <v>78</v>
      </c>
      <c r="AY2849" s="174" t="s">
        <v>304</v>
      </c>
    </row>
    <row r="2850" spans="2:65" s="1" customFormat="1" ht="37.9" customHeight="1" x14ac:dyDescent="0.2">
      <c r="B2850" s="134"/>
      <c r="C2850" s="135" t="s">
        <v>2956</v>
      </c>
      <c r="D2850" s="135" t="s">
        <v>306</v>
      </c>
      <c r="E2850" s="136" t="s">
        <v>2957</v>
      </c>
      <c r="F2850" s="137" t="s">
        <v>2958</v>
      </c>
      <c r="G2850" s="138" t="s">
        <v>130</v>
      </c>
      <c r="H2850" s="139">
        <v>265.92899999999997</v>
      </c>
      <c r="I2850" s="140"/>
      <c r="J2850" s="141">
        <f>ROUND(I2850*H2850,2)</f>
        <v>0</v>
      </c>
      <c r="K2850" s="137" t="s">
        <v>309</v>
      </c>
      <c r="L2850" s="33"/>
      <c r="M2850" s="142" t="s">
        <v>2</v>
      </c>
      <c r="N2850" s="143" t="s">
        <v>42</v>
      </c>
      <c r="P2850" s="144">
        <f>O2850*H2850</f>
        <v>0</v>
      </c>
      <c r="Q2850" s="144">
        <v>0</v>
      </c>
      <c r="R2850" s="144">
        <f>Q2850*H2850</f>
        <v>0</v>
      </c>
      <c r="S2850" s="144">
        <v>0</v>
      </c>
      <c r="T2850" s="145">
        <f>S2850*H2850</f>
        <v>0</v>
      </c>
      <c r="AR2850" s="146" t="s">
        <v>423</v>
      </c>
      <c r="AT2850" s="146" t="s">
        <v>306</v>
      </c>
      <c r="AU2850" s="146" t="s">
        <v>80</v>
      </c>
      <c r="AY2850" s="18" t="s">
        <v>304</v>
      </c>
      <c r="BE2850" s="147">
        <f>IF(N2850="základní",J2850,0)</f>
        <v>0</v>
      </c>
      <c r="BF2850" s="147">
        <f>IF(N2850="snížená",J2850,0)</f>
        <v>0</v>
      </c>
      <c r="BG2850" s="147">
        <f>IF(N2850="zákl. přenesená",J2850,0)</f>
        <v>0</v>
      </c>
      <c r="BH2850" s="147">
        <f>IF(N2850="sníž. přenesená",J2850,0)</f>
        <v>0</v>
      </c>
      <c r="BI2850" s="147">
        <f>IF(N2850="nulová",J2850,0)</f>
        <v>0</v>
      </c>
      <c r="BJ2850" s="18" t="s">
        <v>78</v>
      </c>
      <c r="BK2850" s="147">
        <f>ROUND(I2850*H2850,2)</f>
        <v>0</v>
      </c>
      <c r="BL2850" s="18" t="s">
        <v>423</v>
      </c>
      <c r="BM2850" s="146" t="s">
        <v>2959</v>
      </c>
    </row>
    <row r="2851" spans="2:65" s="1" customFormat="1" x14ac:dyDescent="0.2">
      <c r="B2851" s="33"/>
      <c r="D2851" s="148" t="s">
        <v>311</v>
      </c>
      <c r="F2851" s="149" t="s">
        <v>2960</v>
      </c>
      <c r="I2851" s="150"/>
      <c r="L2851" s="33"/>
      <c r="M2851" s="151"/>
      <c r="T2851" s="54"/>
      <c r="AT2851" s="18" t="s">
        <v>311</v>
      </c>
      <c r="AU2851" s="18" t="s">
        <v>80</v>
      </c>
    </row>
    <row r="2852" spans="2:65" s="12" customFormat="1" x14ac:dyDescent="0.2">
      <c r="B2852" s="152"/>
      <c r="D2852" s="153" t="s">
        <v>313</v>
      </c>
      <c r="E2852" s="154" t="s">
        <v>2</v>
      </c>
      <c r="F2852" s="155" t="s">
        <v>2961</v>
      </c>
      <c r="H2852" s="154" t="s">
        <v>2</v>
      </c>
      <c r="I2852" s="156"/>
      <c r="L2852" s="152"/>
      <c r="M2852" s="157"/>
      <c r="T2852" s="158"/>
      <c r="AT2852" s="154" t="s">
        <v>313</v>
      </c>
      <c r="AU2852" s="154" t="s">
        <v>80</v>
      </c>
      <c r="AV2852" s="12" t="s">
        <v>78</v>
      </c>
      <c r="AW2852" s="12" t="s">
        <v>32</v>
      </c>
      <c r="AX2852" s="12" t="s">
        <v>71</v>
      </c>
      <c r="AY2852" s="154" t="s">
        <v>304</v>
      </c>
    </row>
    <row r="2853" spans="2:65" s="12" customFormat="1" x14ac:dyDescent="0.2">
      <c r="B2853" s="152"/>
      <c r="D2853" s="153" t="s">
        <v>313</v>
      </c>
      <c r="E2853" s="154" t="s">
        <v>2</v>
      </c>
      <c r="F2853" s="155" t="s">
        <v>2204</v>
      </c>
      <c r="H2853" s="154" t="s">
        <v>2</v>
      </c>
      <c r="I2853" s="156"/>
      <c r="L2853" s="152"/>
      <c r="M2853" s="157"/>
      <c r="T2853" s="158"/>
      <c r="AT2853" s="154" t="s">
        <v>313</v>
      </c>
      <c r="AU2853" s="154" t="s">
        <v>80</v>
      </c>
      <c r="AV2853" s="12" t="s">
        <v>78</v>
      </c>
      <c r="AW2853" s="12" t="s">
        <v>32</v>
      </c>
      <c r="AX2853" s="12" t="s">
        <v>71</v>
      </c>
      <c r="AY2853" s="154" t="s">
        <v>304</v>
      </c>
    </row>
    <row r="2854" spans="2:65" s="13" customFormat="1" x14ac:dyDescent="0.2">
      <c r="B2854" s="159"/>
      <c r="D2854" s="153" t="s">
        <v>313</v>
      </c>
      <c r="E2854" s="160" t="s">
        <v>2</v>
      </c>
      <c r="F2854" s="161" t="s">
        <v>165</v>
      </c>
      <c r="H2854" s="162">
        <v>66.016000000000005</v>
      </c>
      <c r="I2854" s="163"/>
      <c r="L2854" s="159"/>
      <c r="M2854" s="164"/>
      <c r="T2854" s="165"/>
      <c r="AT2854" s="160" t="s">
        <v>313</v>
      </c>
      <c r="AU2854" s="160" t="s">
        <v>80</v>
      </c>
      <c r="AV2854" s="13" t="s">
        <v>80</v>
      </c>
      <c r="AW2854" s="13" t="s">
        <v>32</v>
      </c>
      <c r="AX2854" s="13" t="s">
        <v>71</v>
      </c>
      <c r="AY2854" s="160" t="s">
        <v>304</v>
      </c>
    </row>
    <row r="2855" spans="2:65" s="13" customFormat="1" x14ac:dyDescent="0.2">
      <c r="B2855" s="159"/>
      <c r="D2855" s="153" t="s">
        <v>313</v>
      </c>
      <c r="E2855" s="160" t="s">
        <v>2</v>
      </c>
      <c r="F2855" s="161" t="s">
        <v>158</v>
      </c>
      <c r="H2855" s="162">
        <v>102.051</v>
      </c>
      <c r="I2855" s="163"/>
      <c r="L2855" s="159"/>
      <c r="M2855" s="164"/>
      <c r="T2855" s="165"/>
      <c r="AT2855" s="160" t="s">
        <v>313</v>
      </c>
      <c r="AU2855" s="160" t="s">
        <v>80</v>
      </c>
      <c r="AV2855" s="13" t="s">
        <v>80</v>
      </c>
      <c r="AW2855" s="13" t="s">
        <v>32</v>
      </c>
      <c r="AX2855" s="13" t="s">
        <v>71</v>
      </c>
      <c r="AY2855" s="160" t="s">
        <v>304</v>
      </c>
    </row>
    <row r="2856" spans="2:65" s="14" customFormat="1" x14ac:dyDescent="0.2">
      <c r="B2856" s="166"/>
      <c r="D2856" s="153" t="s">
        <v>313</v>
      </c>
      <c r="E2856" s="167" t="s">
        <v>2</v>
      </c>
      <c r="F2856" s="168" t="s">
        <v>321</v>
      </c>
      <c r="H2856" s="169">
        <v>168.06700000000001</v>
      </c>
      <c r="I2856" s="170"/>
      <c r="L2856" s="166"/>
      <c r="M2856" s="171"/>
      <c r="T2856" s="172"/>
      <c r="AT2856" s="167" t="s">
        <v>313</v>
      </c>
      <c r="AU2856" s="167" t="s">
        <v>80</v>
      </c>
      <c r="AV2856" s="14" t="s">
        <v>322</v>
      </c>
      <c r="AW2856" s="14" t="s">
        <v>32</v>
      </c>
      <c r="AX2856" s="14" t="s">
        <v>71</v>
      </c>
      <c r="AY2856" s="167" t="s">
        <v>304</v>
      </c>
    </row>
    <row r="2857" spans="2:65" s="12" customFormat="1" x14ac:dyDescent="0.2">
      <c r="B2857" s="152"/>
      <c r="D2857" s="153" t="s">
        <v>313</v>
      </c>
      <c r="E2857" s="154" t="s">
        <v>2</v>
      </c>
      <c r="F2857" s="155" t="s">
        <v>2207</v>
      </c>
      <c r="H2857" s="154" t="s">
        <v>2</v>
      </c>
      <c r="I2857" s="156"/>
      <c r="L2857" s="152"/>
      <c r="M2857" s="157"/>
      <c r="T2857" s="158"/>
      <c r="AT2857" s="154" t="s">
        <v>313</v>
      </c>
      <c r="AU2857" s="154" t="s">
        <v>80</v>
      </c>
      <c r="AV2857" s="12" t="s">
        <v>78</v>
      </c>
      <c r="AW2857" s="12" t="s">
        <v>32</v>
      </c>
      <c r="AX2857" s="12" t="s">
        <v>71</v>
      </c>
      <c r="AY2857" s="154" t="s">
        <v>304</v>
      </c>
    </row>
    <row r="2858" spans="2:65" s="13" customFormat="1" x14ac:dyDescent="0.2">
      <c r="B2858" s="159"/>
      <c r="D2858" s="153" t="s">
        <v>313</v>
      </c>
      <c r="E2858" s="160" t="s">
        <v>2</v>
      </c>
      <c r="F2858" s="161" t="s">
        <v>231</v>
      </c>
      <c r="H2858" s="162">
        <v>97.861999999999995</v>
      </c>
      <c r="I2858" s="163"/>
      <c r="L2858" s="159"/>
      <c r="M2858" s="164"/>
      <c r="T2858" s="165"/>
      <c r="AT2858" s="160" t="s">
        <v>313</v>
      </c>
      <c r="AU2858" s="160" t="s">
        <v>80</v>
      </c>
      <c r="AV2858" s="13" t="s">
        <v>80</v>
      </c>
      <c r="AW2858" s="13" t="s">
        <v>32</v>
      </c>
      <c r="AX2858" s="13" t="s">
        <v>71</v>
      </c>
      <c r="AY2858" s="160" t="s">
        <v>304</v>
      </c>
    </row>
    <row r="2859" spans="2:65" s="14" customFormat="1" x14ac:dyDescent="0.2">
      <c r="B2859" s="166"/>
      <c r="D2859" s="153" t="s">
        <v>313</v>
      </c>
      <c r="E2859" s="167" t="s">
        <v>2</v>
      </c>
      <c r="F2859" s="168" t="s">
        <v>321</v>
      </c>
      <c r="H2859" s="169">
        <v>97.861999999999995</v>
      </c>
      <c r="I2859" s="170"/>
      <c r="L2859" s="166"/>
      <c r="M2859" s="171"/>
      <c r="T2859" s="172"/>
      <c r="AT2859" s="167" t="s">
        <v>313</v>
      </c>
      <c r="AU2859" s="167" t="s">
        <v>80</v>
      </c>
      <c r="AV2859" s="14" t="s">
        <v>322</v>
      </c>
      <c r="AW2859" s="14" t="s">
        <v>32</v>
      </c>
      <c r="AX2859" s="14" t="s">
        <v>71</v>
      </c>
      <c r="AY2859" s="167" t="s">
        <v>304</v>
      </c>
    </row>
    <row r="2860" spans="2:65" s="15" customFormat="1" x14ac:dyDescent="0.2">
      <c r="B2860" s="173"/>
      <c r="D2860" s="153" t="s">
        <v>313</v>
      </c>
      <c r="E2860" s="174" t="s">
        <v>2</v>
      </c>
      <c r="F2860" s="175" t="s">
        <v>323</v>
      </c>
      <c r="H2860" s="176">
        <v>265.92899999999997</v>
      </c>
      <c r="I2860" s="177"/>
      <c r="L2860" s="173"/>
      <c r="M2860" s="178"/>
      <c r="T2860" s="179"/>
      <c r="AT2860" s="174" t="s">
        <v>313</v>
      </c>
      <c r="AU2860" s="174" t="s">
        <v>80</v>
      </c>
      <c r="AV2860" s="15" t="s">
        <v>86</v>
      </c>
      <c r="AW2860" s="15" t="s">
        <v>32</v>
      </c>
      <c r="AX2860" s="15" t="s">
        <v>78</v>
      </c>
      <c r="AY2860" s="174" t="s">
        <v>304</v>
      </c>
    </row>
    <row r="2861" spans="2:65" s="1" customFormat="1" ht="24.2" customHeight="1" x14ac:dyDescent="0.2">
      <c r="B2861" s="134"/>
      <c r="C2861" s="181" t="s">
        <v>2962</v>
      </c>
      <c r="D2861" s="181" t="s">
        <v>535</v>
      </c>
      <c r="E2861" s="182" t="s">
        <v>2963</v>
      </c>
      <c r="F2861" s="183" t="s">
        <v>2964</v>
      </c>
      <c r="G2861" s="184" t="s">
        <v>130</v>
      </c>
      <c r="H2861" s="185">
        <v>279.22500000000002</v>
      </c>
      <c r="I2861" s="186"/>
      <c r="J2861" s="187">
        <f>ROUND(I2861*H2861,2)</f>
        <v>0</v>
      </c>
      <c r="K2861" s="183" t="s">
        <v>309</v>
      </c>
      <c r="L2861" s="188"/>
      <c r="M2861" s="189" t="s">
        <v>2</v>
      </c>
      <c r="N2861" s="190" t="s">
        <v>42</v>
      </c>
      <c r="P2861" s="144">
        <f>O2861*H2861</f>
        <v>0</v>
      </c>
      <c r="Q2861" s="144">
        <v>3.8999999999999999E-4</v>
      </c>
      <c r="R2861" s="144">
        <f>Q2861*H2861</f>
        <v>0.10889775</v>
      </c>
      <c r="S2861" s="144">
        <v>0</v>
      </c>
      <c r="T2861" s="145">
        <f>S2861*H2861</f>
        <v>0</v>
      </c>
      <c r="AR2861" s="146" t="s">
        <v>552</v>
      </c>
      <c r="AT2861" s="146" t="s">
        <v>535</v>
      </c>
      <c r="AU2861" s="146" t="s">
        <v>80</v>
      </c>
      <c r="AY2861" s="18" t="s">
        <v>304</v>
      </c>
      <c r="BE2861" s="147">
        <f>IF(N2861="základní",J2861,0)</f>
        <v>0</v>
      </c>
      <c r="BF2861" s="147">
        <f>IF(N2861="snížená",J2861,0)</f>
        <v>0</v>
      </c>
      <c r="BG2861" s="147">
        <f>IF(N2861="zákl. přenesená",J2861,0)</f>
        <v>0</v>
      </c>
      <c r="BH2861" s="147">
        <f>IF(N2861="sníž. přenesená",J2861,0)</f>
        <v>0</v>
      </c>
      <c r="BI2861" s="147">
        <f>IF(N2861="nulová",J2861,0)</f>
        <v>0</v>
      </c>
      <c r="BJ2861" s="18" t="s">
        <v>78</v>
      </c>
      <c r="BK2861" s="147">
        <f>ROUND(I2861*H2861,2)</f>
        <v>0</v>
      </c>
      <c r="BL2861" s="18" t="s">
        <v>423</v>
      </c>
      <c r="BM2861" s="146" t="s">
        <v>2965</v>
      </c>
    </row>
    <row r="2862" spans="2:65" s="13" customFormat="1" x14ac:dyDescent="0.2">
      <c r="B2862" s="159"/>
      <c r="D2862" s="153" t="s">
        <v>313</v>
      </c>
      <c r="F2862" s="161" t="s">
        <v>2966</v>
      </c>
      <c r="H2862" s="162">
        <v>279.22500000000002</v>
      </c>
      <c r="I2862" s="163"/>
      <c r="L2862" s="159"/>
      <c r="M2862" s="164"/>
      <c r="T2862" s="165"/>
      <c r="AT2862" s="160" t="s">
        <v>313</v>
      </c>
      <c r="AU2862" s="160" t="s">
        <v>80</v>
      </c>
      <c r="AV2862" s="13" t="s">
        <v>80</v>
      </c>
      <c r="AW2862" s="13" t="s">
        <v>3</v>
      </c>
      <c r="AX2862" s="13" t="s">
        <v>78</v>
      </c>
      <c r="AY2862" s="160" t="s">
        <v>304</v>
      </c>
    </row>
    <row r="2863" spans="2:65" s="1" customFormat="1" ht="37.9" customHeight="1" x14ac:dyDescent="0.2">
      <c r="B2863" s="134"/>
      <c r="C2863" s="135" t="s">
        <v>2967</v>
      </c>
      <c r="D2863" s="135" t="s">
        <v>306</v>
      </c>
      <c r="E2863" s="136" t="s">
        <v>2968</v>
      </c>
      <c r="F2863" s="137" t="s">
        <v>2969</v>
      </c>
      <c r="G2863" s="138" t="s">
        <v>130</v>
      </c>
      <c r="H2863" s="139">
        <v>768.57100000000003</v>
      </c>
      <c r="I2863" s="140"/>
      <c r="J2863" s="141">
        <f>ROUND(I2863*H2863,2)</f>
        <v>0</v>
      </c>
      <c r="K2863" s="137" t="s">
        <v>309</v>
      </c>
      <c r="L2863" s="33"/>
      <c r="M2863" s="142" t="s">
        <v>2</v>
      </c>
      <c r="N2863" s="143" t="s">
        <v>42</v>
      </c>
      <c r="P2863" s="144">
        <f>O2863*H2863</f>
        <v>0</v>
      </c>
      <c r="Q2863" s="144">
        <v>0</v>
      </c>
      <c r="R2863" s="144">
        <f>Q2863*H2863</f>
        <v>0</v>
      </c>
      <c r="S2863" s="144">
        <v>0</v>
      </c>
      <c r="T2863" s="145">
        <f>S2863*H2863</f>
        <v>0</v>
      </c>
      <c r="AR2863" s="146" t="s">
        <v>423</v>
      </c>
      <c r="AT2863" s="146" t="s">
        <v>306</v>
      </c>
      <c r="AU2863" s="146" t="s">
        <v>80</v>
      </c>
      <c r="AY2863" s="18" t="s">
        <v>304</v>
      </c>
      <c r="BE2863" s="147">
        <f>IF(N2863="základní",J2863,0)</f>
        <v>0</v>
      </c>
      <c r="BF2863" s="147">
        <f>IF(N2863="snížená",J2863,0)</f>
        <v>0</v>
      </c>
      <c r="BG2863" s="147">
        <f>IF(N2863="zákl. přenesená",J2863,0)</f>
        <v>0</v>
      </c>
      <c r="BH2863" s="147">
        <f>IF(N2863="sníž. přenesená",J2863,0)</f>
        <v>0</v>
      </c>
      <c r="BI2863" s="147">
        <f>IF(N2863="nulová",J2863,0)</f>
        <v>0</v>
      </c>
      <c r="BJ2863" s="18" t="s">
        <v>78</v>
      </c>
      <c r="BK2863" s="147">
        <f>ROUND(I2863*H2863,2)</f>
        <v>0</v>
      </c>
      <c r="BL2863" s="18" t="s">
        <v>423</v>
      </c>
      <c r="BM2863" s="146" t="s">
        <v>2970</v>
      </c>
    </row>
    <row r="2864" spans="2:65" s="1" customFormat="1" x14ac:dyDescent="0.2">
      <c r="B2864" s="33"/>
      <c r="D2864" s="148" t="s">
        <v>311</v>
      </c>
      <c r="F2864" s="149" t="s">
        <v>2971</v>
      </c>
      <c r="I2864" s="150"/>
      <c r="L2864" s="33"/>
      <c r="M2864" s="151"/>
      <c r="T2864" s="54"/>
      <c r="AT2864" s="18" t="s">
        <v>311</v>
      </c>
      <c r="AU2864" s="18" t="s">
        <v>80</v>
      </c>
    </row>
    <row r="2865" spans="2:65" s="12" customFormat="1" x14ac:dyDescent="0.2">
      <c r="B2865" s="152"/>
      <c r="D2865" s="153" t="s">
        <v>313</v>
      </c>
      <c r="E2865" s="154" t="s">
        <v>2</v>
      </c>
      <c r="F2865" s="155" t="s">
        <v>2197</v>
      </c>
      <c r="H2865" s="154" t="s">
        <v>2</v>
      </c>
      <c r="I2865" s="156"/>
      <c r="L2865" s="152"/>
      <c r="M2865" s="157"/>
      <c r="T2865" s="158"/>
      <c r="AT2865" s="154" t="s">
        <v>313</v>
      </c>
      <c r="AU2865" s="154" t="s">
        <v>80</v>
      </c>
      <c r="AV2865" s="12" t="s">
        <v>78</v>
      </c>
      <c r="AW2865" s="12" t="s">
        <v>32</v>
      </c>
      <c r="AX2865" s="12" t="s">
        <v>71</v>
      </c>
      <c r="AY2865" s="154" t="s">
        <v>304</v>
      </c>
    </row>
    <row r="2866" spans="2:65" s="12" customFormat="1" x14ac:dyDescent="0.2">
      <c r="B2866" s="152"/>
      <c r="D2866" s="153" t="s">
        <v>313</v>
      </c>
      <c r="E2866" s="154" t="s">
        <v>2</v>
      </c>
      <c r="F2866" s="155" t="s">
        <v>2198</v>
      </c>
      <c r="H2866" s="154" t="s">
        <v>2</v>
      </c>
      <c r="I2866" s="156"/>
      <c r="L2866" s="152"/>
      <c r="M2866" s="157"/>
      <c r="T2866" s="158"/>
      <c r="AT2866" s="154" t="s">
        <v>313</v>
      </c>
      <c r="AU2866" s="154" t="s">
        <v>80</v>
      </c>
      <c r="AV2866" s="12" t="s">
        <v>78</v>
      </c>
      <c r="AW2866" s="12" t="s">
        <v>32</v>
      </c>
      <c r="AX2866" s="12" t="s">
        <v>71</v>
      </c>
      <c r="AY2866" s="154" t="s">
        <v>304</v>
      </c>
    </row>
    <row r="2867" spans="2:65" s="13" customFormat="1" x14ac:dyDescent="0.2">
      <c r="B2867" s="159"/>
      <c r="D2867" s="153" t="s">
        <v>313</v>
      </c>
      <c r="E2867" s="160" t="s">
        <v>2</v>
      </c>
      <c r="F2867" s="161" t="s">
        <v>162</v>
      </c>
      <c r="H2867" s="162">
        <v>183.87299999999999</v>
      </c>
      <c r="I2867" s="163"/>
      <c r="L2867" s="159"/>
      <c r="M2867" s="164"/>
      <c r="T2867" s="165"/>
      <c r="AT2867" s="160" t="s">
        <v>313</v>
      </c>
      <c r="AU2867" s="160" t="s">
        <v>80</v>
      </c>
      <c r="AV2867" s="13" t="s">
        <v>80</v>
      </c>
      <c r="AW2867" s="13" t="s">
        <v>32</v>
      </c>
      <c r="AX2867" s="13" t="s">
        <v>71</v>
      </c>
      <c r="AY2867" s="160" t="s">
        <v>304</v>
      </c>
    </row>
    <row r="2868" spans="2:65" s="13" customFormat="1" x14ac:dyDescent="0.2">
      <c r="B2868" s="159"/>
      <c r="D2868" s="153" t="s">
        <v>313</v>
      </c>
      <c r="E2868" s="160" t="s">
        <v>2</v>
      </c>
      <c r="F2868" s="161" t="s">
        <v>154</v>
      </c>
      <c r="H2868" s="162">
        <v>46.551000000000002</v>
      </c>
      <c r="I2868" s="163"/>
      <c r="L2868" s="159"/>
      <c r="M2868" s="164"/>
      <c r="T2868" s="165"/>
      <c r="AT2868" s="160" t="s">
        <v>313</v>
      </c>
      <c r="AU2868" s="160" t="s">
        <v>80</v>
      </c>
      <c r="AV2868" s="13" t="s">
        <v>80</v>
      </c>
      <c r="AW2868" s="13" t="s">
        <v>32</v>
      </c>
      <c r="AX2868" s="13" t="s">
        <v>71</v>
      </c>
      <c r="AY2868" s="160" t="s">
        <v>304</v>
      </c>
    </row>
    <row r="2869" spans="2:65" s="13" customFormat="1" x14ac:dyDescent="0.2">
      <c r="B2869" s="159"/>
      <c r="D2869" s="153" t="s">
        <v>313</v>
      </c>
      <c r="E2869" s="160" t="s">
        <v>2</v>
      </c>
      <c r="F2869" s="161" t="s">
        <v>128</v>
      </c>
      <c r="H2869" s="162">
        <v>12.031000000000001</v>
      </c>
      <c r="I2869" s="163"/>
      <c r="L2869" s="159"/>
      <c r="M2869" s="164"/>
      <c r="T2869" s="165"/>
      <c r="AT2869" s="160" t="s">
        <v>313</v>
      </c>
      <c r="AU2869" s="160" t="s">
        <v>80</v>
      </c>
      <c r="AV2869" s="13" t="s">
        <v>80</v>
      </c>
      <c r="AW2869" s="13" t="s">
        <v>32</v>
      </c>
      <c r="AX2869" s="13" t="s">
        <v>71</v>
      </c>
      <c r="AY2869" s="160" t="s">
        <v>304</v>
      </c>
    </row>
    <row r="2870" spans="2:65" s="14" customFormat="1" x14ac:dyDescent="0.2">
      <c r="B2870" s="166"/>
      <c r="D2870" s="153" t="s">
        <v>313</v>
      </c>
      <c r="E2870" s="167" t="s">
        <v>2</v>
      </c>
      <c r="F2870" s="168" t="s">
        <v>321</v>
      </c>
      <c r="H2870" s="169">
        <v>242.45500000000001</v>
      </c>
      <c r="I2870" s="170"/>
      <c r="L2870" s="166"/>
      <c r="M2870" s="171"/>
      <c r="T2870" s="172"/>
      <c r="AT2870" s="167" t="s">
        <v>313</v>
      </c>
      <c r="AU2870" s="167" t="s">
        <v>80</v>
      </c>
      <c r="AV2870" s="14" t="s">
        <v>322</v>
      </c>
      <c r="AW2870" s="14" t="s">
        <v>32</v>
      </c>
      <c r="AX2870" s="14" t="s">
        <v>71</v>
      </c>
      <c r="AY2870" s="167" t="s">
        <v>304</v>
      </c>
    </row>
    <row r="2871" spans="2:65" s="12" customFormat="1" x14ac:dyDescent="0.2">
      <c r="B2871" s="152"/>
      <c r="D2871" s="153" t="s">
        <v>313</v>
      </c>
      <c r="E2871" s="154" t="s">
        <v>2</v>
      </c>
      <c r="F2871" s="155" t="s">
        <v>2972</v>
      </c>
      <c r="H2871" s="154" t="s">
        <v>2</v>
      </c>
      <c r="I2871" s="156"/>
      <c r="L2871" s="152"/>
      <c r="M2871" s="157"/>
      <c r="T2871" s="158"/>
      <c r="AT2871" s="154" t="s">
        <v>313</v>
      </c>
      <c r="AU2871" s="154" t="s">
        <v>80</v>
      </c>
      <c r="AV2871" s="12" t="s">
        <v>78</v>
      </c>
      <c r="AW2871" s="12" t="s">
        <v>32</v>
      </c>
      <c r="AX2871" s="12" t="s">
        <v>71</v>
      </c>
      <c r="AY2871" s="154" t="s">
        <v>304</v>
      </c>
    </row>
    <row r="2872" spans="2:65" s="13" customFormat="1" x14ac:dyDescent="0.2">
      <c r="B2872" s="159"/>
      <c r="D2872" s="153" t="s">
        <v>313</v>
      </c>
      <c r="E2872" s="160" t="s">
        <v>2</v>
      </c>
      <c r="F2872" s="161" t="s">
        <v>146</v>
      </c>
      <c r="H2872" s="162">
        <v>279.08600000000001</v>
      </c>
      <c r="I2872" s="163"/>
      <c r="L2872" s="159"/>
      <c r="M2872" s="164"/>
      <c r="T2872" s="165"/>
      <c r="AT2872" s="160" t="s">
        <v>313</v>
      </c>
      <c r="AU2872" s="160" t="s">
        <v>80</v>
      </c>
      <c r="AV2872" s="13" t="s">
        <v>80</v>
      </c>
      <c r="AW2872" s="13" t="s">
        <v>32</v>
      </c>
      <c r="AX2872" s="13" t="s">
        <v>71</v>
      </c>
      <c r="AY2872" s="160" t="s">
        <v>304</v>
      </c>
    </row>
    <row r="2873" spans="2:65" s="13" customFormat="1" x14ac:dyDescent="0.2">
      <c r="B2873" s="159"/>
      <c r="D2873" s="153" t="s">
        <v>313</v>
      </c>
      <c r="E2873" s="160" t="s">
        <v>2</v>
      </c>
      <c r="F2873" s="161" t="s">
        <v>150</v>
      </c>
      <c r="H2873" s="162">
        <v>63</v>
      </c>
      <c r="I2873" s="163"/>
      <c r="L2873" s="159"/>
      <c r="M2873" s="164"/>
      <c r="T2873" s="165"/>
      <c r="AT2873" s="160" t="s">
        <v>313</v>
      </c>
      <c r="AU2873" s="160" t="s">
        <v>80</v>
      </c>
      <c r="AV2873" s="13" t="s">
        <v>80</v>
      </c>
      <c r="AW2873" s="13" t="s">
        <v>32</v>
      </c>
      <c r="AX2873" s="13" t="s">
        <v>71</v>
      </c>
      <c r="AY2873" s="160" t="s">
        <v>304</v>
      </c>
    </row>
    <row r="2874" spans="2:65" s="14" customFormat="1" x14ac:dyDescent="0.2">
      <c r="B2874" s="166"/>
      <c r="D2874" s="153" t="s">
        <v>313</v>
      </c>
      <c r="E2874" s="167" t="s">
        <v>2</v>
      </c>
      <c r="F2874" s="168" t="s">
        <v>321</v>
      </c>
      <c r="H2874" s="169">
        <v>342.08600000000001</v>
      </c>
      <c r="I2874" s="170"/>
      <c r="L2874" s="166"/>
      <c r="M2874" s="171"/>
      <c r="T2874" s="172"/>
      <c r="AT2874" s="167" t="s">
        <v>313</v>
      </c>
      <c r="AU2874" s="167" t="s">
        <v>80</v>
      </c>
      <c r="AV2874" s="14" t="s">
        <v>322</v>
      </c>
      <c r="AW2874" s="14" t="s">
        <v>32</v>
      </c>
      <c r="AX2874" s="14" t="s">
        <v>71</v>
      </c>
      <c r="AY2874" s="167" t="s">
        <v>304</v>
      </c>
    </row>
    <row r="2875" spans="2:65" s="12" customFormat="1" x14ac:dyDescent="0.2">
      <c r="B2875" s="152"/>
      <c r="D2875" s="153" t="s">
        <v>313</v>
      </c>
      <c r="E2875" s="154" t="s">
        <v>2</v>
      </c>
      <c r="F2875" s="155" t="s">
        <v>2202</v>
      </c>
      <c r="H2875" s="154" t="s">
        <v>2</v>
      </c>
      <c r="I2875" s="156"/>
      <c r="L2875" s="152"/>
      <c r="M2875" s="157"/>
      <c r="T2875" s="158"/>
      <c r="AT2875" s="154" t="s">
        <v>313</v>
      </c>
      <c r="AU2875" s="154" t="s">
        <v>80</v>
      </c>
      <c r="AV2875" s="12" t="s">
        <v>78</v>
      </c>
      <c r="AW2875" s="12" t="s">
        <v>32</v>
      </c>
      <c r="AX2875" s="12" t="s">
        <v>71</v>
      </c>
      <c r="AY2875" s="154" t="s">
        <v>304</v>
      </c>
    </row>
    <row r="2876" spans="2:65" s="13" customFormat="1" x14ac:dyDescent="0.2">
      <c r="B2876" s="159"/>
      <c r="D2876" s="153" t="s">
        <v>313</v>
      </c>
      <c r="E2876" s="160" t="s">
        <v>2</v>
      </c>
      <c r="F2876" s="161" t="s">
        <v>228</v>
      </c>
      <c r="H2876" s="162">
        <v>184.03</v>
      </c>
      <c r="I2876" s="163"/>
      <c r="L2876" s="159"/>
      <c r="M2876" s="164"/>
      <c r="T2876" s="165"/>
      <c r="AT2876" s="160" t="s">
        <v>313</v>
      </c>
      <c r="AU2876" s="160" t="s">
        <v>80</v>
      </c>
      <c r="AV2876" s="13" t="s">
        <v>80</v>
      </c>
      <c r="AW2876" s="13" t="s">
        <v>32</v>
      </c>
      <c r="AX2876" s="13" t="s">
        <v>71</v>
      </c>
      <c r="AY2876" s="160" t="s">
        <v>304</v>
      </c>
    </row>
    <row r="2877" spans="2:65" s="14" customFormat="1" x14ac:dyDescent="0.2">
      <c r="B2877" s="166"/>
      <c r="D2877" s="153" t="s">
        <v>313</v>
      </c>
      <c r="E2877" s="167" t="s">
        <v>2</v>
      </c>
      <c r="F2877" s="168" t="s">
        <v>321</v>
      </c>
      <c r="H2877" s="169">
        <v>184.03</v>
      </c>
      <c r="I2877" s="170"/>
      <c r="L2877" s="166"/>
      <c r="M2877" s="171"/>
      <c r="T2877" s="172"/>
      <c r="AT2877" s="167" t="s">
        <v>313</v>
      </c>
      <c r="AU2877" s="167" t="s">
        <v>80</v>
      </c>
      <c r="AV2877" s="14" t="s">
        <v>322</v>
      </c>
      <c r="AW2877" s="14" t="s">
        <v>32</v>
      </c>
      <c r="AX2877" s="14" t="s">
        <v>71</v>
      </c>
      <c r="AY2877" s="167" t="s">
        <v>304</v>
      </c>
    </row>
    <row r="2878" spans="2:65" s="15" customFormat="1" x14ac:dyDescent="0.2">
      <c r="B2878" s="173"/>
      <c r="D2878" s="153" t="s">
        <v>313</v>
      </c>
      <c r="E2878" s="174" t="s">
        <v>2</v>
      </c>
      <c r="F2878" s="175" t="s">
        <v>323</v>
      </c>
      <c r="H2878" s="176">
        <v>768.57100000000003</v>
      </c>
      <c r="I2878" s="177"/>
      <c r="L2878" s="173"/>
      <c r="M2878" s="178"/>
      <c r="T2878" s="179"/>
      <c r="AT2878" s="174" t="s">
        <v>313</v>
      </c>
      <c r="AU2878" s="174" t="s">
        <v>80</v>
      </c>
      <c r="AV2878" s="15" t="s">
        <v>86</v>
      </c>
      <c r="AW2878" s="15" t="s">
        <v>32</v>
      </c>
      <c r="AX2878" s="15" t="s">
        <v>78</v>
      </c>
      <c r="AY2878" s="174" t="s">
        <v>304</v>
      </c>
    </row>
    <row r="2879" spans="2:65" s="1" customFormat="1" ht="24.2" customHeight="1" x14ac:dyDescent="0.2">
      <c r="B2879" s="134"/>
      <c r="C2879" s="181" t="s">
        <v>2973</v>
      </c>
      <c r="D2879" s="181" t="s">
        <v>535</v>
      </c>
      <c r="E2879" s="182" t="s">
        <v>2974</v>
      </c>
      <c r="F2879" s="183" t="s">
        <v>2975</v>
      </c>
      <c r="G2879" s="184" t="s">
        <v>130</v>
      </c>
      <c r="H2879" s="185">
        <v>895.61900000000003</v>
      </c>
      <c r="I2879" s="186"/>
      <c r="J2879" s="187">
        <f>ROUND(I2879*H2879,2)</f>
        <v>0</v>
      </c>
      <c r="K2879" s="183" t="s">
        <v>309</v>
      </c>
      <c r="L2879" s="188"/>
      <c r="M2879" s="189" t="s">
        <v>2</v>
      </c>
      <c r="N2879" s="190" t="s">
        <v>42</v>
      </c>
      <c r="P2879" s="144">
        <f>O2879*H2879</f>
        <v>0</v>
      </c>
      <c r="Q2879" s="144">
        <v>1.8E-3</v>
      </c>
      <c r="R2879" s="144">
        <f>Q2879*H2879</f>
        <v>1.6121141999999999</v>
      </c>
      <c r="S2879" s="144">
        <v>0</v>
      </c>
      <c r="T2879" s="145">
        <f>S2879*H2879</f>
        <v>0</v>
      </c>
      <c r="AR2879" s="146" t="s">
        <v>552</v>
      </c>
      <c r="AT2879" s="146" t="s">
        <v>535</v>
      </c>
      <c r="AU2879" s="146" t="s">
        <v>80</v>
      </c>
      <c r="AY2879" s="18" t="s">
        <v>304</v>
      </c>
      <c r="BE2879" s="147">
        <f>IF(N2879="základní",J2879,0)</f>
        <v>0</v>
      </c>
      <c r="BF2879" s="147">
        <f>IF(N2879="snížená",J2879,0)</f>
        <v>0</v>
      </c>
      <c r="BG2879" s="147">
        <f>IF(N2879="zákl. přenesená",J2879,0)</f>
        <v>0</v>
      </c>
      <c r="BH2879" s="147">
        <f>IF(N2879="sníž. přenesená",J2879,0)</f>
        <v>0</v>
      </c>
      <c r="BI2879" s="147">
        <f>IF(N2879="nulová",J2879,0)</f>
        <v>0</v>
      </c>
      <c r="BJ2879" s="18" t="s">
        <v>78</v>
      </c>
      <c r="BK2879" s="147">
        <f>ROUND(I2879*H2879,2)</f>
        <v>0</v>
      </c>
      <c r="BL2879" s="18" t="s">
        <v>423</v>
      </c>
      <c r="BM2879" s="146" t="s">
        <v>2976</v>
      </c>
    </row>
    <row r="2880" spans="2:65" s="12" customFormat="1" x14ac:dyDescent="0.2">
      <c r="B2880" s="152"/>
      <c r="D2880" s="153" t="s">
        <v>313</v>
      </c>
      <c r="E2880" s="154" t="s">
        <v>2</v>
      </c>
      <c r="F2880" s="155" t="s">
        <v>2197</v>
      </c>
      <c r="H2880" s="154" t="s">
        <v>2</v>
      </c>
      <c r="I2880" s="156"/>
      <c r="L2880" s="152"/>
      <c r="M2880" s="157"/>
      <c r="T2880" s="158"/>
      <c r="AT2880" s="154" t="s">
        <v>313</v>
      </c>
      <c r="AU2880" s="154" t="s">
        <v>80</v>
      </c>
      <c r="AV2880" s="12" t="s">
        <v>78</v>
      </c>
      <c r="AW2880" s="12" t="s">
        <v>32</v>
      </c>
      <c r="AX2880" s="12" t="s">
        <v>71</v>
      </c>
      <c r="AY2880" s="154" t="s">
        <v>304</v>
      </c>
    </row>
    <row r="2881" spans="2:65" s="12" customFormat="1" x14ac:dyDescent="0.2">
      <c r="B2881" s="152"/>
      <c r="D2881" s="153" t="s">
        <v>313</v>
      </c>
      <c r="E2881" s="154" t="s">
        <v>2</v>
      </c>
      <c r="F2881" s="155" t="s">
        <v>2198</v>
      </c>
      <c r="H2881" s="154" t="s">
        <v>2</v>
      </c>
      <c r="I2881" s="156"/>
      <c r="L2881" s="152"/>
      <c r="M2881" s="157"/>
      <c r="T2881" s="158"/>
      <c r="AT2881" s="154" t="s">
        <v>313</v>
      </c>
      <c r="AU2881" s="154" t="s">
        <v>80</v>
      </c>
      <c r="AV2881" s="12" t="s">
        <v>78</v>
      </c>
      <c r="AW2881" s="12" t="s">
        <v>32</v>
      </c>
      <c r="AX2881" s="12" t="s">
        <v>71</v>
      </c>
      <c r="AY2881" s="154" t="s">
        <v>304</v>
      </c>
    </row>
    <row r="2882" spans="2:65" s="13" customFormat="1" x14ac:dyDescent="0.2">
      <c r="B2882" s="159"/>
      <c r="D2882" s="153" t="s">
        <v>313</v>
      </c>
      <c r="E2882" s="160" t="s">
        <v>2</v>
      </c>
      <c r="F2882" s="161" t="s">
        <v>162</v>
      </c>
      <c r="H2882" s="162">
        <v>183.87299999999999</v>
      </c>
      <c r="I2882" s="163"/>
      <c r="L2882" s="159"/>
      <c r="M2882" s="164"/>
      <c r="T2882" s="165"/>
      <c r="AT2882" s="160" t="s">
        <v>313</v>
      </c>
      <c r="AU2882" s="160" t="s">
        <v>80</v>
      </c>
      <c r="AV2882" s="13" t="s">
        <v>80</v>
      </c>
      <c r="AW2882" s="13" t="s">
        <v>32</v>
      </c>
      <c r="AX2882" s="13" t="s">
        <v>71</v>
      </c>
      <c r="AY2882" s="160" t="s">
        <v>304</v>
      </c>
    </row>
    <row r="2883" spans="2:65" s="13" customFormat="1" x14ac:dyDescent="0.2">
      <c r="B2883" s="159"/>
      <c r="D2883" s="153" t="s">
        <v>313</v>
      </c>
      <c r="E2883" s="160" t="s">
        <v>2</v>
      </c>
      <c r="F2883" s="161" t="s">
        <v>154</v>
      </c>
      <c r="H2883" s="162">
        <v>46.551000000000002</v>
      </c>
      <c r="I2883" s="163"/>
      <c r="L2883" s="159"/>
      <c r="M2883" s="164"/>
      <c r="T2883" s="165"/>
      <c r="AT2883" s="160" t="s">
        <v>313</v>
      </c>
      <c r="AU2883" s="160" t="s">
        <v>80</v>
      </c>
      <c r="AV2883" s="13" t="s">
        <v>80</v>
      </c>
      <c r="AW2883" s="13" t="s">
        <v>32</v>
      </c>
      <c r="AX2883" s="13" t="s">
        <v>71</v>
      </c>
      <c r="AY2883" s="160" t="s">
        <v>304</v>
      </c>
    </row>
    <row r="2884" spans="2:65" s="13" customFormat="1" x14ac:dyDescent="0.2">
      <c r="B2884" s="159"/>
      <c r="D2884" s="153" t="s">
        <v>313</v>
      </c>
      <c r="E2884" s="160" t="s">
        <v>2</v>
      </c>
      <c r="F2884" s="161" t="s">
        <v>128</v>
      </c>
      <c r="H2884" s="162">
        <v>12.031000000000001</v>
      </c>
      <c r="I2884" s="163"/>
      <c r="L2884" s="159"/>
      <c r="M2884" s="164"/>
      <c r="T2884" s="165"/>
      <c r="AT2884" s="160" t="s">
        <v>313</v>
      </c>
      <c r="AU2884" s="160" t="s">
        <v>80</v>
      </c>
      <c r="AV2884" s="13" t="s">
        <v>80</v>
      </c>
      <c r="AW2884" s="13" t="s">
        <v>32</v>
      </c>
      <c r="AX2884" s="13" t="s">
        <v>71</v>
      </c>
      <c r="AY2884" s="160" t="s">
        <v>304</v>
      </c>
    </row>
    <row r="2885" spans="2:65" s="14" customFormat="1" x14ac:dyDescent="0.2">
      <c r="B2885" s="166"/>
      <c r="D2885" s="153" t="s">
        <v>313</v>
      </c>
      <c r="E2885" s="167" t="s">
        <v>2</v>
      </c>
      <c r="F2885" s="168" t="s">
        <v>321</v>
      </c>
      <c r="H2885" s="169">
        <v>242.45500000000001</v>
      </c>
      <c r="I2885" s="170"/>
      <c r="L2885" s="166"/>
      <c r="M2885" s="171"/>
      <c r="T2885" s="172"/>
      <c r="AT2885" s="167" t="s">
        <v>313</v>
      </c>
      <c r="AU2885" s="167" t="s">
        <v>80</v>
      </c>
      <c r="AV2885" s="14" t="s">
        <v>322</v>
      </c>
      <c r="AW2885" s="14" t="s">
        <v>32</v>
      </c>
      <c r="AX2885" s="14" t="s">
        <v>71</v>
      </c>
      <c r="AY2885" s="167" t="s">
        <v>304</v>
      </c>
    </row>
    <row r="2886" spans="2:65" s="14" customFormat="1" x14ac:dyDescent="0.2">
      <c r="B2886" s="166"/>
      <c r="D2886" s="153" t="s">
        <v>313</v>
      </c>
      <c r="E2886" s="167" t="s">
        <v>2</v>
      </c>
      <c r="F2886" s="168" t="s">
        <v>321</v>
      </c>
      <c r="H2886" s="169">
        <v>0</v>
      </c>
      <c r="I2886" s="170"/>
      <c r="L2886" s="166"/>
      <c r="M2886" s="171"/>
      <c r="T2886" s="172"/>
      <c r="AT2886" s="167" t="s">
        <v>313</v>
      </c>
      <c r="AU2886" s="167" t="s">
        <v>80</v>
      </c>
      <c r="AV2886" s="14" t="s">
        <v>322</v>
      </c>
      <c r="AW2886" s="14" t="s">
        <v>32</v>
      </c>
      <c r="AX2886" s="14" t="s">
        <v>71</v>
      </c>
      <c r="AY2886" s="167" t="s">
        <v>304</v>
      </c>
    </row>
    <row r="2887" spans="2:65" s="12" customFormat="1" x14ac:dyDescent="0.2">
      <c r="B2887" s="152"/>
      <c r="D2887" s="153" t="s">
        <v>313</v>
      </c>
      <c r="E2887" s="154" t="s">
        <v>2</v>
      </c>
      <c r="F2887" s="155" t="s">
        <v>2202</v>
      </c>
      <c r="H2887" s="154" t="s">
        <v>2</v>
      </c>
      <c r="I2887" s="156"/>
      <c r="L2887" s="152"/>
      <c r="M2887" s="157"/>
      <c r="T2887" s="158"/>
      <c r="AT2887" s="154" t="s">
        <v>313</v>
      </c>
      <c r="AU2887" s="154" t="s">
        <v>80</v>
      </c>
      <c r="AV2887" s="12" t="s">
        <v>78</v>
      </c>
      <c r="AW2887" s="12" t="s">
        <v>32</v>
      </c>
      <c r="AX2887" s="12" t="s">
        <v>71</v>
      </c>
      <c r="AY2887" s="154" t="s">
        <v>304</v>
      </c>
    </row>
    <row r="2888" spans="2:65" s="13" customFormat="1" x14ac:dyDescent="0.2">
      <c r="B2888" s="159"/>
      <c r="D2888" s="153" t="s">
        <v>313</v>
      </c>
      <c r="E2888" s="160" t="s">
        <v>2</v>
      </c>
      <c r="F2888" s="161" t="s">
        <v>228</v>
      </c>
      <c r="H2888" s="162">
        <v>184.03</v>
      </c>
      <c r="I2888" s="163"/>
      <c r="L2888" s="159"/>
      <c r="M2888" s="164"/>
      <c r="T2888" s="165"/>
      <c r="AT2888" s="160" t="s">
        <v>313</v>
      </c>
      <c r="AU2888" s="160" t="s">
        <v>80</v>
      </c>
      <c r="AV2888" s="13" t="s">
        <v>80</v>
      </c>
      <c r="AW2888" s="13" t="s">
        <v>32</v>
      </c>
      <c r="AX2888" s="13" t="s">
        <v>71</v>
      </c>
      <c r="AY2888" s="160" t="s">
        <v>304</v>
      </c>
    </row>
    <row r="2889" spans="2:65" s="14" customFormat="1" x14ac:dyDescent="0.2">
      <c r="B2889" s="166"/>
      <c r="D2889" s="153" t="s">
        <v>313</v>
      </c>
      <c r="E2889" s="167" t="s">
        <v>2</v>
      </c>
      <c r="F2889" s="168" t="s">
        <v>321</v>
      </c>
      <c r="H2889" s="169">
        <v>184.03</v>
      </c>
      <c r="I2889" s="170"/>
      <c r="L2889" s="166"/>
      <c r="M2889" s="171"/>
      <c r="T2889" s="172"/>
      <c r="AT2889" s="167" t="s">
        <v>313</v>
      </c>
      <c r="AU2889" s="167" t="s">
        <v>80</v>
      </c>
      <c r="AV2889" s="14" t="s">
        <v>322</v>
      </c>
      <c r="AW2889" s="14" t="s">
        <v>32</v>
      </c>
      <c r="AX2889" s="14" t="s">
        <v>71</v>
      </c>
      <c r="AY2889" s="167" t="s">
        <v>304</v>
      </c>
    </row>
    <row r="2890" spans="2:65" s="15" customFormat="1" x14ac:dyDescent="0.2">
      <c r="B2890" s="173"/>
      <c r="D2890" s="153" t="s">
        <v>313</v>
      </c>
      <c r="E2890" s="174" t="s">
        <v>2</v>
      </c>
      <c r="F2890" s="175" t="s">
        <v>323</v>
      </c>
      <c r="H2890" s="176">
        <v>426.48500000000001</v>
      </c>
      <c r="I2890" s="177"/>
      <c r="L2890" s="173"/>
      <c r="M2890" s="178"/>
      <c r="T2890" s="179"/>
      <c r="AT2890" s="174" t="s">
        <v>313</v>
      </c>
      <c r="AU2890" s="174" t="s">
        <v>80</v>
      </c>
      <c r="AV2890" s="15" t="s">
        <v>86</v>
      </c>
      <c r="AW2890" s="15" t="s">
        <v>32</v>
      </c>
      <c r="AX2890" s="15" t="s">
        <v>78</v>
      </c>
      <c r="AY2890" s="174" t="s">
        <v>304</v>
      </c>
    </row>
    <row r="2891" spans="2:65" s="13" customFormat="1" x14ac:dyDescent="0.2">
      <c r="B2891" s="159"/>
      <c r="D2891" s="153" t="s">
        <v>313</v>
      </c>
      <c r="F2891" s="161" t="s">
        <v>2977</v>
      </c>
      <c r="H2891" s="162">
        <v>895.61900000000003</v>
      </c>
      <c r="I2891" s="163"/>
      <c r="L2891" s="159"/>
      <c r="M2891" s="164"/>
      <c r="T2891" s="165"/>
      <c r="AT2891" s="160" t="s">
        <v>313</v>
      </c>
      <c r="AU2891" s="160" t="s">
        <v>80</v>
      </c>
      <c r="AV2891" s="13" t="s">
        <v>80</v>
      </c>
      <c r="AW2891" s="13" t="s">
        <v>3</v>
      </c>
      <c r="AX2891" s="13" t="s">
        <v>78</v>
      </c>
      <c r="AY2891" s="160" t="s">
        <v>304</v>
      </c>
    </row>
    <row r="2892" spans="2:65" s="1" customFormat="1" ht="24.2" customHeight="1" x14ac:dyDescent="0.2">
      <c r="B2892" s="134"/>
      <c r="C2892" s="181" t="s">
        <v>2978</v>
      </c>
      <c r="D2892" s="181" t="s">
        <v>535</v>
      </c>
      <c r="E2892" s="182" t="s">
        <v>2979</v>
      </c>
      <c r="F2892" s="183" t="s">
        <v>2980</v>
      </c>
      <c r="G2892" s="184" t="s">
        <v>130</v>
      </c>
      <c r="H2892" s="185">
        <v>718.38099999999997</v>
      </c>
      <c r="I2892" s="186"/>
      <c r="J2892" s="187">
        <f>ROUND(I2892*H2892,2)</f>
        <v>0</v>
      </c>
      <c r="K2892" s="183" t="s">
        <v>309</v>
      </c>
      <c r="L2892" s="188"/>
      <c r="M2892" s="189" t="s">
        <v>2</v>
      </c>
      <c r="N2892" s="190" t="s">
        <v>42</v>
      </c>
      <c r="P2892" s="144">
        <f>O2892*H2892</f>
        <v>0</v>
      </c>
      <c r="Q2892" s="144">
        <v>1.5E-3</v>
      </c>
      <c r="R2892" s="144">
        <f>Q2892*H2892</f>
        <v>1.0775714999999999</v>
      </c>
      <c r="S2892" s="144">
        <v>0</v>
      </c>
      <c r="T2892" s="145">
        <f>S2892*H2892</f>
        <v>0</v>
      </c>
      <c r="AR2892" s="146" t="s">
        <v>552</v>
      </c>
      <c r="AT2892" s="146" t="s">
        <v>535</v>
      </c>
      <c r="AU2892" s="146" t="s">
        <v>80</v>
      </c>
      <c r="AY2892" s="18" t="s">
        <v>304</v>
      </c>
      <c r="BE2892" s="147">
        <f>IF(N2892="základní",J2892,0)</f>
        <v>0</v>
      </c>
      <c r="BF2892" s="147">
        <f>IF(N2892="snížená",J2892,0)</f>
        <v>0</v>
      </c>
      <c r="BG2892" s="147">
        <f>IF(N2892="zákl. přenesená",J2892,0)</f>
        <v>0</v>
      </c>
      <c r="BH2892" s="147">
        <f>IF(N2892="sníž. přenesená",J2892,0)</f>
        <v>0</v>
      </c>
      <c r="BI2892" s="147">
        <f>IF(N2892="nulová",J2892,0)</f>
        <v>0</v>
      </c>
      <c r="BJ2892" s="18" t="s">
        <v>78</v>
      </c>
      <c r="BK2892" s="147">
        <f>ROUND(I2892*H2892,2)</f>
        <v>0</v>
      </c>
      <c r="BL2892" s="18" t="s">
        <v>423</v>
      </c>
      <c r="BM2892" s="146" t="s">
        <v>2981</v>
      </c>
    </row>
    <row r="2893" spans="2:65" s="12" customFormat="1" x14ac:dyDescent="0.2">
      <c r="B2893" s="152"/>
      <c r="D2893" s="153" t="s">
        <v>313</v>
      </c>
      <c r="E2893" s="154" t="s">
        <v>2</v>
      </c>
      <c r="F2893" s="155" t="s">
        <v>2197</v>
      </c>
      <c r="H2893" s="154" t="s">
        <v>2</v>
      </c>
      <c r="I2893" s="156"/>
      <c r="L2893" s="152"/>
      <c r="M2893" s="157"/>
      <c r="T2893" s="158"/>
      <c r="AT2893" s="154" t="s">
        <v>313</v>
      </c>
      <c r="AU2893" s="154" t="s">
        <v>80</v>
      </c>
      <c r="AV2893" s="12" t="s">
        <v>78</v>
      </c>
      <c r="AW2893" s="12" t="s">
        <v>32</v>
      </c>
      <c r="AX2893" s="12" t="s">
        <v>71</v>
      </c>
      <c r="AY2893" s="154" t="s">
        <v>304</v>
      </c>
    </row>
    <row r="2894" spans="2:65" s="12" customFormat="1" x14ac:dyDescent="0.2">
      <c r="B2894" s="152"/>
      <c r="D2894" s="153" t="s">
        <v>313</v>
      </c>
      <c r="E2894" s="154" t="s">
        <v>2</v>
      </c>
      <c r="F2894" s="155" t="s">
        <v>2190</v>
      </c>
      <c r="H2894" s="154" t="s">
        <v>2</v>
      </c>
      <c r="I2894" s="156"/>
      <c r="L2894" s="152"/>
      <c r="M2894" s="157"/>
      <c r="T2894" s="158"/>
      <c r="AT2894" s="154" t="s">
        <v>313</v>
      </c>
      <c r="AU2894" s="154" t="s">
        <v>80</v>
      </c>
      <c r="AV2894" s="12" t="s">
        <v>78</v>
      </c>
      <c r="AW2894" s="12" t="s">
        <v>32</v>
      </c>
      <c r="AX2894" s="12" t="s">
        <v>71</v>
      </c>
      <c r="AY2894" s="154" t="s">
        <v>304</v>
      </c>
    </row>
    <row r="2895" spans="2:65" s="13" customFormat="1" x14ac:dyDescent="0.2">
      <c r="B2895" s="159"/>
      <c r="D2895" s="153" t="s">
        <v>313</v>
      </c>
      <c r="E2895" s="160" t="s">
        <v>2</v>
      </c>
      <c r="F2895" s="161" t="s">
        <v>146</v>
      </c>
      <c r="H2895" s="162">
        <v>279.08600000000001</v>
      </c>
      <c r="I2895" s="163"/>
      <c r="L2895" s="159"/>
      <c r="M2895" s="164"/>
      <c r="T2895" s="165"/>
      <c r="AT2895" s="160" t="s">
        <v>313</v>
      </c>
      <c r="AU2895" s="160" t="s">
        <v>80</v>
      </c>
      <c r="AV2895" s="13" t="s">
        <v>80</v>
      </c>
      <c r="AW2895" s="13" t="s">
        <v>32</v>
      </c>
      <c r="AX2895" s="13" t="s">
        <v>71</v>
      </c>
      <c r="AY2895" s="160" t="s">
        <v>304</v>
      </c>
    </row>
    <row r="2896" spans="2:65" s="13" customFormat="1" x14ac:dyDescent="0.2">
      <c r="B2896" s="159"/>
      <c r="D2896" s="153" t="s">
        <v>313</v>
      </c>
      <c r="E2896" s="160" t="s">
        <v>2</v>
      </c>
      <c r="F2896" s="161" t="s">
        <v>150</v>
      </c>
      <c r="H2896" s="162">
        <v>63</v>
      </c>
      <c r="I2896" s="163"/>
      <c r="L2896" s="159"/>
      <c r="M2896" s="164"/>
      <c r="T2896" s="165"/>
      <c r="AT2896" s="160" t="s">
        <v>313</v>
      </c>
      <c r="AU2896" s="160" t="s">
        <v>80</v>
      </c>
      <c r="AV2896" s="13" t="s">
        <v>80</v>
      </c>
      <c r="AW2896" s="13" t="s">
        <v>32</v>
      </c>
      <c r="AX2896" s="13" t="s">
        <v>71</v>
      </c>
      <c r="AY2896" s="160" t="s">
        <v>304</v>
      </c>
    </row>
    <row r="2897" spans="2:65" s="14" customFormat="1" x14ac:dyDescent="0.2">
      <c r="B2897" s="166"/>
      <c r="D2897" s="153" t="s">
        <v>313</v>
      </c>
      <c r="E2897" s="167" t="s">
        <v>2</v>
      </c>
      <c r="F2897" s="168" t="s">
        <v>321</v>
      </c>
      <c r="H2897" s="169">
        <v>342.08600000000001</v>
      </c>
      <c r="I2897" s="170"/>
      <c r="L2897" s="166"/>
      <c r="M2897" s="171"/>
      <c r="T2897" s="172"/>
      <c r="AT2897" s="167" t="s">
        <v>313</v>
      </c>
      <c r="AU2897" s="167" t="s">
        <v>80</v>
      </c>
      <c r="AV2897" s="14" t="s">
        <v>322</v>
      </c>
      <c r="AW2897" s="14" t="s">
        <v>32</v>
      </c>
      <c r="AX2897" s="14" t="s">
        <v>71</v>
      </c>
      <c r="AY2897" s="167" t="s">
        <v>304</v>
      </c>
    </row>
    <row r="2898" spans="2:65" s="15" customFormat="1" x14ac:dyDescent="0.2">
      <c r="B2898" s="173"/>
      <c r="D2898" s="153" t="s">
        <v>313</v>
      </c>
      <c r="E2898" s="174" t="s">
        <v>2</v>
      </c>
      <c r="F2898" s="175" t="s">
        <v>323</v>
      </c>
      <c r="H2898" s="176">
        <v>342.08600000000001</v>
      </c>
      <c r="I2898" s="177"/>
      <c r="L2898" s="173"/>
      <c r="M2898" s="178"/>
      <c r="T2898" s="179"/>
      <c r="AT2898" s="174" t="s">
        <v>313</v>
      </c>
      <c r="AU2898" s="174" t="s">
        <v>80</v>
      </c>
      <c r="AV2898" s="15" t="s">
        <v>86</v>
      </c>
      <c r="AW2898" s="15" t="s">
        <v>32</v>
      </c>
      <c r="AX2898" s="15" t="s">
        <v>78</v>
      </c>
      <c r="AY2898" s="174" t="s">
        <v>304</v>
      </c>
    </row>
    <row r="2899" spans="2:65" s="13" customFormat="1" x14ac:dyDescent="0.2">
      <c r="B2899" s="159"/>
      <c r="D2899" s="153" t="s">
        <v>313</v>
      </c>
      <c r="F2899" s="161" t="s">
        <v>2982</v>
      </c>
      <c r="H2899" s="162">
        <v>718.38099999999997</v>
      </c>
      <c r="I2899" s="163"/>
      <c r="L2899" s="159"/>
      <c r="M2899" s="164"/>
      <c r="T2899" s="165"/>
      <c r="AT2899" s="160" t="s">
        <v>313</v>
      </c>
      <c r="AU2899" s="160" t="s">
        <v>80</v>
      </c>
      <c r="AV2899" s="13" t="s">
        <v>80</v>
      </c>
      <c r="AW2899" s="13" t="s">
        <v>3</v>
      </c>
      <c r="AX2899" s="13" t="s">
        <v>78</v>
      </c>
      <c r="AY2899" s="160" t="s">
        <v>304</v>
      </c>
    </row>
    <row r="2900" spans="2:65" s="1" customFormat="1" ht="44.25" customHeight="1" x14ac:dyDescent="0.2">
      <c r="B2900" s="134"/>
      <c r="C2900" s="135" t="s">
        <v>2983</v>
      </c>
      <c r="D2900" s="135" t="s">
        <v>306</v>
      </c>
      <c r="E2900" s="136" t="s">
        <v>2984</v>
      </c>
      <c r="F2900" s="137" t="s">
        <v>2985</v>
      </c>
      <c r="G2900" s="138" t="s">
        <v>383</v>
      </c>
      <c r="H2900" s="139">
        <v>2.7989999999999999</v>
      </c>
      <c r="I2900" s="140"/>
      <c r="J2900" s="141">
        <f>ROUND(I2900*H2900,2)</f>
        <v>0</v>
      </c>
      <c r="K2900" s="137" t="s">
        <v>309</v>
      </c>
      <c r="L2900" s="33"/>
      <c r="M2900" s="142" t="s">
        <v>2</v>
      </c>
      <c r="N2900" s="143" t="s">
        <v>42</v>
      </c>
      <c r="P2900" s="144">
        <f>O2900*H2900</f>
        <v>0</v>
      </c>
      <c r="Q2900" s="144">
        <v>0</v>
      </c>
      <c r="R2900" s="144">
        <f>Q2900*H2900</f>
        <v>0</v>
      </c>
      <c r="S2900" s="144">
        <v>0</v>
      </c>
      <c r="T2900" s="145">
        <f>S2900*H2900</f>
        <v>0</v>
      </c>
      <c r="AR2900" s="146" t="s">
        <v>423</v>
      </c>
      <c r="AT2900" s="146" t="s">
        <v>306</v>
      </c>
      <c r="AU2900" s="146" t="s">
        <v>80</v>
      </c>
      <c r="AY2900" s="18" t="s">
        <v>304</v>
      </c>
      <c r="BE2900" s="147">
        <f>IF(N2900="základní",J2900,0)</f>
        <v>0</v>
      </c>
      <c r="BF2900" s="147">
        <f>IF(N2900="snížená",J2900,0)</f>
        <v>0</v>
      </c>
      <c r="BG2900" s="147">
        <f>IF(N2900="zákl. přenesená",J2900,0)</f>
        <v>0</v>
      </c>
      <c r="BH2900" s="147">
        <f>IF(N2900="sníž. přenesená",J2900,0)</f>
        <v>0</v>
      </c>
      <c r="BI2900" s="147">
        <f>IF(N2900="nulová",J2900,0)</f>
        <v>0</v>
      </c>
      <c r="BJ2900" s="18" t="s">
        <v>78</v>
      </c>
      <c r="BK2900" s="147">
        <f>ROUND(I2900*H2900,2)</f>
        <v>0</v>
      </c>
      <c r="BL2900" s="18" t="s">
        <v>423</v>
      </c>
      <c r="BM2900" s="146" t="s">
        <v>2986</v>
      </c>
    </row>
    <row r="2901" spans="2:65" s="1" customFormat="1" x14ac:dyDescent="0.2">
      <c r="B2901" s="33"/>
      <c r="D2901" s="148" t="s">
        <v>311</v>
      </c>
      <c r="F2901" s="149" t="s">
        <v>2987</v>
      </c>
      <c r="I2901" s="150"/>
      <c r="L2901" s="33"/>
      <c r="M2901" s="151"/>
      <c r="T2901" s="54"/>
      <c r="AT2901" s="18" t="s">
        <v>311</v>
      </c>
      <c r="AU2901" s="18" t="s">
        <v>80</v>
      </c>
    </row>
    <row r="2902" spans="2:65" s="11" customFormat="1" ht="22.9" customHeight="1" x14ac:dyDescent="0.2">
      <c r="B2902" s="122"/>
      <c r="D2902" s="123" t="s">
        <v>70</v>
      </c>
      <c r="E2902" s="132" t="s">
        <v>2988</v>
      </c>
      <c r="F2902" s="132" t="s">
        <v>2989</v>
      </c>
      <c r="I2902" s="125"/>
      <c r="J2902" s="133">
        <f>BK2902</f>
        <v>0</v>
      </c>
      <c r="L2902" s="122"/>
      <c r="M2902" s="127"/>
      <c r="P2902" s="128">
        <f>SUM(P2903:P3073)</f>
        <v>0</v>
      </c>
      <c r="R2902" s="128">
        <f>SUM(R2903:R3073)</f>
        <v>12.471303859999999</v>
      </c>
      <c r="T2902" s="129">
        <f>SUM(T2903:T3073)</f>
        <v>0</v>
      </c>
      <c r="AR2902" s="123" t="s">
        <v>80</v>
      </c>
      <c r="AT2902" s="130" t="s">
        <v>70</v>
      </c>
      <c r="AU2902" s="130" t="s">
        <v>78</v>
      </c>
      <c r="AY2902" s="123" t="s">
        <v>304</v>
      </c>
      <c r="BK2902" s="131">
        <f>SUM(BK2903:BK3073)</f>
        <v>0</v>
      </c>
    </row>
    <row r="2903" spans="2:65" s="1" customFormat="1" ht="44.25" customHeight="1" x14ac:dyDescent="0.2">
      <c r="B2903" s="134"/>
      <c r="C2903" s="135" t="s">
        <v>2990</v>
      </c>
      <c r="D2903" s="135" t="s">
        <v>306</v>
      </c>
      <c r="E2903" s="136" t="s">
        <v>2991</v>
      </c>
      <c r="F2903" s="137" t="s">
        <v>2992</v>
      </c>
      <c r="G2903" s="138" t="s">
        <v>130</v>
      </c>
      <c r="H2903" s="139">
        <v>127.238</v>
      </c>
      <c r="I2903" s="140"/>
      <c r="J2903" s="141">
        <f>ROUND(I2903*H2903,2)</f>
        <v>0</v>
      </c>
      <c r="K2903" s="137" t="s">
        <v>309</v>
      </c>
      <c r="L2903" s="33"/>
      <c r="M2903" s="142" t="s">
        <v>2</v>
      </c>
      <c r="N2903" s="143" t="s">
        <v>42</v>
      </c>
      <c r="P2903" s="144">
        <f>O2903*H2903</f>
        <v>0</v>
      </c>
      <c r="Q2903" s="144">
        <v>6.0600000000000003E-3</v>
      </c>
      <c r="R2903" s="144">
        <f>Q2903*H2903</f>
        <v>0.77106227999999999</v>
      </c>
      <c r="S2903" s="144">
        <v>0</v>
      </c>
      <c r="T2903" s="145">
        <f>S2903*H2903</f>
        <v>0</v>
      </c>
      <c r="AR2903" s="146" t="s">
        <v>423</v>
      </c>
      <c r="AT2903" s="146" t="s">
        <v>306</v>
      </c>
      <c r="AU2903" s="146" t="s">
        <v>80</v>
      </c>
      <c r="AY2903" s="18" t="s">
        <v>304</v>
      </c>
      <c r="BE2903" s="147">
        <f>IF(N2903="základní",J2903,0)</f>
        <v>0</v>
      </c>
      <c r="BF2903" s="147">
        <f>IF(N2903="snížená",J2903,0)</f>
        <v>0</v>
      </c>
      <c r="BG2903" s="147">
        <f>IF(N2903="zákl. přenesená",J2903,0)</f>
        <v>0</v>
      </c>
      <c r="BH2903" s="147">
        <f>IF(N2903="sníž. přenesená",J2903,0)</f>
        <v>0</v>
      </c>
      <c r="BI2903" s="147">
        <f>IF(N2903="nulová",J2903,0)</f>
        <v>0</v>
      </c>
      <c r="BJ2903" s="18" t="s">
        <v>78</v>
      </c>
      <c r="BK2903" s="147">
        <f>ROUND(I2903*H2903,2)</f>
        <v>0</v>
      </c>
      <c r="BL2903" s="18" t="s">
        <v>423</v>
      </c>
      <c r="BM2903" s="146" t="s">
        <v>2993</v>
      </c>
    </row>
    <row r="2904" spans="2:65" s="1" customFormat="1" x14ac:dyDescent="0.2">
      <c r="B2904" s="33"/>
      <c r="D2904" s="148" t="s">
        <v>311</v>
      </c>
      <c r="F2904" s="149" t="s">
        <v>2994</v>
      </c>
      <c r="I2904" s="150"/>
      <c r="L2904" s="33"/>
      <c r="M2904" s="151"/>
      <c r="T2904" s="54"/>
      <c r="AT2904" s="18" t="s">
        <v>311</v>
      </c>
      <c r="AU2904" s="18" t="s">
        <v>80</v>
      </c>
    </row>
    <row r="2905" spans="2:65" s="12" customFormat="1" x14ac:dyDescent="0.2">
      <c r="B2905" s="152"/>
      <c r="D2905" s="153" t="s">
        <v>313</v>
      </c>
      <c r="E2905" s="154" t="s">
        <v>2</v>
      </c>
      <c r="F2905" s="155" t="s">
        <v>2660</v>
      </c>
      <c r="H2905" s="154" t="s">
        <v>2</v>
      </c>
      <c r="I2905" s="156"/>
      <c r="L2905" s="152"/>
      <c r="M2905" s="157"/>
      <c r="T2905" s="158"/>
      <c r="AT2905" s="154" t="s">
        <v>313</v>
      </c>
      <c r="AU2905" s="154" t="s">
        <v>80</v>
      </c>
      <c r="AV2905" s="12" t="s">
        <v>78</v>
      </c>
      <c r="AW2905" s="12" t="s">
        <v>32</v>
      </c>
      <c r="AX2905" s="12" t="s">
        <v>71</v>
      </c>
      <c r="AY2905" s="154" t="s">
        <v>304</v>
      </c>
    </row>
    <row r="2906" spans="2:65" s="13" customFormat="1" x14ac:dyDescent="0.2">
      <c r="B2906" s="159"/>
      <c r="D2906" s="153" t="s">
        <v>313</v>
      </c>
      <c r="E2906" s="160" t="s">
        <v>2</v>
      </c>
      <c r="F2906" s="161" t="s">
        <v>2995</v>
      </c>
      <c r="H2906" s="162">
        <v>67.808000000000007</v>
      </c>
      <c r="I2906" s="163"/>
      <c r="L2906" s="159"/>
      <c r="M2906" s="164"/>
      <c r="T2906" s="165"/>
      <c r="AT2906" s="160" t="s">
        <v>313</v>
      </c>
      <c r="AU2906" s="160" t="s">
        <v>80</v>
      </c>
      <c r="AV2906" s="13" t="s">
        <v>80</v>
      </c>
      <c r="AW2906" s="13" t="s">
        <v>32</v>
      </c>
      <c r="AX2906" s="13" t="s">
        <v>71</v>
      </c>
      <c r="AY2906" s="160" t="s">
        <v>304</v>
      </c>
    </row>
    <row r="2907" spans="2:65" s="13" customFormat="1" x14ac:dyDescent="0.2">
      <c r="B2907" s="159"/>
      <c r="D2907" s="153" t="s">
        <v>313</v>
      </c>
      <c r="E2907" s="160" t="s">
        <v>2</v>
      </c>
      <c r="F2907" s="161" t="s">
        <v>2996</v>
      </c>
      <c r="H2907" s="162">
        <v>59.43</v>
      </c>
      <c r="I2907" s="163"/>
      <c r="L2907" s="159"/>
      <c r="M2907" s="164"/>
      <c r="T2907" s="165"/>
      <c r="AT2907" s="160" t="s">
        <v>313</v>
      </c>
      <c r="AU2907" s="160" t="s">
        <v>80</v>
      </c>
      <c r="AV2907" s="13" t="s">
        <v>80</v>
      </c>
      <c r="AW2907" s="13" t="s">
        <v>32</v>
      </c>
      <c r="AX2907" s="13" t="s">
        <v>71</v>
      </c>
      <c r="AY2907" s="160" t="s">
        <v>304</v>
      </c>
    </row>
    <row r="2908" spans="2:65" s="14" customFormat="1" x14ac:dyDescent="0.2">
      <c r="B2908" s="166"/>
      <c r="D2908" s="153" t="s">
        <v>313</v>
      </c>
      <c r="E2908" s="167" t="s">
        <v>2</v>
      </c>
      <c r="F2908" s="168" t="s">
        <v>321</v>
      </c>
      <c r="H2908" s="169">
        <v>127.238</v>
      </c>
      <c r="I2908" s="170"/>
      <c r="L2908" s="166"/>
      <c r="M2908" s="171"/>
      <c r="T2908" s="172"/>
      <c r="AT2908" s="167" t="s">
        <v>313</v>
      </c>
      <c r="AU2908" s="167" t="s">
        <v>80</v>
      </c>
      <c r="AV2908" s="14" t="s">
        <v>322</v>
      </c>
      <c r="AW2908" s="14" t="s">
        <v>32</v>
      </c>
      <c r="AX2908" s="14" t="s">
        <v>78</v>
      </c>
      <c r="AY2908" s="167" t="s">
        <v>304</v>
      </c>
    </row>
    <row r="2909" spans="2:65" s="1" customFormat="1" ht="49.15" customHeight="1" x14ac:dyDescent="0.2">
      <c r="B2909" s="134"/>
      <c r="C2909" s="135" t="s">
        <v>2997</v>
      </c>
      <c r="D2909" s="135" t="s">
        <v>306</v>
      </c>
      <c r="E2909" s="136" t="s">
        <v>2998</v>
      </c>
      <c r="F2909" s="137" t="s">
        <v>2999</v>
      </c>
      <c r="G2909" s="138" t="s">
        <v>130</v>
      </c>
      <c r="H2909" s="139">
        <v>144.82400000000001</v>
      </c>
      <c r="I2909" s="140"/>
      <c r="J2909" s="141">
        <f>ROUND(I2909*H2909,2)</f>
        <v>0</v>
      </c>
      <c r="K2909" s="137" t="s">
        <v>309</v>
      </c>
      <c r="L2909" s="33"/>
      <c r="M2909" s="142" t="s">
        <v>2</v>
      </c>
      <c r="N2909" s="143" t="s">
        <v>42</v>
      </c>
      <c r="P2909" s="144">
        <f>O2909*H2909</f>
        <v>0</v>
      </c>
      <c r="Q2909" s="144">
        <v>1.9000000000000001E-4</v>
      </c>
      <c r="R2909" s="144">
        <f>Q2909*H2909</f>
        <v>2.7516560000000002E-2</v>
      </c>
      <c r="S2909" s="144">
        <v>0</v>
      </c>
      <c r="T2909" s="145">
        <f>S2909*H2909</f>
        <v>0</v>
      </c>
      <c r="AR2909" s="146" t="s">
        <v>423</v>
      </c>
      <c r="AT2909" s="146" t="s">
        <v>306</v>
      </c>
      <c r="AU2909" s="146" t="s">
        <v>80</v>
      </c>
      <c r="AY2909" s="18" t="s">
        <v>304</v>
      </c>
      <c r="BE2909" s="147">
        <f>IF(N2909="základní",J2909,0)</f>
        <v>0</v>
      </c>
      <c r="BF2909" s="147">
        <f>IF(N2909="snížená",J2909,0)</f>
        <v>0</v>
      </c>
      <c r="BG2909" s="147">
        <f>IF(N2909="zákl. přenesená",J2909,0)</f>
        <v>0</v>
      </c>
      <c r="BH2909" s="147">
        <f>IF(N2909="sníž. přenesená",J2909,0)</f>
        <v>0</v>
      </c>
      <c r="BI2909" s="147">
        <f>IF(N2909="nulová",J2909,0)</f>
        <v>0</v>
      </c>
      <c r="BJ2909" s="18" t="s">
        <v>78</v>
      </c>
      <c r="BK2909" s="147">
        <f>ROUND(I2909*H2909,2)</f>
        <v>0</v>
      </c>
      <c r="BL2909" s="18" t="s">
        <v>423</v>
      </c>
      <c r="BM2909" s="146" t="s">
        <v>3000</v>
      </c>
    </row>
    <row r="2910" spans="2:65" s="1" customFormat="1" x14ac:dyDescent="0.2">
      <c r="B2910" s="33"/>
      <c r="D2910" s="148" t="s">
        <v>311</v>
      </c>
      <c r="F2910" s="149" t="s">
        <v>3001</v>
      </c>
      <c r="I2910" s="150"/>
      <c r="L2910" s="33"/>
      <c r="M2910" s="151"/>
      <c r="T2910" s="54"/>
      <c r="AT2910" s="18" t="s">
        <v>311</v>
      </c>
      <c r="AU2910" s="18" t="s">
        <v>80</v>
      </c>
    </row>
    <row r="2911" spans="2:65" s="12" customFormat="1" x14ac:dyDescent="0.2">
      <c r="B2911" s="152"/>
      <c r="D2911" s="153" t="s">
        <v>313</v>
      </c>
      <c r="E2911" s="154" t="s">
        <v>2</v>
      </c>
      <c r="F2911" s="155" t="s">
        <v>2657</v>
      </c>
      <c r="H2911" s="154" t="s">
        <v>2</v>
      </c>
      <c r="I2911" s="156"/>
      <c r="L2911" s="152"/>
      <c r="M2911" s="157"/>
      <c r="T2911" s="158"/>
      <c r="AT2911" s="154" t="s">
        <v>313</v>
      </c>
      <c r="AU2911" s="154" t="s">
        <v>80</v>
      </c>
      <c r="AV2911" s="12" t="s">
        <v>78</v>
      </c>
      <c r="AW2911" s="12" t="s">
        <v>32</v>
      </c>
      <c r="AX2911" s="12" t="s">
        <v>71</v>
      </c>
      <c r="AY2911" s="154" t="s">
        <v>304</v>
      </c>
    </row>
    <row r="2912" spans="2:65" s="12" customFormat="1" x14ac:dyDescent="0.2">
      <c r="B2912" s="152"/>
      <c r="D2912" s="153" t="s">
        <v>313</v>
      </c>
      <c r="E2912" s="154" t="s">
        <v>2</v>
      </c>
      <c r="F2912" s="155" t="s">
        <v>2760</v>
      </c>
      <c r="H2912" s="154" t="s">
        <v>2</v>
      </c>
      <c r="I2912" s="156"/>
      <c r="L2912" s="152"/>
      <c r="M2912" s="157"/>
      <c r="T2912" s="158"/>
      <c r="AT2912" s="154" t="s">
        <v>313</v>
      </c>
      <c r="AU2912" s="154" t="s">
        <v>80</v>
      </c>
      <c r="AV2912" s="12" t="s">
        <v>78</v>
      </c>
      <c r="AW2912" s="12" t="s">
        <v>32</v>
      </c>
      <c r="AX2912" s="12" t="s">
        <v>71</v>
      </c>
      <c r="AY2912" s="154" t="s">
        <v>304</v>
      </c>
    </row>
    <row r="2913" spans="2:65" s="13" customFormat="1" x14ac:dyDescent="0.2">
      <c r="B2913" s="159"/>
      <c r="D2913" s="153" t="s">
        <v>313</v>
      </c>
      <c r="E2913" s="160" t="s">
        <v>2</v>
      </c>
      <c r="F2913" s="161" t="s">
        <v>3002</v>
      </c>
      <c r="H2913" s="162">
        <v>62.732999999999997</v>
      </c>
      <c r="I2913" s="163"/>
      <c r="L2913" s="159"/>
      <c r="M2913" s="164"/>
      <c r="T2913" s="165"/>
      <c r="AT2913" s="160" t="s">
        <v>313</v>
      </c>
      <c r="AU2913" s="160" t="s">
        <v>80</v>
      </c>
      <c r="AV2913" s="13" t="s">
        <v>80</v>
      </c>
      <c r="AW2913" s="13" t="s">
        <v>32</v>
      </c>
      <c r="AX2913" s="13" t="s">
        <v>71</v>
      </c>
      <c r="AY2913" s="160" t="s">
        <v>304</v>
      </c>
    </row>
    <row r="2914" spans="2:65" s="13" customFormat="1" x14ac:dyDescent="0.2">
      <c r="B2914" s="159"/>
      <c r="D2914" s="153" t="s">
        <v>313</v>
      </c>
      <c r="E2914" s="160" t="s">
        <v>2</v>
      </c>
      <c r="F2914" s="161" t="s">
        <v>3003</v>
      </c>
      <c r="H2914" s="162">
        <v>2.2000000000000002</v>
      </c>
      <c r="I2914" s="163"/>
      <c r="L2914" s="159"/>
      <c r="M2914" s="164"/>
      <c r="T2914" s="165"/>
      <c r="AT2914" s="160" t="s">
        <v>313</v>
      </c>
      <c r="AU2914" s="160" t="s">
        <v>80</v>
      </c>
      <c r="AV2914" s="13" t="s">
        <v>80</v>
      </c>
      <c r="AW2914" s="13" t="s">
        <v>32</v>
      </c>
      <c r="AX2914" s="13" t="s">
        <v>71</v>
      </c>
      <c r="AY2914" s="160" t="s">
        <v>304</v>
      </c>
    </row>
    <row r="2915" spans="2:65" s="14" customFormat="1" x14ac:dyDescent="0.2">
      <c r="B2915" s="166"/>
      <c r="D2915" s="153" t="s">
        <v>313</v>
      </c>
      <c r="E2915" s="167" t="s">
        <v>2</v>
      </c>
      <c r="F2915" s="168" t="s">
        <v>321</v>
      </c>
      <c r="H2915" s="169">
        <v>64.933000000000007</v>
      </c>
      <c r="I2915" s="170"/>
      <c r="L2915" s="166"/>
      <c r="M2915" s="171"/>
      <c r="T2915" s="172"/>
      <c r="AT2915" s="167" t="s">
        <v>313</v>
      </c>
      <c r="AU2915" s="167" t="s">
        <v>80</v>
      </c>
      <c r="AV2915" s="14" t="s">
        <v>322</v>
      </c>
      <c r="AW2915" s="14" t="s">
        <v>32</v>
      </c>
      <c r="AX2915" s="14" t="s">
        <v>71</v>
      </c>
      <c r="AY2915" s="167" t="s">
        <v>304</v>
      </c>
    </row>
    <row r="2916" spans="2:65" s="12" customFormat="1" x14ac:dyDescent="0.2">
      <c r="B2916" s="152"/>
      <c r="D2916" s="153" t="s">
        <v>313</v>
      </c>
      <c r="E2916" s="154" t="s">
        <v>2</v>
      </c>
      <c r="F2916" s="155" t="s">
        <v>2701</v>
      </c>
      <c r="H2916" s="154" t="s">
        <v>2</v>
      </c>
      <c r="I2916" s="156"/>
      <c r="L2916" s="152"/>
      <c r="M2916" s="157"/>
      <c r="T2916" s="158"/>
      <c r="AT2916" s="154" t="s">
        <v>313</v>
      </c>
      <c r="AU2916" s="154" t="s">
        <v>80</v>
      </c>
      <c r="AV2916" s="12" t="s">
        <v>78</v>
      </c>
      <c r="AW2916" s="12" t="s">
        <v>32</v>
      </c>
      <c r="AX2916" s="12" t="s">
        <v>71</v>
      </c>
      <c r="AY2916" s="154" t="s">
        <v>304</v>
      </c>
    </row>
    <row r="2917" spans="2:65" s="13" customFormat="1" x14ac:dyDescent="0.2">
      <c r="B2917" s="159"/>
      <c r="D2917" s="153" t="s">
        <v>313</v>
      </c>
      <c r="E2917" s="160" t="s">
        <v>2</v>
      </c>
      <c r="F2917" s="161" t="s">
        <v>3004</v>
      </c>
      <c r="H2917" s="162">
        <v>38.691000000000003</v>
      </c>
      <c r="I2917" s="163"/>
      <c r="L2917" s="159"/>
      <c r="M2917" s="164"/>
      <c r="T2917" s="165"/>
      <c r="AT2917" s="160" t="s">
        <v>313</v>
      </c>
      <c r="AU2917" s="160" t="s">
        <v>80</v>
      </c>
      <c r="AV2917" s="13" t="s">
        <v>80</v>
      </c>
      <c r="AW2917" s="13" t="s">
        <v>32</v>
      </c>
      <c r="AX2917" s="13" t="s">
        <v>71</v>
      </c>
      <c r="AY2917" s="160" t="s">
        <v>304</v>
      </c>
    </row>
    <row r="2918" spans="2:65" s="13" customFormat="1" ht="22.5" x14ac:dyDescent="0.2">
      <c r="B2918" s="159"/>
      <c r="D2918" s="153" t="s">
        <v>313</v>
      </c>
      <c r="E2918" s="160" t="s">
        <v>2</v>
      </c>
      <c r="F2918" s="161" t="s">
        <v>3005</v>
      </c>
      <c r="H2918" s="162">
        <v>39</v>
      </c>
      <c r="I2918" s="163"/>
      <c r="L2918" s="159"/>
      <c r="M2918" s="164"/>
      <c r="T2918" s="165"/>
      <c r="AT2918" s="160" t="s">
        <v>313</v>
      </c>
      <c r="AU2918" s="160" t="s">
        <v>80</v>
      </c>
      <c r="AV2918" s="13" t="s">
        <v>80</v>
      </c>
      <c r="AW2918" s="13" t="s">
        <v>32</v>
      </c>
      <c r="AX2918" s="13" t="s">
        <v>71</v>
      </c>
      <c r="AY2918" s="160" t="s">
        <v>304</v>
      </c>
    </row>
    <row r="2919" spans="2:65" s="14" customFormat="1" x14ac:dyDescent="0.2">
      <c r="B2919" s="166"/>
      <c r="D2919" s="153" t="s">
        <v>313</v>
      </c>
      <c r="E2919" s="167" t="s">
        <v>2</v>
      </c>
      <c r="F2919" s="168" t="s">
        <v>321</v>
      </c>
      <c r="H2919" s="169">
        <v>77.691000000000003</v>
      </c>
      <c r="I2919" s="170"/>
      <c r="L2919" s="166"/>
      <c r="M2919" s="171"/>
      <c r="T2919" s="172"/>
      <c r="AT2919" s="167" t="s">
        <v>313</v>
      </c>
      <c r="AU2919" s="167" t="s">
        <v>80</v>
      </c>
      <c r="AV2919" s="14" t="s">
        <v>322</v>
      </c>
      <c r="AW2919" s="14" t="s">
        <v>32</v>
      </c>
      <c r="AX2919" s="14" t="s">
        <v>71</v>
      </c>
      <c r="AY2919" s="167" t="s">
        <v>304</v>
      </c>
    </row>
    <row r="2920" spans="2:65" s="12" customFormat="1" x14ac:dyDescent="0.2">
      <c r="B2920" s="152"/>
      <c r="D2920" s="153" t="s">
        <v>313</v>
      </c>
      <c r="E2920" s="154" t="s">
        <v>2</v>
      </c>
      <c r="F2920" s="155" t="s">
        <v>2660</v>
      </c>
      <c r="H2920" s="154" t="s">
        <v>2</v>
      </c>
      <c r="I2920" s="156"/>
      <c r="L2920" s="152"/>
      <c r="M2920" s="157"/>
      <c r="T2920" s="158"/>
      <c r="AT2920" s="154" t="s">
        <v>313</v>
      </c>
      <c r="AU2920" s="154" t="s">
        <v>80</v>
      </c>
      <c r="AV2920" s="12" t="s">
        <v>78</v>
      </c>
      <c r="AW2920" s="12" t="s">
        <v>32</v>
      </c>
      <c r="AX2920" s="12" t="s">
        <v>71</v>
      </c>
      <c r="AY2920" s="154" t="s">
        <v>304</v>
      </c>
    </row>
    <row r="2921" spans="2:65" s="13" customFormat="1" x14ac:dyDescent="0.2">
      <c r="B2921" s="159"/>
      <c r="D2921" s="153" t="s">
        <v>313</v>
      </c>
      <c r="E2921" s="160" t="s">
        <v>2</v>
      </c>
      <c r="F2921" s="161" t="s">
        <v>3003</v>
      </c>
      <c r="H2921" s="162">
        <v>2.2000000000000002</v>
      </c>
      <c r="I2921" s="163"/>
      <c r="L2921" s="159"/>
      <c r="M2921" s="164"/>
      <c r="T2921" s="165"/>
      <c r="AT2921" s="160" t="s">
        <v>313</v>
      </c>
      <c r="AU2921" s="160" t="s">
        <v>80</v>
      </c>
      <c r="AV2921" s="13" t="s">
        <v>80</v>
      </c>
      <c r="AW2921" s="13" t="s">
        <v>32</v>
      </c>
      <c r="AX2921" s="13" t="s">
        <v>71</v>
      </c>
      <c r="AY2921" s="160" t="s">
        <v>304</v>
      </c>
    </row>
    <row r="2922" spans="2:65" s="14" customFormat="1" x14ac:dyDescent="0.2">
      <c r="B2922" s="166"/>
      <c r="D2922" s="153" t="s">
        <v>313</v>
      </c>
      <c r="E2922" s="167" t="s">
        <v>2</v>
      </c>
      <c r="F2922" s="168" t="s">
        <v>321</v>
      </c>
      <c r="H2922" s="169">
        <v>2.2000000000000002</v>
      </c>
      <c r="I2922" s="170"/>
      <c r="L2922" s="166"/>
      <c r="M2922" s="171"/>
      <c r="T2922" s="172"/>
      <c r="AT2922" s="167" t="s">
        <v>313</v>
      </c>
      <c r="AU2922" s="167" t="s">
        <v>80</v>
      </c>
      <c r="AV2922" s="14" t="s">
        <v>322</v>
      </c>
      <c r="AW2922" s="14" t="s">
        <v>32</v>
      </c>
      <c r="AX2922" s="14" t="s">
        <v>71</v>
      </c>
      <c r="AY2922" s="167" t="s">
        <v>304</v>
      </c>
    </row>
    <row r="2923" spans="2:65" s="15" customFormat="1" x14ac:dyDescent="0.2">
      <c r="B2923" s="173"/>
      <c r="D2923" s="153" t="s">
        <v>313</v>
      </c>
      <c r="E2923" s="174" t="s">
        <v>2</v>
      </c>
      <c r="F2923" s="175" t="s">
        <v>323</v>
      </c>
      <c r="H2923" s="176">
        <v>144.82400000000001</v>
      </c>
      <c r="I2923" s="177"/>
      <c r="L2923" s="173"/>
      <c r="M2923" s="178"/>
      <c r="T2923" s="179"/>
      <c r="AT2923" s="174" t="s">
        <v>313</v>
      </c>
      <c r="AU2923" s="174" t="s">
        <v>80</v>
      </c>
      <c r="AV2923" s="15" t="s">
        <v>86</v>
      </c>
      <c r="AW2923" s="15" t="s">
        <v>32</v>
      </c>
      <c r="AX2923" s="15" t="s">
        <v>78</v>
      </c>
      <c r="AY2923" s="174" t="s">
        <v>304</v>
      </c>
    </row>
    <row r="2924" spans="2:65" s="1" customFormat="1" ht="16.5" customHeight="1" x14ac:dyDescent="0.2">
      <c r="B2924" s="134"/>
      <c r="C2924" s="181" t="s">
        <v>3006</v>
      </c>
      <c r="D2924" s="181" t="s">
        <v>535</v>
      </c>
      <c r="E2924" s="182" t="s">
        <v>1957</v>
      </c>
      <c r="F2924" s="183" t="s">
        <v>1958</v>
      </c>
      <c r="G2924" s="184" t="s">
        <v>130</v>
      </c>
      <c r="H2924" s="185">
        <v>141.68799999999999</v>
      </c>
      <c r="I2924" s="186"/>
      <c r="J2924" s="187">
        <f>ROUND(I2924*H2924,2)</f>
        <v>0</v>
      </c>
      <c r="K2924" s="183" t="s">
        <v>309</v>
      </c>
      <c r="L2924" s="188"/>
      <c r="M2924" s="189" t="s">
        <v>2</v>
      </c>
      <c r="N2924" s="190" t="s">
        <v>42</v>
      </c>
      <c r="P2924" s="144">
        <f>O2924*H2924</f>
        <v>0</v>
      </c>
      <c r="Q2924" s="144">
        <v>7.5000000000000002E-4</v>
      </c>
      <c r="R2924" s="144">
        <f>Q2924*H2924</f>
        <v>0.106266</v>
      </c>
      <c r="S2924" s="144">
        <v>0</v>
      </c>
      <c r="T2924" s="145">
        <f>S2924*H2924</f>
        <v>0</v>
      </c>
      <c r="AR2924" s="146" t="s">
        <v>552</v>
      </c>
      <c r="AT2924" s="146" t="s">
        <v>535</v>
      </c>
      <c r="AU2924" s="146" t="s">
        <v>80</v>
      </c>
      <c r="AY2924" s="18" t="s">
        <v>304</v>
      </c>
      <c r="BE2924" s="147">
        <f>IF(N2924="základní",J2924,0)</f>
        <v>0</v>
      </c>
      <c r="BF2924" s="147">
        <f>IF(N2924="snížená",J2924,0)</f>
        <v>0</v>
      </c>
      <c r="BG2924" s="147">
        <f>IF(N2924="zákl. přenesená",J2924,0)</f>
        <v>0</v>
      </c>
      <c r="BH2924" s="147">
        <f>IF(N2924="sníž. přenesená",J2924,0)</f>
        <v>0</v>
      </c>
      <c r="BI2924" s="147">
        <f>IF(N2924="nulová",J2924,0)</f>
        <v>0</v>
      </c>
      <c r="BJ2924" s="18" t="s">
        <v>78</v>
      </c>
      <c r="BK2924" s="147">
        <f>ROUND(I2924*H2924,2)</f>
        <v>0</v>
      </c>
      <c r="BL2924" s="18" t="s">
        <v>423</v>
      </c>
      <c r="BM2924" s="146" t="s">
        <v>3007</v>
      </c>
    </row>
    <row r="2925" spans="2:65" s="1" customFormat="1" ht="19.5" x14ac:dyDescent="0.2">
      <c r="B2925" s="33"/>
      <c r="D2925" s="153" t="s">
        <v>360</v>
      </c>
      <c r="F2925" s="180" t="s">
        <v>1334</v>
      </c>
      <c r="I2925" s="150"/>
      <c r="L2925" s="33"/>
      <c r="M2925" s="151"/>
      <c r="T2925" s="54"/>
      <c r="AT2925" s="18" t="s">
        <v>360</v>
      </c>
      <c r="AU2925" s="18" t="s">
        <v>80</v>
      </c>
    </row>
    <row r="2926" spans="2:65" s="12" customFormat="1" x14ac:dyDescent="0.2">
      <c r="B2926" s="152"/>
      <c r="D2926" s="153" t="s">
        <v>313</v>
      </c>
      <c r="E2926" s="154" t="s">
        <v>2</v>
      </c>
      <c r="F2926" s="155" t="s">
        <v>2657</v>
      </c>
      <c r="H2926" s="154" t="s">
        <v>2</v>
      </c>
      <c r="I2926" s="156"/>
      <c r="L2926" s="152"/>
      <c r="M2926" s="157"/>
      <c r="T2926" s="158"/>
      <c r="AT2926" s="154" t="s">
        <v>313</v>
      </c>
      <c r="AU2926" s="154" t="s">
        <v>80</v>
      </c>
      <c r="AV2926" s="12" t="s">
        <v>78</v>
      </c>
      <c r="AW2926" s="12" t="s">
        <v>32</v>
      </c>
      <c r="AX2926" s="12" t="s">
        <v>71</v>
      </c>
      <c r="AY2926" s="154" t="s">
        <v>304</v>
      </c>
    </row>
    <row r="2927" spans="2:65" s="12" customFormat="1" x14ac:dyDescent="0.2">
      <c r="B2927" s="152"/>
      <c r="D2927" s="153" t="s">
        <v>313</v>
      </c>
      <c r="E2927" s="154" t="s">
        <v>2</v>
      </c>
      <c r="F2927" s="155" t="s">
        <v>2760</v>
      </c>
      <c r="H2927" s="154" t="s">
        <v>2</v>
      </c>
      <c r="I2927" s="156"/>
      <c r="L2927" s="152"/>
      <c r="M2927" s="157"/>
      <c r="T2927" s="158"/>
      <c r="AT2927" s="154" t="s">
        <v>313</v>
      </c>
      <c r="AU2927" s="154" t="s">
        <v>80</v>
      </c>
      <c r="AV2927" s="12" t="s">
        <v>78</v>
      </c>
      <c r="AW2927" s="12" t="s">
        <v>32</v>
      </c>
      <c r="AX2927" s="12" t="s">
        <v>71</v>
      </c>
      <c r="AY2927" s="154" t="s">
        <v>304</v>
      </c>
    </row>
    <row r="2928" spans="2:65" s="13" customFormat="1" x14ac:dyDescent="0.2">
      <c r="B2928" s="159"/>
      <c r="D2928" s="153" t="s">
        <v>313</v>
      </c>
      <c r="E2928" s="160" t="s">
        <v>2</v>
      </c>
      <c r="F2928" s="161" t="s">
        <v>3002</v>
      </c>
      <c r="H2928" s="162">
        <v>62.732999999999997</v>
      </c>
      <c r="I2928" s="163"/>
      <c r="L2928" s="159"/>
      <c r="M2928" s="164"/>
      <c r="T2928" s="165"/>
      <c r="AT2928" s="160" t="s">
        <v>313</v>
      </c>
      <c r="AU2928" s="160" t="s">
        <v>80</v>
      </c>
      <c r="AV2928" s="13" t="s">
        <v>80</v>
      </c>
      <c r="AW2928" s="13" t="s">
        <v>32</v>
      </c>
      <c r="AX2928" s="13" t="s">
        <v>71</v>
      </c>
      <c r="AY2928" s="160" t="s">
        <v>304</v>
      </c>
    </row>
    <row r="2929" spans="2:65" s="13" customFormat="1" x14ac:dyDescent="0.2">
      <c r="B2929" s="159"/>
      <c r="D2929" s="153" t="s">
        <v>313</v>
      </c>
      <c r="E2929" s="160" t="s">
        <v>2</v>
      </c>
      <c r="F2929" s="161" t="s">
        <v>3003</v>
      </c>
      <c r="H2929" s="162">
        <v>2.2000000000000002</v>
      </c>
      <c r="I2929" s="163"/>
      <c r="L2929" s="159"/>
      <c r="M2929" s="164"/>
      <c r="T2929" s="165"/>
      <c r="AT2929" s="160" t="s">
        <v>313</v>
      </c>
      <c r="AU2929" s="160" t="s">
        <v>80</v>
      </c>
      <c r="AV2929" s="13" t="s">
        <v>80</v>
      </c>
      <c r="AW2929" s="13" t="s">
        <v>32</v>
      </c>
      <c r="AX2929" s="13" t="s">
        <v>71</v>
      </c>
      <c r="AY2929" s="160" t="s">
        <v>304</v>
      </c>
    </row>
    <row r="2930" spans="2:65" s="14" customFormat="1" x14ac:dyDescent="0.2">
      <c r="B2930" s="166"/>
      <c r="D2930" s="153" t="s">
        <v>313</v>
      </c>
      <c r="E2930" s="167" t="s">
        <v>2</v>
      </c>
      <c r="F2930" s="168" t="s">
        <v>321</v>
      </c>
      <c r="H2930" s="169">
        <v>64.933000000000007</v>
      </c>
      <c r="I2930" s="170"/>
      <c r="L2930" s="166"/>
      <c r="M2930" s="171"/>
      <c r="T2930" s="172"/>
      <c r="AT2930" s="167" t="s">
        <v>313</v>
      </c>
      <c r="AU2930" s="167" t="s">
        <v>80</v>
      </c>
      <c r="AV2930" s="14" t="s">
        <v>322</v>
      </c>
      <c r="AW2930" s="14" t="s">
        <v>32</v>
      </c>
      <c r="AX2930" s="14" t="s">
        <v>71</v>
      </c>
      <c r="AY2930" s="167" t="s">
        <v>304</v>
      </c>
    </row>
    <row r="2931" spans="2:65" s="12" customFormat="1" x14ac:dyDescent="0.2">
      <c r="B2931" s="152"/>
      <c r="D2931" s="153" t="s">
        <v>313</v>
      </c>
      <c r="E2931" s="154" t="s">
        <v>2</v>
      </c>
      <c r="F2931" s="155" t="s">
        <v>2660</v>
      </c>
      <c r="H2931" s="154" t="s">
        <v>2</v>
      </c>
      <c r="I2931" s="156"/>
      <c r="L2931" s="152"/>
      <c r="M2931" s="157"/>
      <c r="T2931" s="158"/>
      <c r="AT2931" s="154" t="s">
        <v>313</v>
      </c>
      <c r="AU2931" s="154" t="s">
        <v>80</v>
      </c>
      <c r="AV2931" s="12" t="s">
        <v>78</v>
      </c>
      <c r="AW2931" s="12" t="s">
        <v>32</v>
      </c>
      <c r="AX2931" s="12" t="s">
        <v>71</v>
      </c>
      <c r="AY2931" s="154" t="s">
        <v>304</v>
      </c>
    </row>
    <row r="2932" spans="2:65" s="13" customFormat="1" x14ac:dyDescent="0.2">
      <c r="B2932" s="159"/>
      <c r="D2932" s="153" t="s">
        <v>313</v>
      </c>
      <c r="E2932" s="160" t="s">
        <v>2</v>
      </c>
      <c r="F2932" s="161" t="s">
        <v>2995</v>
      </c>
      <c r="H2932" s="162">
        <v>67.808000000000007</v>
      </c>
      <c r="I2932" s="163"/>
      <c r="L2932" s="159"/>
      <c r="M2932" s="164"/>
      <c r="T2932" s="165"/>
      <c r="AT2932" s="160" t="s">
        <v>313</v>
      </c>
      <c r="AU2932" s="160" t="s">
        <v>80</v>
      </c>
      <c r="AV2932" s="13" t="s">
        <v>80</v>
      </c>
      <c r="AW2932" s="13" t="s">
        <v>32</v>
      </c>
      <c r="AX2932" s="13" t="s">
        <v>71</v>
      </c>
      <c r="AY2932" s="160" t="s">
        <v>304</v>
      </c>
    </row>
    <row r="2933" spans="2:65" s="13" customFormat="1" x14ac:dyDescent="0.2">
      <c r="B2933" s="159"/>
      <c r="D2933" s="153" t="s">
        <v>313</v>
      </c>
      <c r="E2933" s="160" t="s">
        <v>2</v>
      </c>
      <c r="F2933" s="161" t="s">
        <v>3003</v>
      </c>
      <c r="H2933" s="162">
        <v>2.2000000000000002</v>
      </c>
      <c r="I2933" s="163"/>
      <c r="L2933" s="159"/>
      <c r="M2933" s="164"/>
      <c r="T2933" s="165"/>
      <c r="AT2933" s="160" t="s">
        <v>313</v>
      </c>
      <c r="AU2933" s="160" t="s">
        <v>80</v>
      </c>
      <c r="AV2933" s="13" t="s">
        <v>80</v>
      </c>
      <c r="AW2933" s="13" t="s">
        <v>32</v>
      </c>
      <c r="AX2933" s="13" t="s">
        <v>71</v>
      </c>
      <c r="AY2933" s="160" t="s">
        <v>304</v>
      </c>
    </row>
    <row r="2934" spans="2:65" s="14" customFormat="1" x14ac:dyDescent="0.2">
      <c r="B2934" s="166"/>
      <c r="D2934" s="153" t="s">
        <v>313</v>
      </c>
      <c r="E2934" s="167" t="s">
        <v>2</v>
      </c>
      <c r="F2934" s="168" t="s">
        <v>321</v>
      </c>
      <c r="H2934" s="169">
        <v>70.007999999999996</v>
      </c>
      <c r="I2934" s="170"/>
      <c r="L2934" s="166"/>
      <c r="M2934" s="171"/>
      <c r="T2934" s="172"/>
      <c r="AT2934" s="167" t="s">
        <v>313</v>
      </c>
      <c r="AU2934" s="167" t="s">
        <v>80</v>
      </c>
      <c r="AV2934" s="14" t="s">
        <v>322</v>
      </c>
      <c r="AW2934" s="14" t="s">
        <v>32</v>
      </c>
      <c r="AX2934" s="14" t="s">
        <v>71</v>
      </c>
      <c r="AY2934" s="167" t="s">
        <v>304</v>
      </c>
    </row>
    <row r="2935" spans="2:65" s="15" customFormat="1" x14ac:dyDescent="0.2">
      <c r="B2935" s="173"/>
      <c r="D2935" s="153" t="s">
        <v>313</v>
      </c>
      <c r="E2935" s="174" t="s">
        <v>2</v>
      </c>
      <c r="F2935" s="175" t="s">
        <v>323</v>
      </c>
      <c r="H2935" s="176">
        <v>134.941</v>
      </c>
      <c r="I2935" s="177"/>
      <c r="L2935" s="173"/>
      <c r="M2935" s="178"/>
      <c r="T2935" s="179"/>
      <c r="AT2935" s="174" t="s">
        <v>313</v>
      </c>
      <c r="AU2935" s="174" t="s">
        <v>80</v>
      </c>
      <c r="AV2935" s="15" t="s">
        <v>86</v>
      </c>
      <c r="AW2935" s="15" t="s">
        <v>32</v>
      </c>
      <c r="AX2935" s="15" t="s">
        <v>78</v>
      </c>
      <c r="AY2935" s="174" t="s">
        <v>304</v>
      </c>
    </row>
    <row r="2936" spans="2:65" s="13" customFormat="1" x14ac:dyDescent="0.2">
      <c r="B2936" s="159"/>
      <c r="D2936" s="153" t="s">
        <v>313</v>
      </c>
      <c r="F2936" s="161" t="s">
        <v>3008</v>
      </c>
      <c r="H2936" s="162">
        <v>141.68799999999999</v>
      </c>
      <c r="I2936" s="163"/>
      <c r="L2936" s="159"/>
      <c r="M2936" s="164"/>
      <c r="T2936" s="165"/>
      <c r="AT2936" s="160" t="s">
        <v>313</v>
      </c>
      <c r="AU2936" s="160" t="s">
        <v>80</v>
      </c>
      <c r="AV2936" s="13" t="s">
        <v>80</v>
      </c>
      <c r="AW2936" s="13" t="s">
        <v>3</v>
      </c>
      <c r="AX2936" s="13" t="s">
        <v>78</v>
      </c>
      <c r="AY2936" s="160" t="s">
        <v>304</v>
      </c>
    </row>
    <row r="2937" spans="2:65" s="1" customFormat="1" ht="24.2" customHeight="1" x14ac:dyDescent="0.2">
      <c r="B2937" s="134"/>
      <c r="C2937" s="181" t="s">
        <v>3009</v>
      </c>
      <c r="D2937" s="181" t="s">
        <v>535</v>
      </c>
      <c r="E2937" s="182" t="s">
        <v>3010</v>
      </c>
      <c r="F2937" s="183" t="s">
        <v>3011</v>
      </c>
      <c r="G2937" s="184" t="s">
        <v>130</v>
      </c>
      <c r="H2937" s="185">
        <v>81.575999999999993</v>
      </c>
      <c r="I2937" s="186"/>
      <c r="J2937" s="187">
        <f>ROUND(I2937*H2937,2)</f>
        <v>0</v>
      </c>
      <c r="K2937" s="183" t="s">
        <v>309</v>
      </c>
      <c r="L2937" s="188"/>
      <c r="M2937" s="189" t="s">
        <v>2</v>
      </c>
      <c r="N2937" s="190" t="s">
        <v>42</v>
      </c>
      <c r="P2937" s="144">
        <f>O2937*H2937</f>
        <v>0</v>
      </c>
      <c r="Q2937" s="144">
        <v>0.01</v>
      </c>
      <c r="R2937" s="144">
        <f>Q2937*H2937</f>
        <v>0.81575999999999993</v>
      </c>
      <c r="S2937" s="144">
        <v>0</v>
      </c>
      <c r="T2937" s="145">
        <f>S2937*H2937</f>
        <v>0</v>
      </c>
      <c r="AR2937" s="146" t="s">
        <v>552</v>
      </c>
      <c r="AT2937" s="146" t="s">
        <v>535</v>
      </c>
      <c r="AU2937" s="146" t="s">
        <v>80</v>
      </c>
      <c r="AY2937" s="18" t="s">
        <v>304</v>
      </c>
      <c r="BE2937" s="147">
        <f>IF(N2937="základní",J2937,0)</f>
        <v>0</v>
      </c>
      <c r="BF2937" s="147">
        <f>IF(N2937="snížená",J2937,0)</f>
        <v>0</v>
      </c>
      <c r="BG2937" s="147">
        <f>IF(N2937="zákl. přenesená",J2937,0)</f>
        <v>0</v>
      </c>
      <c r="BH2937" s="147">
        <f>IF(N2937="sníž. přenesená",J2937,0)</f>
        <v>0</v>
      </c>
      <c r="BI2937" s="147">
        <f>IF(N2937="nulová",J2937,0)</f>
        <v>0</v>
      </c>
      <c r="BJ2937" s="18" t="s">
        <v>78</v>
      </c>
      <c r="BK2937" s="147">
        <f>ROUND(I2937*H2937,2)</f>
        <v>0</v>
      </c>
      <c r="BL2937" s="18" t="s">
        <v>423</v>
      </c>
      <c r="BM2937" s="146" t="s">
        <v>3012</v>
      </c>
    </row>
    <row r="2938" spans="2:65" s="12" customFormat="1" x14ac:dyDescent="0.2">
      <c r="B2938" s="152"/>
      <c r="D2938" s="153" t="s">
        <v>313</v>
      </c>
      <c r="E2938" s="154" t="s">
        <v>2</v>
      </c>
      <c r="F2938" s="155" t="s">
        <v>3013</v>
      </c>
      <c r="H2938" s="154" t="s">
        <v>2</v>
      </c>
      <c r="I2938" s="156"/>
      <c r="L2938" s="152"/>
      <c r="M2938" s="157"/>
      <c r="T2938" s="158"/>
      <c r="AT2938" s="154" t="s">
        <v>313</v>
      </c>
      <c r="AU2938" s="154" t="s">
        <v>80</v>
      </c>
      <c r="AV2938" s="12" t="s">
        <v>78</v>
      </c>
      <c r="AW2938" s="12" t="s">
        <v>32</v>
      </c>
      <c r="AX2938" s="12" t="s">
        <v>71</v>
      </c>
      <c r="AY2938" s="154" t="s">
        <v>304</v>
      </c>
    </row>
    <row r="2939" spans="2:65" s="12" customFormat="1" x14ac:dyDescent="0.2">
      <c r="B2939" s="152"/>
      <c r="D2939" s="153" t="s">
        <v>313</v>
      </c>
      <c r="E2939" s="154" t="s">
        <v>2</v>
      </c>
      <c r="F2939" s="155" t="s">
        <v>2701</v>
      </c>
      <c r="H2939" s="154" t="s">
        <v>2</v>
      </c>
      <c r="I2939" s="156"/>
      <c r="L2939" s="152"/>
      <c r="M2939" s="157"/>
      <c r="T2939" s="158"/>
      <c r="AT2939" s="154" t="s">
        <v>313</v>
      </c>
      <c r="AU2939" s="154" t="s">
        <v>80</v>
      </c>
      <c r="AV2939" s="12" t="s">
        <v>78</v>
      </c>
      <c r="AW2939" s="12" t="s">
        <v>32</v>
      </c>
      <c r="AX2939" s="12" t="s">
        <v>71</v>
      </c>
      <c r="AY2939" s="154" t="s">
        <v>304</v>
      </c>
    </row>
    <row r="2940" spans="2:65" s="13" customFormat="1" x14ac:dyDescent="0.2">
      <c r="B2940" s="159"/>
      <c r="D2940" s="153" t="s">
        <v>313</v>
      </c>
      <c r="E2940" s="160" t="s">
        <v>2</v>
      </c>
      <c r="F2940" s="161" t="s">
        <v>3004</v>
      </c>
      <c r="H2940" s="162">
        <v>38.691000000000003</v>
      </c>
      <c r="I2940" s="163"/>
      <c r="L2940" s="159"/>
      <c r="M2940" s="164"/>
      <c r="T2940" s="165"/>
      <c r="AT2940" s="160" t="s">
        <v>313</v>
      </c>
      <c r="AU2940" s="160" t="s">
        <v>80</v>
      </c>
      <c r="AV2940" s="13" t="s">
        <v>80</v>
      </c>
      <c r="AW2940" s="13" t="s">
        <v>32</v>
      </c>
      <c r="AX2940" s="13" t="s">
        <v>71</v>
      </c>
      <c r="AY2940" s="160" t="s">
        <v>304</v>
      </c>
    </row>
    <row r="2941" spans="2:65" s="13" customFormat="1" ht="22.5" x14ac:dyDescent="0.2">
      <c r="B2941" s="159"/>
      <c r="D2941" s="153" t="s">
        <v>313</v>
      </c>
      <c r="E2941" s="160" t="s">
        <v>2</v>
      </c>
      <c r="F2941" s="161" t="s">
        <v>3005</v>
      </c>
      <c r="H2941" s="162">
        <v>39</v>
      </c>
      <c r="I2941" s="163"/>
      <c r="L2941" s="159"/>
      <c r="M2941" s="164"/>
      <c r="T2941" s="165"/>
      <c r="AT2941" s="160" t="s">
        <v>313</v>
      </c>
      <c r="AU2941" s="160" t="s">
        <v>80</v>
      </c>
      <c r="AV2941" s="13" t="s">
        <v>80</v>
      </c>
      <c r="AW2941" s="13" t="s">
        <v>32</v>
      </c>
      <c r="AX2941" s="13" t="s">
        <v>71</v>
      </c>
      <c r="AY2941" s="160" t="s">
        <v>304</v>
      </c>
    </row>
    <row r="2942" spans="2:65" s="14" customFormat="1" x14ac:dyDescent="0.2">
      <c r="B2942" s="166"/>
      <c r="D2942" s="153" t="s">
        <v>313</v>
      </c>
      <c r="E2942" s="167" t="s">
        <v>2</v>
      </c>
      <c r="F2942" s="168" t="s">
        <v>321</v>
      </c>
      <c r="H2942" s="169">
        <v>77.691000000000003</v>
      </c>
      <c r="I2942" s="170"/>
      <c r="L2942" s="166"/>
      <c r="M2942" s="171"/>
      <c r="T2942" s="172"/>
      <c r="AT2942" s="167" t="s">
        <v>313</v>
      </c>
      <c r="AU2942" s="167" t="s">
        <v>80</v>
      </c>
      <c r="AV2942" s="14" t="s">
        <v>322</v>
      </c>
      <c r="AW2942" s="14" t="s">
        <v>32</v>
      </c>
      <c r="AX2942" s="14" t="s">
        <v>78</v>
      </c>
      <c r="AY2942" s="167" t="s">
        <v>304</v>
      </c>
    </row>
    <row r="2943" spans="2:65" s="13" customFormat="1" x14ac:dyDescent="0.2">
      <c r="B2943" s="159"/>
      <c r="D2943" s="153" t="s">
        <v>313</v>
      </c>
      <c r="F2943" s="161" t="s">
        <v>3014</v>
      </c>
      <c r="H2943" s="162">
        <v>81.575999999999993</v>
      </c>
      <c r="I2943" s="163"/>
      <c r="L2943" s="159"/>
      <c r="M2943" s="164"/>
      <c r="T2943" s="165"/>
      <c r="AT2943" s="160" t="s">
        <v>313</v>
      </c>
      <c r="AU2943" s="160" t="s">
        <v>80</v>
      </c>
      <c r="AV2943" s="13" t="s">
        <v>80</v>
      </c>
      <c r="AW2943" s="13" t="s">
        <v>3</v>
      </c>
      <c r="AX2943" s="13" t="s">
        <v>78</v>
      </c>
      <c r="AY2943" s="160" t="s">
        <v>304</v>
      </c>
    </row>
    <row r="2944" spans="2:65" s="1" customFormat="1" ht="16.5" customHeight="1" x14ac:dyDescent="0.2">
      <c r="B2944" s="134"/>
      <c r="C2944" s="181" t="s">
        <v>3015</v>
      </c>
      <c r="D2944" s="181" t="s">
        <v>535</v>
      </c>
      <c r="E2944" s="182" t="s">
        <v>1920</v>
      </c>
      <c r="F2944" s="183" t="s">
        <v>1921</v>
      </c>
      <c r="G2944" s="184" t="s">
        <v>130</v>
      </c>
      <c r="H2944" s="185">
        <v>62.402000000000001</v>
      </c>
      <c r="I2944" s="186"/>
      <c r="J2944" s="187">
        <f>ROUND(I2944*H2944,2)</f>
        <v>0</v>
      </c>
      <c r="K2944" s="183" t="s">
        <v>309</v>
      </c>
      <c r="L2944" s="188"/>
      <c r="M2944" s="189" t="s">
        <v>2</v>
      </c>
      <c r="N2944" s="190" t="s">
        <v>42</v>
      </c>
      <c r="P2944" s="144">
        <f>O2944*H2944</f>
        <v>0</v>
      </c>
      <c r="Q2944" s="144">
        <v>2.2499999999999998E-3</v>
      </c>
      <c r="R2944" s="144">
        <f>Q2944*H2944</f>
        <v>0.14040449999999999</v>
      </c>
      <c r="S2944" s="144">
        <v>0</v>
      </c>
      <c r="T2944" s="145">
        <f>S2944*H2944</f>
        <v>0</v>
      </c>
      <c r="AR2944" s="146" t="s">
        <v>552</v>
      </c>
      <c r="AT2944" s="146" t="s">
        <v>535</v>
      </c>
      <c r="AU2944" s="146" t="s">
        <v>80</v>
      </c>
      <c r="AY2944" s="18" t="s">
        <v>304</v>
      </c>
      <c r="BE2944" s="147">
        <f>IF(N2944="základní",J2944,0)</f>
        <v>0</v>
      </c>
      <c r="BF2944" s="147">
        <f>IF(N2944="snížená",J2944,0)</f>
        <v>0</v>
      </c>
      <c r="BG2944" s="147">
        <f>IF(N2944="zákl. přenesená",J2944,0)</f>
        <v>0</v>
      </c>
      <c r="BH2944" s="147">
        <f>IF(N2944="sníž. přenesená",J2944,0)</f>
        <v>0</v>
      </c>
      <c r="BI2944" s="147">
        <f>IF(N2944="nulová",J2944,0)</f>
        <v>0</v>
      </c>
      <c r="BJ2944" s="18" t="s">
        <v>78</v>
      </c>
      <c r="BK2944" s="147">
        <f>ROUND(I2944*H2944,2)</f>
        <v>0</v>
      </c>
      <c r="BL2944" s="18" t="s">
        <v>423</v>
      </c>
      <c r="BM2944" s="146" t="s">
        <v>3016</v>
      </c>
    </row>
    <row r="2945" spans="2:65" s="1" customFormat="1" ht="19.5" x14ac:dyDescent="0.2">
      <c r="B2945" s="33"/>
      <c r="D2945" s="153" t="s">
        <v>360</v>
      </c>
      <c r="F2945" s="180" t="s">
        <v>1334</v>
      </c>
      <c r="I2945" s="150"/>
      <c r="L2945" s="33"/>
      <c r="M2945" s="151"/>
      <c r="T2945" s="54"/>
      <c r="AT2945" s="18" t="s">
        <v>360</v>
      </c>
      <c r="AU2945" s="18" t="s">
        <v>80</v>
      </c>
    </row>
    <row r="2946" spans="2:65" s="12" customFormat="1" x14ac:dyDescent="0.2">
      <c r="B2946" s="152"/>
      <c r="D2946" s="153" t="s">
        <v>313</v>
      </c>
      <c r="E2946" s="154" t="s">
        <v>2</v>
      </c>
      <c r="F2946" s="155" t="s">
        <v>2660</v>
      </c>
      <c r="H2946" s="154" t="s">
        <v>2</v>
      </c>
      <c r="I2946" s="156"/>
      <c r="L2946" s="152"/>
      <c r="M2946" s="157"/>
      <c r="T2946" s="158"/>
      <c r="AT2946" s="154" t="s">
        <v>313</v>
      </c>
      <c r="AU2946" s="154" t="s">
        <v>80</v>
      </c>
      <c r="AV2946" s="12" t="s">
        <v>78</v>
      </c>
      <c r="AW2946" s="12" t="s">
        <v>32</v>
      </c>
      <c r="AX2946" s="12" t="s">
        <v>71</v>
      </c>
      <c r="AY2946" s="154" t="s">
        <v>304</v>
      </c>
    </row>
    <row r="2947" spans="2:65" s="13" customFormat="1" x14ac:dyDescent="0.2">
      <c r="B2947" s="159"/>
      <c r="D2947" s="153" t="s">
        <v>313</v>
      </c>
      <c r="E2947" s="160" t="s">
        <v>2</v>
      </c>
      <c r="F2947" s="161" t="s">
        <v>2996</v>
      </c>
      <c r="H2947" s="162">
        <v>59.43</v>
      </c>
      <c r="I2947" s="163"/>
      <c r="L2947" s="159"/>
      <c r="M2947" s="164"/>
      <c r="T2947" s="165"/>
      <c r="AT2947" s="160" t="s">
        <v>313</v>
      </c>
      <c r="AU2947" s="160" t="s">
        <v>80</v>
      </c>
      <c r="AV2947" s="13" t="s">
        <v>80</v>
      </c>
      <c r="AW2947" s="13" t="s">
        <v>32</v>
      </c>
      <c r="AX2947" s="13" t="s">
        <v>71</v>
      </c>
      <c r="AY2947" s="160" t="s">
        <v>304</v>
      </c>
    </row>
    <row r="2948" spans="2:65" s="14" customFormat="1" x14ac:dyDescent="0.2">
      <c r="B2948" s="166"/>
      <c r="D2948" s="153" t="s">
        <v>313</v>
      </c>
      <c r="E2948" s="167" t="s">
        <v>2</v>
      </c>
      <c r="F2948" s="168" t="s">
        <v>321</v>
      </c>
      <c r="H2948" s="169">
        <v>59.43</v>
      </c>
      <c r="I2948" s="170"/>
      <c r="L2948" s="166"/>
      <c r="M2948" s="171"/>
      <c r="T2948" s="172"/>
      <c r="AT2948" s="167" t="s">
        <v>313</v>
      </c>
      <c r="AU2948" s="167" t="s">
        <v>80</v>
      </c>
      <c r="AV2948" s="14" t="s">
        <v>322</v>
      </c>
      <c r="AW2948" s="14" t="s">
        <v>32</v>
      </c>
      <c r="AX2948" s="14" t="s">
        <v>78</v>
      </c>
      <c r="AY2948" s="167" t="s">
        <v>304</v>
      </c>
    </row>
    <row r="2949" spans="2:65" s="13" customFormat="1" x14ac:dyDescent="0.2">
      <c r="B2949" s="159"/>
      <c r="D2949" s="153" t="s">
        <v>313</v>
      </c>
      <c r="F2949" s="161" t="s">
        <v>3017</v>
      </c>
      <c r="H2949" s="162">
        <v>62.402000000000001</v>
      </c>
      <c r="I2949" s="163"/>
      <c r="L2949" s="159"/>
      <c r="M2949" s="164"/>
      <c r="T2949" s="165"/>
      <c r="AT2949" s="160" t="s">
        <v>313</v>
      </c>
      <c r="AU2949" s="160" t="s">
        <v>80</v>
      </c>
      <c r="AV2949" s="13" t="s">
        <v>80</v>
      </c>
      <c r="AW2949" s="13" t="s">
        <v>3</v>
      </c>
      <c r="AX2949" s="13" t="s">
        <v>78</v>
      </c>
      <c r="AY2949" s="160" t="s">
        <v>304</v>
      </c>
    </row>
    <row r="2950" spans="2:65" s="1" customFormat="1" ht="44.25" customHeight="1" x14ac:dyDescent="0.2">
      <c r="B2950" s="134"/>
      <c r="C2950" s="135" t="s">
        <v>3018</v>
      </c>
      <c r="D2950" s="135" t="s">
        <v>306</v>
      </c>
      <c r="E2950" s="136" t="s">
        <v>3019</v>
      </c>
      <c r="F2950" s="137" t="s">
        <v>3020</v>
      </c>
      <c r="G2950" s="138" t="s">
        <v>130</v>
      </c>
      <c r="H2950" s="139">
        <v>975.01599999999996</v>
      </c>
      <c r="I2950" s="140"/>
      <c r="J2950" s="141">
        <f>ROUND(I2950*H2950,2)</f>
        <v>0</v>
      </c>
      <c r="K2950" s="137" t="s">
        <v>309</v>
      </c>
      <c r="L2950" s="33"/>
      <c r="M2950" s="142" t="s">
        <v>2</v>
      </c>
      <c r="N2950" s="143" t="s">
        <v>42</v>
      </c>
      <c r="P2950" s="144">
        <f>O2950*H2950</f>
        <v>0</v>
      </c>
      <c r="Q2950" s="144">
        <v>5.8E-4</v>
      </c>
      <c r="R2950" s="144">
        <f>Q2950*H2950</f>
        <v>0.56550928</v>
      </c>
      <c r="S2950" s="144">
        <v>0</v>
      </c>
      <c r="T2950" s="145">
        <f>S2950*H2950</f>
        <v>0</v>
      </c>
      <c r="AR2950" s="146" t="s">
        <v>423</v>
      </c>
      <c r="AT2950" s="146" t="s">
        <v>306</v>
      </c>
      <c r="AU2950" s="146" t="s">
        <v>80</v>
      </c>
      <c r="AY2950" s="18" t="s">
        <v>304</v>
      </c>
      <c r="BE2950" s="147">
        <f>IF(N2950="základní",J2950,0)</f>
        <v>0</v>
      </c>
      <c r="BF2950" s="147">
        <f>IF(N2950="snížená",J2950,0)</f>
        <v>0</v>
      </c>
      <c r="BG2950" s="147">
        <f>IF(N2950="zákl. přenesená",J2950,0)</f>
        <v>0</v>
      </c>
      <c r="BH2950" s="147">
        <f>IF(N2950="sníž. přenesená",J2950,0)</f>
        <v>0</v>
      </c>
      <c r="BI2950" s="147">
        <f>IF(N2950="nulová",J2950,0)</f>
        <v>0</v>
      </c>
      <c r="BJ2950" s="18" t="s">
        <v>78</v>
      </c>
      <c r="BK2950" s="147">
        <f>ROUND(I2950*H2950,2)</f>
        <v>0</v>
      </c>
      <c r="BL2950" s="18" t="s">
        <v>423</v>
      </c>
      <c r="BM2950" s="146" t="s">
        <v>3021</v>
      </c>
    </row>
    <row r="2951" spans="2:65" s="1" customFormat="1" x14ac:dyDescent="0.2">
      <c r="B2951" s="33"/>
      <c r="D2951" s="148" t="s">
        <v>311</v>
      </c>
      <c r="F2951" s="149" t="s">
        <v>3022</v>
      </c>
      <c r="I2951" s="150"/>
      <c r="L2951" s="33"/>
      <c r="M2951" s="151"/>
      <c r="T2951" s="54"/>
      <c r="AT2951" s="18" t="s">
        <v>311</v>
      </c>
      <c r="AU2951" s="18" t="s">
        <v>80</v>
      </c>
    </row>
    <row r="2952" spans="2:65" s="12" customFormat="1" x14ac:dyDescent="0.2">
      <c r="B2952" s="152"/>
      <c r="D2952" s="153" t="s">
        <v>313</v>
      </c>
      <c r="E2952" s="154" t="s">
        <v>2</v>
      </c>
      <c r="F2952" s="155" t="s">
        <v>3023</v>
      </c>
      <c r="H2952" s="154" t="s">
        <v>2</v>
      </c>
      <c r="I2952" s="156"/>
      <c r="L2952" s="152"/>
      <c r="M2952" s="157"/>
      <c r="T2952" s="158"/>
      <c r="AT2952" s="154" t="s">
        <v>313</v>
      </c>
      <c r="AU2952" s="154" t="s">
        <v>80</v>
      </c>
      <c r="AV2952" s="12" t="s">
        <v>78</v>
      </c>
      <c r="AW2952" s="12" t="s">
        <v>32</v>
      </c>
      <c r="AX2952" s="12" t="s">
        <v>71</v>
      </c>
      <c r="AY2952" s="154" t="s">
        <v>304</v>
      </c>
    </row>
    <row r="2953" spans="2:65" s="12" customFormat="1" ht="33.75" x14ac:dyDescent="0.2">
      <c r="B2953" s="152"/>
      <c r="D2953" s="153" t="s">
        <v>313</v>
      </c>
      <c r="E2953" s="154" t="s">
        <v>2</v>
      </c>
      <c r="F2953" s="155" t="s">
        <v>3024</v>
      </c>
      <c r="H2953" s="154" t="s">
        <v>2</v>
      </c>
      <c r="I2953" s="156"/>
      <c r="L2953" s="152"/>
      <c r="M2953" s="157"/>
      <c r="T2953" s="158"/>
      <c r="AT2953" s="154" t="s">
        <v>313</v>
      </c>
      <c r="AU2953" s="154" t="s">
        <v>80</v>
      </c>
      <c r="AV2953" s="12" t="s">
        <v>78</v>
      </c>
      <c r="AW2953" s="12" t="s">
        <v>32</v>
      </c>
      <c r="AX2953" s="12" t="s">
        <v>71</v>
      </c>
      <c r="AY2953" s="154" t="s">
        <v>304</v>
      </c>
    </row>
    <row r="2954" spans="2:65" s="12" customFormat="1" x14ac:dyDescent="0.2">
      <c r="B2954" s="152"/>
      <c r="D2954" s="153" t="s">
        <v>313</v>
      </c>
      <c r="E2954" s="154" t="s">
        <v>2</v>
      </c>
      <c r="F2954" s="155" t="s">
        <v>2759</v>
      </c>
      <c r="H2954" s="154" t="s">
        <v>2</v>
      </c>
      <c r="I2954" s="156"/>
      <c r="L2954" s="152"/>
      <c r="M2954" s="157"/>
      <c r="T2954" s="158"/>
      <c r="AT2954" s="154" t="s">
        <v>313</v>
      </c>
      <c r="AU2954" s="154" t="s">
        <v>80</v>
      </c>
      <c r="AV2954" s="12" t="s">
        <v>78</v>
      </c>
      <c r="AW2954" s="12" t="s">
        <v>32</v>
      </c>
      <c r="AX2954" s="12" t="s">
        <v>71</v>
      </c>
      <c r="AY2954" s="154" t="s">
        <v>304</v>
      </c>
    </row>
    <row r="2955" spans="2:65" s="12" customFormat="1" x14ac:dyDescent="0.2">
      <c r="B2955" s="152"/>
      <c r="D2955" s="153" t="s">
        <v>313</v>
      </c>
      <c r="E2955" s="154" t="s">
        <v>2</v>
      </c>
      <c r="F2955" s="155" t="s">
        <v>2657</v>
      </c>
      <c r="H2955" s="154" t="s">
        <v>2</v>
      </c>
      <c r="I2955" s="156"/>
      <c r="L2955" s="152"/>
      <c r="M2955" s="157"/>
      <c r="T2955" s="158"/>
      <c r="AT2955" s="154" t="s">
        <v>313</v>
      </c>
      <c r="AU2955" s="154" t="s">
        <v>80</v>
      </c>
      <c r="AV2955" s="12" t="s">
        <v>78</v>
      </c>
      <c r="AW2955" s="12" t="s">
        <v>32</v>
      </c>
      <c r="AX2955" s="12" t="s">
        <v>71</v>
      </c>
      <c r="AY2955" s="154" t="s">
        <v>304</v>
      </c>
    </row>
    <row r="2956" spans="2:65" s="12" customFormat="1" x14ac:dyDescent="0.2">
      <c r="B2956" s="152"/>
      <c r="D2956" s="153" t="s">
        <v>313</v>
      </c>
      <c r="E2956" s="154" t="s">
        <v>2</v>
      </c>
      <c r="F2956" s="155" t="s">
        <v>2658</v>
      </c>
      <c r="H2956" s="154" t="s">
        <v>2</v>
      </c>
      <c r="I2956" s="156"/>
      <c r="L2956" s="152"/>
      <c r="M2956" s="157"/>
      <c r="T2956" s="158"/>
      <c r="AT2956" s="154" t="s">
        <v>313</v>
      </c>
      <c r="AU2956" s="154" t="s">
        <v>80</v>
      </c>
      <c r="AV2956" s="12" t="s">
        <v>78</v>
      </c>
      <c r="AW2956" s="12" t="s">
        <v>32</v>
      </c>
      <c r="AX2956" s="12" t="s">
        <v>71</v>
      </c>
      <c r="AY2956" s="154" t="s">
        <v>304</v>
      </c>
    </row>
    <row r="2957" spans="2:65" s="13" customFormat="1" x14ac:dyDescent="0.2">
      <c r="B2957" s="159"/>
      <c r="D2957" s="153" t="s">
        <v>313</v>
      </c>
      <c r="E2957" s="160" t="s">
        <v>2</v>
      </c>
      <c r="F2957" s="161" t="s">
        <v>3025</v>
      </c>
      <c r="H2957" s="162">
        <v>365.78199999999998</v>
      </c>
      <c r="I2957" s="163"/>
      <c r="L2957" s="159"/>
      <c r="M2957" s="164"/>
      <c r="T2957" s="165"/>
      <c r="AT2957" s="160" t="s">
        <v>313</v>
      </c>
      <c r="AU2957" s="160" t="s">
        <v>80</v>
      </c>
      <c r="AV2957" s="13" t="s">
        <v>80</v>
      </c>
      <c r="AW2957" s="13" t="s">
        <v>32</v>
      </c>
      <c r="AX2957" s="13" t="s">
        <v>71</v>
      </c>
      <c r="AY2957" s="160" t="s">
        <v>304</v>
      </c>
    </row>
    <row r="2958" spans="2:65" s="14" customFormat="1" x14ac:dyDescent="0.2">
      <c r="B2958" s="166"/>
      <c r="D2958" s="153" t="s">
        <v>313</v>
      </c>
      <c r="E2958" s="167" t="s">
        <v>2</v>
      </c>
      <c r="F2958" s="168" t="s">
        <v>321</v>
      </c>
      <c r="H2958" s="169">
        <v>365.78199999999998</v>
      </c>
      <c r="I2958" s="170"/>
      <c r="L2958" s="166"/>
      <c r="M2958" s="171"/>
      <c r="T2958" s="172"/>
      <c r="AT2958" s="167" t="s">
        <v>313</v>
      </c>
      <c r="AU2958" s="167" t="s">
        <v>80</v>
      </c>
      <c r="AV2958" s="14" t="s">
        <v>322</v>
      </c>
      <c r="AW2958" s="14" t="s">
        <v>32</v>
      </c>
      <c r="AX2958" s="14" t="s">
        <v>71</v>
      </c>
      <c r="AY2958" s="167" t="s">
        <v>304</v>
      </c>
    </row>
    <row r="2959" spans="2:65" s="12" customFormat="1" x14ac:dyDescent="0.2">
      <c r="B2959" s="152"/>
      <c r="D2959" s="153" t="s">
        <v>313</v>
      </c>
      <c r="E2959" s="154" t="s">
        <v>2</v>
      </c>
      <c r="F2959" s="155" t="s">
        <v>2701</v>
      </c>
      <c r="H2959" s="154" t="s">
        <v>2</v>
      </c>
      <c r="I2959" s="156"/>
      <c r="L2959" s="152"/>
      <c r="M2959" s="157"/>
      <c r="T2959" s="158"/>
      <c r="AT2959" s="154" t="s">
        <v>313</v>
      </c>
      <c r="AU2959" s="154" t="s">
        <v>80</v>
      </c>
      <c r="AV2959" s="12" t="s">
        <v>78</v>
      </c>
      <c r="AW2959" s="12" t="s">
        <v>32</v>
      </c>
      <c r="AX2959" s="12" t="s">
        <v>71</v>
      </c>
      <c r="AY2959" s="154" t="s">
        <v>304</v>
      </c>
    </row>
    <row r="2960" spans="2:65" s="13" customFormat="1" x14ac:dyDescent="0.2">
      <c r="B2960" s="159"/>
      <c r="D2960" s="153" t="s">
        <v>313</v>
      </c>
      <c r="E2960" s="160" t="s">
        <v>2</v>
      </c>
      <c r="F2960" s="161" t="s">
        <v>3026</v>
      </c>
      <c r="H2960" s="162">
        <v>429.12200000000001</v>
      </c>
      <c r="I2960" s="163"/>
      <c r="L2960" s="159"/>
      <c r="M2960" s="164"/>
      <c r="T2960" s="165"/>
      <c r="AT2960" s="160" t="s">
        <v>313</v>
      </c>
      <c r="AU2960" s="160" t="s">
        <v>80</v>
      </c>
      <c r="AV2960" s="13" t="s">
        <v>80</v>
      </c>
      <c r="AW2960" s="13" t="s">
        <v>32</v>
      </c>
      <c r="AX2960" s="13" t="s">
        <v>71</v>
      </c>
      <c r="AY2960" s="160" t="s">
        <v>304</v>
      </c>
    </row>
    <row r="2961" spans="2:65" s="14" customFormat="1" x14ac:dyDescent="0.2">
      <c r="B2961" s="166"/>
      <c r="D2961" s="153" t="s">
        <v>313</v>
      </c>
      <c r="E2961" s="167" t="s">
        <v>2</v>
      </c>
      <c r="F2961" s="168" t="s">
        <v>321</v>
      </c>
      <c r="H2961" s="169">
        <v>429.12200000000001</v>
      </c>
      <c r="I2961" s="170"/>
      <c r="L2961" s="166"/>
      <c r="M2961" s="171"/>
      <c r="T2961" s="172"/>
      <c r="AT2961" s="167" t="s">
        <v>313</v>
      </c>
      <c r="AU2961" s="167" t="s">
        <v>80</v>
      </c>
      <c r="AV2961" s="14" t="s">
        <v>322</v>
      </c>
      <c r="AW2961" s="14" t="s">
        <v>32</v>
      </c>
      <c r="AX2961" s="14" t="s">
        <v>71</v>
      </c>
      <c r="AY2961" s="167" t="s">
        <v>304</v>
      </c>
    </row>
    <row r="2962" spans="2:65" s="12" customFormat="1" x14ac:dyDescent="0.2">
      <c r="B2962" s="152"/>
      <c r="D2962" s="153" t="s">
        <v>313</v>
      </c>
      <c r="E2962" s="154" t="s">
        <v>2</v>
      </c>
      <c r="F2962" s="155" t="s">
        <v>2660</v>
      </c>
      <c r="H2962" s="154" t="s">
        <v>2</v>
      </c>
      <c r="I2962" s="156"/>
      <c r="L2962" s="152"/>
      <c r="M2962" s="157"/>
      <c r="T2962" s="158"/>
      <c r="AT2962" s="154" t="s">
        <v>313</v>
      </c>
      <c r="AU2962" s="154" t="s">
        <v>80</v>
      </c>
      <c r="AV2962" s="12" t="s">
        <v>78</v>
      </c>
      <c r="AW2962" s="12" t="s">
        <v>32</v>
      </c>
      <c r="AX2962" s="12" t="s">
        <v>71</v>
      </c>
      <c r="AY2962" s="154" t="s">
        <v>304</v>
      </c>
    </row>
    <row r="2963" spans="2:65" s="13" customFormat="1" x14ac:dyDescent="0.2">
      <c r="B2963" s="159"/>
      <c r="D2963" s="153" t="s">
        <v>313</v>
      </c>
      <c r="E2963" s="160" t="s">
        <v>2</v>
      </c>
      <c r="F2963" s="161" t="s">
        <v>3027</v>
      </c>
      <c r="H2963" s="162">
        <v>180.11199999999999</v>
      </c>
      <c r="I2963" s="163"/>
      <c r="L2963" s="159"/>
      <c r="M2963" s="164"/>
      <c r="T2963" s="165"/>
      <c r="AT2963" s="160" t="s">
        <v>313</v>
      </c>
      <c r="AU2963" s="160" t="s">
        <v>80</v>
      </c>
      <c r="AV2963" s="13" t="s">
        <v>80</v>
      </c>
      <c r="AW2963" s="13" t="s">
        <v>32</v>
      </c>
      <c r="AX2963" s="13" t="s">
        <v>71</v>
      </c>
      <c r="AY2963" s="160" t="s">
        <v>304</v>
      </c>
    </row>
    <row r="2964" spans="2:65" s="14" customFormat="1" x14ac:dyDescent="0.2">
      <c r="B2964" s="166"/>
      <c r="D2964" s="153" t="s">
        <v>313</v>
      </c>
      <c r="E2964" s="167" t="s">
        <v>2</v>
      </c>
      <c r="F2964" s="168" t="s">
        <v>321</v>
      </c>
      <c r="H2964" s="169">
        <v>180.11199999999999</v>
      </c>
      <c r="I2964" s="170"/>
      <c r="L2964" s="166"/>
      <c r="M2964" s="171"/>
      <c r="T2964" s="172"/>
      <c r="AT2964" s="167" t="s">
        <v>313</v>
      </c>
      <c r="AU2964" s="167" t="s">
        <v>80</v>
      </c>
      <c r="AV2964" s="14" t="s">
        <v>322</v>
      </c>
      <c r="AW2964" s="14" t="s">
        <v>32</v>
      </c>
      <c r="AX2964" s="14" t="s">
        <v>71</v>
      </c>
      <c r="AY2964" s="167" t="s">
        <v>304</v>
      </c>
    </row>
    <row r="2965" spans="2:65" s="15" customFormat="1" x14ac:dyDescent="0.2">
      <c r="B2965" s="173"/>
      <c r="D2965" s="153" t="s">
        <v>313</v>
      </c>
      <c r="E2965" s="174" t="s">
        <v>2</v>
      </c>
      <c r="F2965" s="175" t="s">
        <v>323</v>
      </c>
      <c r="H2965" s="176">
        <v>975.01599999999996</v>
      </c>
      <c r="I2965" s="177"/>
      <c r="L2965" s="173"/>
      <c r="M2965" s="178"/>
      <c r="T2965" s="179"/>
      <c r="AT2965" s="174" t="s">
        <v>313</v>
      </c>
      <c r="AU2965" s="174" t="s">
        <v>80</v>
      </c>
      <c r="AV2965" s="15" t="s">
        <v>86</v>
      </c>
      <c r="AW2965" s="15" t="s">
        <v>32</v>
      </c>
      <c r="AX2965" s="15" t="s">
        <v>78</v>
      </c>
      <c r="AY2965" s="174" t="s">
        <v>304</v>
      </c>
    </row>
    <row r="2966" spans="2:65" s="1" customFormat="1" ht="24.2" customHeight="1" x14ac:dyDescent="0.2">
      <c r="B2966" s="134"/>
      <c r="C2966" s="181" t="s">
        <v>3028</v>
      </c>
      <c r="D2966" s="181" t="s">
        <v>535</v>
      </c>
      <c r="E2966" s="182" t="s">
        <v>3029</v>
      </c>
      <c r="F2966" s="183" t="s">
        <v>3030</v>
      </c>
      <c r="G2966" s="184" t="s">
        <v>130</v>
      </c>
      <c r="H2966" s="185">
        <v>573.18899999999996</v>
      </c>
      <c r="I2966" s="186"/>
      <c r="J2966" s="187">
        <f>ROUND(I2966*H2966,2)</f>
        <v>0</v>
      </c>
      <c r="K2966" s="183" t="s">
        <v>309</v>
      </c>
      <c r="L2966" s="188"/>
      <c r="M2966" s="189" t="s">
        <v>2</v>
      </c>
      <c r="N2966" s="190" t="s">
        <v>42</v>
      </c>
      <c r="P2966" s="144">
        <f>O2966*H2966</f>
        <v>0</v>
      </c>
      <c r="Q2966" s="144">
        <v>6.0000000000000001E-3</v>
      </c>
      <c r="R2966" s="144">
        <f>Q2966*H2966</f>
        <v>3.4391339999999997</v>
      </c>
      <c r="S2966" s="144">
        <v>0</v>
      </c>
      <c r="T2966" s="145">
        <f>S2966*H2966</f>
        <v>0</v>
      </c>
      <c r="AR2966" s="146" t="s">
        <v>552</v>
      </c>
      <c r="AT2966" s="146" t="s">
        <v>535</v>
      </c>
      <c r="AU2966" s="146" t="s">
        <v>80</v>
      </c>
      <c r="AY2966" s="18" t="s">
        <v>304</v>
      </c>
      <c r="BE2966" s="147">
        <f>IF(N2966="základní",J2966,0)</f>
        <v>0</v>
      </c>
      <c r="BF2966" s="147">
        <f>IF(N2966="snížená",J2966,0)</f>
        <v>0</v>
      </c>
      <c r="BG2966" s="147">
        <f>IF(N2966="zákl. přenesená",J2966,0)</f>
        <v>0</v>
      </c>
      <c r="BH2966" s="147">
        <f>IF(N2966="sníž. přenesená",J2966,0)</f>
        <v>0</v>
      </c>
      <c r="BI2966" s="147">
        <f>IF(N2966="nulová",J2966,0)</f>
        <v>0</v>
      </c>
      <c r="BJ2966" s="18" t="s">
        <v>78</v>
      </c>
      <c r="BK2966" s="147">
        <f>ROUND(I2966*H2966,2)</f>
        <v>0</v>
      </c>
      <c r="BL2966" s="18" t="s">
        <v>423</v>
      </c>
      <c r="BM2966" s="146" t="s">
        <v>3031</v>
      </c>
    </row>
    <row r="2967" spans="2:65" s="12" customFormat="1" x14ac:dyDescent="0.2">
      <c r="B2967" s="152"/>
      <c r="D2967" s="153" t="s">
        <v>313</v>
      </c>
      <c r="E2967" s="154" t="s">
        <v>2</v>
      </c>
      <c r="F2967" s="155" t="s">
        <v>2658</v>
      </c>
      <c r="H2967" s="154" t="s">
        <v>2</v>
      </c>
      <c r="I2967" s="156"/>
      <c r="L2967" s="152"/>
      <c r="M2967" s="157"/>
      <c r="T2967" s="158"/>
      <c r="AT2967" s="154" t="s">
        <v>313</v>
      </c>
      <c r="AU2967" s="154" t="s">
        <v>80</v>
      </c>
      <c r="AV2967" s="12" t="s">
        <v>78</v>
      </c>
      <c r="AW2967" s="12" t="s">
        <v>32</v>
      </c>
      <c r="AX2967" s="12" t="s">
        <v>71</v>
      </c>
      <c r="AY2967" s="154" t="s">
        <v>304</v>
      </c>
    </row>
    <row r="2968" spans="2:65" s="13" customFormat="1" x14ac:dyDescent="0.2">
      <c r="B2968" s="159"/>
      <c r="D2968" s="153" t="s">
        <v>313</v>
      </c>
      <c r="E2968" s="160" t="s">
        <v>2</v>
      </c>
      <c r="F2968" s="161" t="s">
        <v>3025</v>
      </c>
      <c r="H2968" s="162">
        <v>365.78199999999998</v>
      </c>
      <c r="I2968" s="163"/>
      <c r="L2968" s="159"/>
      <c r="M2968" s="164"/>
      <c r="T2968" s="165"/>
      <c r="AT2968" s="160" t="s">
        <v>313</v>
      </c>
      <c r="AU2968" s="160" t="s">
        <v>80</v>
      </c>
      <c r="AV2968" s="13" t="s">
        <v>80</v>
      </c>
      <c r="AW2968" s="13" t="s">
        <v>32</v>
      </c>
      <c r="AX2968" s="13" t="s">
        <v>71</v>
      </c>
      <c r="AY2968" s="160" t="s">
        <v>304</v>
      </c>
    </row>
    <row r="2969" spans="2:65" s="14" customFormat="1" x14ac:dyDescent="0.2">
      <c r="B2969" s="166"/>
      <c r="D2969" s="153" t="s">
        <v>313</v>
      </c>
      <c r="E2969" s="167" t="s">
        <v>2</v>
      </c>
      <c r="F2969" s="168" t="s">
        <v>321</v>
      </c>
      <c r="H2969" s="169">
        <v>365.78199999999998</v>
      </c>
      <c r="I2969" s="170"/>
      <c r="L2969" s="166"/>
      <c r="M2969" s="171"/>
      <c r="T2969" s="172"/>
      <c r="AT2969" s="167" t="s">
        <v>313</v>
      </c>
      <c r="AU2969" s="167" t="s">
        <v>80</v>
      </c>
      <c r="AV2969" s="14" t="s">
        <v>322</v>
      </c>
      <c r="AW2969" s="14" t="s">
        <v>32</v>
      </c>
      <c r="AX2969" s="14" t="s">
        <v>71</v>
      </c>
      <c r="AY2969" s="167" t="s">
        <v>304</v>
      </c>
    </row>
    <row r="2970" spans="2:65" s="12" customFormat="1" x14ac:dyDescent="0.2">
      <c r="B2970" s="152"/>
      <c r="D2970" s="153" t="s">
        <v>313</v>
      </c>
      <c r="E2970" s="154" t="s">
        <v>2</v>
      </c>
      <c r="F2970" s="155" t="s">
        <v>2660</v>
      </c>
      <c r="H2970" s="154" t="s">
        <v>2</v>
      </c>
      <c r="I2970" s="156"/>
      <c r="L2970" s="152"/>
      <c r="M2970" s="157"/>
      <c r="T2970" s="158"/>
      <c r="AT2970" s="154" t="s">
        <v>313</v>
      </c>
      <c r="AU2970" s="154" t="s">
        <v>80</v>
      </c>
      <c r="AV2970" s="12" t="s">
        <v>78</v>
      </c>
      <c r="AW2970" s="12" t="s">
        <v>32</v>
      </c>
      <c r="AX2970" s="12" t="s">
        <v>71</v>
      </c>
      <c r="AY2970" s="154" t="s">
        <v>304</v>
      </c>
    </row>
    <row r="2971" spans="2:65" s="13" customFormat="1" x14ac:dyDescent="0.2">
      <c r="B2971" s="159"/>
      <c r="D2971" s="153" t="s">
        <v>313</v>
      </c>
      <c r="E2971" s="160" t="s">
        <v>2</v>
      </c>
      <c r="F2971" s="161" t="s">
        <v>3027</v>
      </c>
      <c r="H2971" s="162">
        <v>180.11199999999999</v>
      </c>
      <c r="I2971" s="163"/>
      <c r="L2971" s="159"/>
      <c r="M2971" s="164"/>
      <c r="T2971" s="165"/>
      <c r="AT2971" s="160" t="s">
        <v>313</v>
      </c>
      <c r="AU2971" s="160" t="s">
        <v>80</v>
      </c>
      <c r="AV2971" s="13" t="s">
        <v>80</v>
      </c>
      <c r="AW2971" s="13" t="s">
        <v>32</v>
      </c>
      <c r="AX2971" s="13" t="s">
        <v>71</v>
      </c>
      <c r="AY2971" s="160" t="s">
        <v>304</v>
      </c>
    </row>
    <row r="2972" spans="2:65" s="14" customFormat="1" x14ac:dyDescent="0.2">
      <c r="B2972" s="166"/>
      <c r="D2972" s="153" t="s">
        <v>313</v>
      </c>
      <c r="E2972" s="167" t="s">
        <v>2</v>
      </c>
      <c r="F2972" s="168" t="s">
        <v>321</v>
      </c>
      <c r="H2972" s="169">
        <v>180.11199999999999</v>
      </c>
      <c r="I2972" s="170"/>
      <c r="L2972" s="166"/>
      <c r="M2972" s="171"/>
      <c r="T2972" s="172"/>
      <c r="AT2972" s="167" t="s">
        <v>313</v>
      </c>
      <c r="AU2972" s="167" t="s">
        <v>80</v>
      </c>
      <c r="AV2972" s="14" t="s">
        <v>322</v>
      </c>
      <c r="AW2972" s="14" t="s">
        <v>32</v>
      </c>
      <c r="AX2972" s="14" t="s">
        <v>71</v>
      </c>
      <c r="AY2972" s="167" t="s">
        <v>304</v>
      </c>
    </row>
    <row r="2973" spans="2:65" s="15" customFormat="1" x14ac:dyDescent="0.2">
      <c r="B2973" s="173"/>
      <c r="D2973" s="153" t="s">
        <v>313</v>
      </c>
      <c r="E2973" s="174" t="s">
        <v>2</v>
      </c>
      <c r="F2973" s="175" t="s">
        <v>323</v>
      </c>
      <c r="H2973" s="176">
        <v>545.89400000000001</v>
      </c>
      <c r="I2973" s="177"/>
      <c r="L2973" s="173"/>
      <c r="M2973" s="178"/>
      <c r="T2973" s="179"/>
      <c r="AT2973" s="174" t="s">
        <v>313</v>
      </c>
      <c r="AU2973" s="174" t="s">
        <v>80</v>
      </c>
      <c r="AV2973" s="15" t="s">
        <v>86</v>
      </c>
      <c r="AW2973" s="15" t="s">
        <v>32</v>
      </c>
      <c r="AX2973" s="15" t="s">
        <v>78</v>
      </c>
      <c r="AY2973" s="174" t="s">
        <v>304</v>
      </c>
    </row>
    <row r="2974" spans="2:65" s="13" customFormat="1" x14ac:dyDescent="0.2">
      <c r="B2974" s="159"/>
      <c r="D2974" s="153" t="s">
        <v>313</v>
      </c>
      <c r="F2974" s="161" t="s">
        <v>3032</v>
      </c>
      <c r="H2974" s="162">
        <v>573.18899999999996</v>
      </c>
      <c r="I2974" s="163"/>
      <c r="L2974" s="159"/>
      <c r="M2974" s="164"/>
      <c r="T2974" s="165"/>
      <c r="AT2974" s="160" t="s">
        <v>313</v>
      </c>
      <c r="AU2974" s="160" t="s">
        <v>80</v>
      </c>
      <c r="AV2974" s="13" t="s">
        <v>80</v>
      </c>
      <c r="AW2974" s="13" t="s">
        <v>3</v>
      </c>
      <c r="AX2974" s="13" t="s">
        <v>78</v>
      </c>
      <c r="AY2974" s="160" t="s">
        <v>304</v>
      </c>
    </row>
    <row r="2975" spans="2:65" s="1" customFormat="1" ht="33" customHeight="1" x14ac:dyDescent="0.2">
      <c r="B2975" s="134"/>
      <c r="C2975" s="181" t="s">
        <v>3033</v>
      </c>
      <c r="D2975" s="181" t="s">
        <v>535</v>
      </c>
      <c r="E2975" s="182" t="s">
        <v>3034</v>
      </c>
      <c r="F2975" s="183" t="s">
        <v>3035</v>
      </c>
      <c r="G2975" s="184" t="s">
        <v>130</v>
      </c>
      <c r="H2975" s="185">
        <v>450.57799999999997</v>
      </c>
      <c r="I2975" s="186"/>
      <c r="J2975" s="187">
        <f>ROUND(I2975*H2975,2)</f>
        <v>0</v>
      </c>
      <c r="K2975" s="183" t="s">
        <v>309</v>
      </c>
      <c r="L2975" s="188"/>
      <c r="M2975" s="189" t="s">
        <v>2</v>
      </c>
      <c r="N2975" s="190" t="s">
        <v>42</v>
      </c>
      <c r="P2975" s="144">
        <f>O2975*H2975</f>
        <v>0</v>
      </c>
      <c r="Q2975" s="144">
        <v>3.5999999999999999E-3</v>
      </c>
      <c r="R2975" s="144">
        <f>Q2975*H2975</f>
        <v>1.6220807999999998</v>
      </c>
      <c r="S2975" s="144">
        <v>0</v>
      </c>
      <c r="T2975" s="145">
        <f>S2975*H2975</f>
        <v>0</v>
      </c>
      <c r="AR2975" s="146" t="s">
        <v>552</v>
      </c>
      <c r="AT2975" s="146" t="s">
        <v>535</v>
      </c>
      <c r="AU2975" s="146" t="s">
        <v>80</v>
      </c>
      <c r="AY2975" s="18" t="s">
        <v>304</v>
      </c>
      <c r="BE2975" s="147">
        <f>IF(N2975="základní",J2975,0)</f>
        <v>0</v>
      </c>
      <c r="BF2975" s="147">
        <f>IF(N2975="snížená",J2975,0)</f>
        <v>0</v>
      </c>
      <c r="BG2975" s="147">
        <f>IF(N2975="zákl. přenesená",J2975,0)</f>
        <v>0</v>
      </c>
      <c r="BH2975" s="147">
        <f>IF(N2975="sníž. přenesená",J2975,0)</f>
        <v>0</v>
      </c>
      <c r="BI2975" s="147">
        <f>IF(N2975="nulová",J2975,0)</f>
        <v>0</v>
      </c>
      <c r="BJ2975" s="18" t="s">
        <v>78</v>
      </c>
      <c r="BK2975" s="147">
        <f>ROUND(I2975*H2975,2)</f>
        <v>0</v>
      </c>
      <c r="BL2975" s="18" t="s">
        <v>423</v>
      </c>
      <c r="BM2975" s="146" t="s">
        <v>3036</v>
      </c>
    </row>
    <row r="2976" spans="2:65" s="12" customFormat="1" x14ac:dyDescent="0.2">
      <c r="B2976" s="152"/>
      <c r="D2976" s="153" t="s">
        <v>313</v>
      </c>
      <c r="E2976" s="154" t="s">
        <v>2</v>
      </c>
      <c r="F2976" s="155" t="s">
        <v>2701</v>
      </c>
      <c r="H2976" s="154" t="s">
        <v>2</v>
      </c>
      <c r="I2976" s="156"/>
      <c r="L2976" s="152"/>
      <c r="M2976" s="157"/>
      <c r="T2976" s="158"/>
      <c r="AT2976" s="154" t="s">
        <v>313</v>
      </c>
      <c r="AU2976" s="154" t="s">
        <v>80</v>
      </c>
      <c r="AV2976" s="12" t="s">
        <v>78</v>
      </c>
      <c r="AW2976" s="12" t="s">
        <v>32</v>
      </c>
      <c r="AX2976" s="12" t="s">
        <v>71</v>
      </c>
      <c r="AY2976" s="154" t="s">
        <v>304</v>
      </c>
    </row>
    <row r="2977" spans="2:65" s="13" customFormat="1" x14ac:dyDescent="0.2">
      <c r="B2977" s="159"/>
      <c r="D2977" s="153" t="s">
        <v>313</v>
      </c>
      <c r="E2977" s="160" t="s">
        <v>2</v>
      </c>
      <c r="F2977" s="161" t="s">
        <v>3026</v>
      </c>
      <c r="H2977" s="162">
        <v>429.12200000000001</v>
      </c>
      <c r="I2977" s="163"/>
      <c r="L2977" s="159"/>
      <c r="M2977" s="164"/>
      <c r="T2977" s="165"/>
      <c r="AT2977" s="160" t="s">
        <v>313</v>
      </c>
      <c r="AU2977" s="160" t="s">
        <v>80</v>
      </c>
      <c r="AV2977" s="13" t="s">
        <v>80</v>
      </c>
      <c r="AW2977" s="13" t="s">
        <v>32</v>
      </c>
      <c r="AX2977" s="13" t="s">
        <v>71</v>
      </c>
      <c r="AY2977" s="160" t="s">
        <v>304</v>
      </c>
    </row>
    <row r="2978" spans="2:65" s="14" customFormat="1" x14ac:dyDescent="0.2">
      <c r="B2978" s="166"/>
      <c r="D2978" s="153" t="s">
        <v>313</v>
      </c>
      <c r="E2978" s="167" t="s">
        <v>2</v>
      </c>
      <c r="F2978" s="168" t="s">
        <v>321</v>
      </c>
      <c r="H2978" s="169">
        <v>429.12200000000001</v>
      </c>
      <c r="I2978" s="170"/>
      <c r="L2978" s="166"/>
      <c r="M2978" s="171"/>
      <c r="T2978" s="172"/>
      <c r="AT2978" s="167" t="s">
        <v>313</v>
      </c>
      <c r="AU2978" s="167" t="s">
        <v>80</v>
      </c>
      <c r="AV2978" s="14" t="s">
        <v>322</v>
      </c>
      <c r="AW2978" s="14" t="s">
        <v>32</v>
      </c>
      <c r="AX2978" s="14" t="s">
        <v>78</v>
      </c>
      <c r="AY2978" s="167" t="s">
        <v>304</v>
      </c>
    </row>
    <row r="2979" spans="2:65" s="13" customFormat="1" x14ac:dyDescent="0.2">
      <c r="B2979" s="159"/>
      <c r="D2979" s="153" t="s">
        <v>313</v>
      </c>
      <c r="F2979" s="161" t="s">
        <v>3037</v>
      </c>
      <c r="H2979" s="162">
        <v>450.57799999999997</v>
      </c>
      <c r="I2979" s="163"/>
      <c r="L2979" s="159"/>
      <c r="M2979" s="164"/>
      <c r="T2979" s="165"/>
      <c r="AT2979" s="160" t="s">
        <v>313</v>
      </c>
      <c r="AU2979" s="160" t="s">
        <v>80</v>
      </c>
      <c r="AV2979" s="13" t="s">
        <v>80</v>
      </c>
      <c r="AW2979" s="13" t="s">
        <v>3</v>
      </c>
      <c r="AX2979" s="13" t="s">
        <v>78</v>
      </c>
      <c r="AY2979" s="160" t="s">
        <v>304</v>
      </c>
    </row>
    <row r="2980" spans="2:65" s="1" customFormat="1" ht="33" customHeight="1" x14ac:dyDescent="0.2">
      <c r="B2980" s="134"/>
      <c r="C2980" s="135" t="s">
        <v>3038</v>
      </c>
      <c r="D2980" s="135" t="s">
        <v>306</v>
      </c>
      <c r="E2980" s="136" t="s">
        <v>3039</v>
      </c>
      <c r="F2980" s="137" t="s">
        <v>3040</v>
      </c>
      <c r="G2980" s="138" t="s">
        <v>130</v>
      </c>
      <c r="H2980" s="139">
        <v>977.90800000000002</v>
      </c>
      <c r="I2980" s="140"/>
      <c r="J2980" s="141">
        <f>ROUND(I2980*H2980,2)</f>
        <v>0</v>
      </c>
      <c r="K2980" s="137" t="s">
        <v>309</v>
      </c>
      <c r="L2980" s="33"/>
      <c r="M2980" s="142" t="s">
        <v>2</v>
      </c>
      <c r="N2980" s="143" t="s">
        <v>42</v>
      </c>
      <c r="P2980" s="144">
        <f>O2980*H2980</f>
        <v>0</v>
      </c>
      <c r="Q2980" s="144">
        <v>5.8E-4</v>
      </c>
      <c r="R2980" s="144">
        <f>Q2980*H2980</f>
        <v>0.56718663999999996</v>
      </c>
      <c r="S2980" s="144">
        <v>0</v>
      </c>
      <c r="T2980" s="145">
        <f>S2980*H2980</f>
        <v>0</v>
      </c>
      <c r="AR2980" s="146" t="s">
        <v>423</v>
      </c>
      <c r="AT2980" s="146" t="s">
        <v>306</v>
      </c>
      <c r="AU2980" s="146" t="s">
        <v>80</v>
      </c>
      <c r="AY2980" s="18" t="s">
        <v>304</v>
      </c>
      <c r="BE2980" s="147">
        <f>IF(N2980="základní",J2980,0)</f>
        <v>0</v>
      </c>
      <c r="BF2980" s="147">
        <f>IF(N2980="snížená",J2980,0)</f>
        <v>0</v>
      </c>
      <c r="BG2980" s="147">
        <f>IF(N2980="zákl. přenesená",J2980,0)</f>
        <v>0</v>
      </c>
      <c r="BH2980" s="147">
        <f>IF(N2980="sníž. přenesená",J2980,0)</f>
        <v>0</v>
      </c>
      <c r="BI2980" s="147">
        <f>IF(N2980="nulová",J2980,0)</f>
        <v>0</v>
      </c>
      <c r="BJ2980" s="18" t="s">
        <v>78</v>
      </c>
      <c r="BK2980" s="147">
        <f>ROUND(I2980*H2980,2)</f>
        <v>0</v>
      </c>
      <c r="BL2980" s="18" t="s">
        <v>423</v>
      </c>
      <c r="BM2980" s="146" t="s">
        <v>3041</v>
      </c>
    </row>
    <row r="2981" spans="2:65" s="1" customFormat="1" x14ac:dyDescent="0.2">
      <c r="B2981" s="33"/>
      <c r="D2981" s="148" t="s">
        <v>311</v>
      </c>
      <c r="F2981" s="149" t="s">
        <v>3042</v>
      </c>
      <c r="I2981" s="150"/>
      <c r="L2981" s="33"/>
      <c r="M2981" s="151"/>
      <c r="T2981" s="54"/>
      <c r="AT2981" s="18" t="s">
        <v>311</v>
      </c>
      <c r="AU2981" s="18" t="s">
        <v>80</v>
      </c>
    </row>
    <row r="2982" spans="2:65" s="12" customFormat="1" x14ac:dyDescent="0.2">
      <c r="B2982" s="152"/>
      <c r="D2982" s="153" t="s">
        <v>313</v>
      </c>
      <c r="E2982" s="154" t="s">
        <v>2</v>
      </c>
      <c r="F2982" s="155" t="s">
        <v>3043</v>
      </c>
      <c r="H2982" s="154" t="s">
        <v>2</v>
      </c>
      <c r="I2982" s="156"/>
      <c r="L2982" s="152"/>
      <c r="M2982" s="157"/>
      <c r="T2982" s="158"/>
      <c r="AT2982" s="154" t="s">
        <v>313</v>
      </c>
      <c r="AU2982" s="154" t="s">
        <v>80</v>
      </c>
      <c r="AV2982" s="12" t="s">
        <v>78</v>
      </c>
      <c r="AW2982" s="12" t="s">
        <v>32</v>
      </c>
      <c r="AX2982" s="12" t="s">
        <v>71</v>
      </c>
      <c r="AY2982" s="154" t="s">
        <v>304</v>
      </c>
    </row>
    <row r="2983" spans="2:65" s="12" customFormat="1" ht="33.75" x14ac:dyDescent="0.2">
      <c r="B2983" s="152"/>
      <c r="D2983" s="153" t="s">
        <v>313</v>
      </c>
      <c r="E2983" s="154" t="s">
        <v>2</v>
      </c>
      <c r="F2983" s="155" t="s">
        <v>3024</v>
      </c>
      <c r="H2983" s="154" t="s">
        <v>2</v>
      </c>
      <c r="I2983" s="156"/>
      <c r="L2983" s="152"/>
      <c r="M2983" s="157"/>
      <c r="T2983" s="158"/>
      <c r="AT2983" s="154" t="s">
        <v>313</v>
      </c>
      <c r="AU2983" s="154" t="s">
        <v>80</v>
      </c>
      <c r="AV2983" s="12" t="s">
        <v>78</v>
      </c>
      <c r="AW2983" s="12" t="s">
        <v>32</v>
      </c>
      <c r="AX2983" s="12" t="s">
        <v>71</v>
      </c>
      <c r="AY2983" s="154" t="s">
        <v>304</v>
      </c>
    </row>
    <row r="2984" spans="2:65" s="12" customFormat="1" ht="22.5" x14ac:dyDescent="0.2">
      <c r="B2984" s="152"/>
      <c r="D2984" s="153" t="s">
        <v>313</v>
      </c>
      <c r="E2984" s="154" t="s">
        <v>2</v>
      </c>
      <c r="F2984" s="155" t="s">
        <v>3044</v>
      </c>
      <c r="H2984" s="154" t="s">
        <v>2</v>
      </c>
      <c r="I2984" s="156"/>
      <c r="L2984" s="152"/>
      <c r="M2984" s="157"/>
      <c r="T2984" s="158"/>
      <c r="AT2984" s="154" t="s">
        <v>313</v>
      </c>
      <c r="AU2984" s="154" t="s">
        <v>80</v>
      </c>
      <c r="AV2984" s="12" t="s">
        <v>78</v>
      </c>
      <c r="AW2984" s="12" t="s">
        <v>32</v>
      </c>
      <c r="AX2984" s="12" t="s">
        <v>71</v>
      </c>
      <c r="AY2984" s="154" t="s">
        <v>304</v>
      </c>
    </row>
    <row r="2985" spans="2:65" s="12" customFormat="1" x14ac:dyDescent="0.2">
      <c r="B2985" s="152"/>
      <c r="D2985" s="153" t="s">
        <v>313</v>
      </c>
      <c r="E2985" s="154" t="s">
        <v>2</v>
      </c>
      <c r="F2985" s="155" t="s">
        <v>2759</v>
      </c>
      <c r="H2985" s="154" t="s">
        <v>2</v>
      </c>
      <c r="I2985" s="156"/>
      <c r="L2985" s="152"/>
      <c r="M2985" s="157"/>
      <c r="T2985" s="158"/>
      <c r="AT2985" s="154" t="s">
        <v>313</v>
      </c>
      <c r="AU2985" s="154" t="s">
        <v>80</v>
      </c>
      <c r="AV2985" s="12" t="s">
        <v>78</v>
      </c>
      <c r="AW2985" s="12" t="s">
        <v>32</v>
      </c>
      <c r="AX2985" s="12" t="s">
        <v>71</v>
      </c>
      <c r="AY2985" s="154" t="s">
        <v>304</v>
      </c>
    </row>
    <row r="2986" spans="2:65" s="12" customFormat="1" x14ac:dyDescent="0.2">
      <c r="B2986" s="152"/>
      <c r="D2986" s="153" t="s">
        <v>313</v>
      </c>
      <c r="E2986" s="154" t="s">
        <v>2</v>
      </c>
      <c r="F2986" s="155" t="s">
        <v>2657</v>
      </c>
      <c r="H2986" s="154" t="s">
        <v>2</v>
      </c>
      <c r="I2986" s="156"/>
      <c r="L2986" s="152"/>
      <c r="M2986" s="157"/>
      <c r="T2986" s="158"/>
      <c r="AT2986" s="154" t="s">
        <v>313</v>
      </c>
      <c r="AU2986" s="154" t="s">
        <v>80</v>
      </c>
      <c r="AV2986" s="12" t="s">
        <v>78</v>
      </c>
      <c r="AW2986" s="12" t="s">
        <v>32</v>
      </c>
      <c r="AX2986" s="12" t="s">
        <v>71</v>
      </c>
      <c r="AY2986" s="154" t="s">
        <v>304</v>
      </c>
    </row>
    <row r="2987" spans="2:65" s="12" customFormat="1" x14ac:dyDescent="0.2">
      <c r="B2987" s="152"/>
      <c r="D2987" s="153" t="s">
        <v>313</v>
      </c>
      <c r="E2987" s="154" t="s">
        <v>2</v>
      </c>
      <c r="F2987" s="155" t="s">
        <v>2658</v>
      </c>
      <c r="H2987" s="154" t="s">
        <v>2</v>
      </c>
      <c r="I2987" s="156"/>
      <c r="L2987" s="152"/>
      <c r="M2987" s="157"/>
      <c r="T2987" s="158"/>
      <c r="AT2987" s="154" t="s">
        <v>313</v>
      </c>
      <c r="AU2987" s="154" t="s">
        <v>80</v>
      </c>
      <c r="AV2987" s="12" t="s">
        <v>78</v>
      </c>
      <c r="AW2987" s="12" t="s">
        <v>32</v>
      </c>
      <c r="AX2987" s="12" t="s">
        <v>71</v>
      </c>
      <c r="AY2987" s="154" t="s">
        <v>304</v>
      </c>
    </row>
    <row r="2988" spans="2:65" s="13" customFormat="1" x14ac:dyDescent="0.2">
      <c r="B2988" s="159"/>
      <c r="D2988" s="153" t="s">
        <v>313</v>
      </c>
      <c r="E2988" s="160" t="s">
        <v>2</v>
      </c>
      <c r="F2988" s="161" t="s">
        <v>3025</v>
      </c>
      <c r="H2988" s="162">
        <v>365.78199999999998</v>
      </c>
      <c r="I2988" s="163"/>
      <c r="L2988" s="159"/>
      <c r="M2988" s="164"/>
      <c r="T2988" s="165"/>
      <c r="AT2988" s="160" t="s">
        <v>313</v>
      </c>
      <c r="AU2988" s="160" t="s">
        <v>80</v>
      </c>
      <c r="AV2988" s="13" t="s">
        <v>80</v>
      </c>
      <c r="AW2988" s="13" t="s">
        <v>32</v>
      </c>
      <c r="AX2988" s="13" t="s">
        <v>71</v>
      </c>
      <c r="AY2988" s="160" t="s">
        <v>304</v>
      </c>
    </row>
    <row r="2989" spans="2:65" s="13" customFormat="1" x14ac:dyDescent="0.2">
      <c r="B2989" s="159"/>
      <c r="D2989" s="153" t="s">
        <v>313</v>
      </c>
      <c r="E2989" s="160" t="s">
        <v>2</v>
      </c>
      <c r="F2989" s="161" t="s">
        <v>3045</v>
      </c>
      <c r="H2989" s="162">
        <v>0.31900000000000001</v>
      </c>
      <c r="I2989" s="163"/>
      <c r="L2989" s="159"/>
      <c r="M2989" s="164"/>
      <c r="T2989" s="165"/>
      <c r="AT2989" s="160" t="s">
        <v>313</v>
      </c>
      <c r="AU2989" s="160" t="s">
        <v>80</v>
      </c>
      <c r="AV2989" s="13" t="s">
        <v>80</v>
      </c>
      <c r="AW2989" s="13" t="s">
        <v>32</v>
      </c>
      <c r="AX2989" s="13" t="s">
        <v>71</v>
      </c>
      <c r="AY2989" s="160" t="s">
        <v>304</v>
      </c>
    </row>
    <row r="2990" spans="2:65" s="14" customFormat="1" x14ac:dyDescent="0.2">
      <c r="B2990" s="166"/>
      <c r="D2990" s="153" t="s">
        <v>313</v>
      </c>
      <c r="E2990" s="167" t="s">
        <v>2</v>
      </c>
      <c r="F2990" s="168" t="s">
        <v>321</v>
      </c>
      <c r="H2990" s="169">
        <v>366.101</v>
      </c>
      <c r="I2990" s="170"/>
      <c r="L2990" s="166"/>
      <c r="M2990" s="171"/>
      <c r="T2990" s="172"/>
      <c r="AT2990" s="167" t="s">
        <v>313</v>
      </c>
      <c r="AU2990" s="167" t="s">
        <v>80</v>
      </c>
      <c r="AV2990" s="14" t="s">
        <v>322</v>
      </c>
      <c r="AW2990" s="14" t="s">
        <v>32</v>
      </c>
      <c r="AX2990" s="14" t="s">
        <v>71</v>
      </c>
      <c r="AY2990" s="167" t="s">
        <v>304</v>
      </c>
    </row>
    <row r="2991" spans="2:65" s="12" customFormat="1" x14ac:dyDescent="0.2">
      <c r="B2991" s="152"/>
      <c r="D2991" s="153" t="s">
        <v>313</v>
      </c>
      <c r="E2991" s="154" t="s">
        <v>2</v>
      </c>
      <c r="F2991" s="155" t="s">
        <v>2701</v>
      </c>
      <c r="H2991" s="154" t="s">
        <v>2</v>
      </c>
      <c r="I2991" s="156"/>
      <c r="L2991" s="152"/>
      <c r="M2991" s="157"/>
      <c r="T2991" s="158"/>
      <c r="AT2991" s="154" t="s">
        <v>313</v>
      </c>
      <c r="AU2991" s="154" t="s">
        <v>80</v>
      </c>
      <c r="AV2991" s="12" t="s">
        <v>78</v>
      </c>
      <c r="AW2991" s="12" t="s">
        <v>32</v>
      </c>
      <c r="AX2991" s="12" t="s">
        <v>71</v>
      </c>
      <c r="AY2991" s="154" t="s">
        <v>304</v>
      </c>
    </row>
    <row r="2992" spans="2:65" s="13" customFormat="1" x14ac:dyDescent="0.2">
      <c r="B2992" s="159"/>
      <c r="D2992" s="153" t="s">
        <v>313</v>
      </c>
      <c r="E2992" s="160" t="s">
        <v>2</v>
      </c>
      <c r="F2992" s="161" t="s">
        <v>3026</v>
      </c>
      <c r="H2992" s="162">
        <v>429.12200000000001</v>
      </c>
      <c r="I2992" s="163"/>
      <c r="L2992" s="159"/>
      <c r="M2992" s="164"/>
      <c r="T2992" s="165"/>
      <c r="AT2992" s="160" t="s">
        <v>313</v>
      </c>
      <c r="AU2992" s="160" t="s">
        <v>80</v>
      </c>
      <c r="AV2992" s="13" t="s">
        <v>80</v>
      </c>
      <c r="AW2992" s="13" t="s">
        <v>32</v>
      </c>
      <c r="AX2992" s="13" t="s">
        <v>71</v>
      </c>
      <c r="AY2992" s="160" t="s">
        <v>304</v>
      </c>
    </row>
    <row r="2993" spans="2:65" s="13" customFormat="1" x14ac:dyDescent="0.2">
      <c r="B2993" s="159"/>
      <c r="D2993" s="153" t="s">
        <v>313</v>
      </c>
      <c r="E2993" s="160" t="s">
        <v>2</v>
      </c>
      <c r="F2993" s="161" t="s">
        <v>3046</v>
      </c>
      <c r="H2993" s="162">
        <v>2.4500000000000002</v>
      </c>
      <c r="I2993" s="163"/>
      <c r="L2993" s="159"/>
      <c r="M2993" s="164"/>
      <c r="T2993" s="165"/>
      <c r="AT2993" s="160" t="s">
        <v>313</v>
      </c>
      <c r="AU2993" s="160" t="s">
        <v>80</v>
      </c>
      <c r="AV2993" s="13" t="s">
        <v>80</v>
      </c>
      <c r="AW2993" s="13" t="s">
        <v>32</v>
      </c>
      <c r="AX2993" s="13" t="s">
        <v>71</v>
      </c>
      <c r="AY2993" s="160" t="s">
        <v>304</v>
      </c>
    </row>
    <row r="2994" spans="2:65" s="14" customFormat="1" x14ac:dyDescent="0.2">
      <c r="B2994" s="166"/>
      <c r="D2994" s="153" t="s">
        <v>313</v>
      </c>
      <c r="E2994" s="167" t="s">
        <v>2</v>
      </c>
      <c r="F2994" s="168" t="s">
        <v>321</v>
      </c>
      <c r="H2994" s="169">
        <v>431.572</v>
      </c>
      <c r="I2994" s="170"/>
      <c r="L2994" s="166"/>
      <c r="M2994" s="171"/>
      <c r="T2994" s="172"/>
      <c r="AT2994" s="167" t="s">
        <v>313</v>
      </c>
      <c r="AU2994" s="167" t="s">
        <v>80</v>
      </c>
      <c r="AV2994" s="14" t="s">
        <v>322</v>
      </c>
      <c r="AW2994" s="14" t="s">
        <v>32</v>
      </c>
      <c r="AX2994" s="14" t="s">
        <v>71</v>
      </c>
      <c r="AY2994" s="167" t="s">
        <v>304</v>
      </c>
    </row>
    <row r="2995" spans="2:65" s="12" customFormat="1" x14ac:dyDescent="0.2">
      <c r="B2995" s="152"/>
      <c r="D2995" s="153" t="s">
        <v>313</v>
      </c>
      <c r="E2995" s="154" t="s">
        <v>2</v>
      </c>
      <c r="F2995" s="155" t="s">
        <v>2660</v>
      </c>
      <c r="H2995" s="154" t="s">
        <v>2</v>
      </c>
      <c r="I2995" s="156"/>
      <c r="L2995" s="152"/>
      <c r="M2995" s="157"/>
      <c r="T2995" s="158"/>
      <c r="AT2995" s="154" t="s">
        <v>313</v>
      </c>
      <c r="AU2995" s="154" t="s">
        <v>80</v>
      </c>
      <c r="AV2995" s="12" t="s">
        <v>78</v>
      </c>
      <c r="AW2995" s="12" t="s">
        <v>32</v>
      </c>
      <c r="AX2995" s="12" t="s">
        <v>71</v>
      </c>
      <c r="AY2995" s="154" t="s">
        <v>304</v>
      </c>
    </row>
    <row r="2996" spans="2:65" s="13" customFormat="1" x14ac:dyDescent="0.2">
      <c r="B2996" s="159"/>
      <c r="D2996" s="153" t="s">
        <v>313</v>
      </c>
      <c r="E2996" s="160" t="s">
        <v>2</v>
      </c>
      <c r="F2996" s="161" t="s">
        <v>3027</v>
      </c>
      <c r="H2996" s="162">
        <v>180.11199999999999</v>
      </c>
      <c r="I2996" s="163"/>
      <c r="L2996" s="159"/>
      <c r="M2996" s="164"/>
      <c r="T2996" s="165"/>
      <c r="AT2996" s="160" t="s">
        <v>313</v>
      </c>
      <c r="AU2996" s="160" t="s">
        <v>80</v>
      </c>
      <c r="AV2996" s="13" t="s">
        <v>80</v>
      </c>
      <c r="AW2996" s="13" t="s">
        <v>32</v>
      </c>
      <c r="AX2996" s="13" t="s">
        <v>71</v>
      </c>
      <c r="AY2996" s="160" t="s">
        <v>304</v>
      </c>
    </row>
    <row r="2997" spans="2:65" s="13" customFormat="1" x14ac:dyDescent="0.2">
      <c r="B2997" s="159"/>
      <c r="D2997" s="153" t="s">
        <v>313</v>
      </c>
      <c r="E2997" s="160" t="s">
        <v>2</v>
      </c>
      <c r="F2997" s="161" t="s">
        <v>3047</v>
      </c>
      <c r="H2997" s="162">
        <v>0.123</v>
      </c>
      <c r="I2997" s="163"/>
      <c r="L2997" s="159"/>
      <c r="M2997" s="164"/>
      <c r="T2997" s="165"/>
      <c r="AT2997" s="160" t="s">
        <v>313</v>
      </c>
      <c r="AU2997" s="160" t="s">
        <v>80</v>
      </c>
      <c r="AV2997" s="13" t="s">
        <v>80</v>
      </c>
      <c r="AW2997" s="13" t="s">
        <v>32</v>
      </c>
      <c r="AX2997" s="13" t="s">
        <v>71</v>
      </c>
      <c r="AY2997" s="160" t="s">
        <v>304</v>
      </c>
    </row>
    <row r="2998" spans="2:65" s="14" customFormat="1" x14ac:dyDescent="0.2">
      <c r="B2998" s="166"/>
      <c r="D2998" s="153" t="s">
        <v>313</v>
      </c>
      <c r="E2998" s="167" t="s">
        <v>2</v>
      </c>
      <c r="F2998" s="168" t="s">
        <v>321</v>
      </c>
      <c r="H2998" s="169">
        <v>180.23500000000001</v>
      </c>
      <c r="I2998" s="170"/>
      <c r="L2998" s="166"/>
      <c r="M2998" s="171"/>
      <c r="T2998" s="172"/>
      <c r="AT2998" s="167" t="s">
        <v>313</v>
      </c>
      <c r="AU2998" s="167" t="s">
        <v>80</v>
      </c>
      <c r="AV2998" s="14" t="s">
        <v>322</v>
      </c>
      <c r="AW2998" s="14" t="s">
        <v>32</v>
      </c>
      <c r="AX2998" s="14" t="s">
        <v>71</v>
      </c>
      <c r="AY2998" s="167" t="s">
        <v>304</v>
      </c>
    </row>
    <row r="2999" spans="2:65" s="15" customFormat="1" x14ac:dyDescent="0.2">
      <c r="B2999" s="173"/>
      <c r="D2999" s="153" t="s">
        <v>313</v>
      </c>
      <c r="E2999" s="174" t="s">
        <v>2</v>
      </c>
      <c r="F2999" s="175" t="s">
        <v>323</v>
      </c>
      <c r="H2999" s="176">
        <v>977.90800000000002</v>
      </c>
      <c r="I2999" s="177"/>
      <c r="L2999" s="173"/>
      <c r="M2999" s="178"/>
      <c r="T2999" s="179"/>
      <c r="AT2999" s="174" t="s">
        <v>313</v>
      </c>
      <c r="AU2999" s="174" t="s">
        <v>80</v>
      </c>
      <c r="AV2999" s="15" t="s">
        <v>86</v>
      </c>
      <c r="AW2999" s="15" t="s">
        <v>32</v>
      </c>
      <c r="AX2999" s="15" t="s">
        <v>78</v>
      </c>
      <c r="AY2999" s="174" t="s">
        <v>304</v>
      </c>
    </row>
    <row r="3000" spans="2:65" s="1" customFormat="1" ht="16.5" customHeight="1" x14ac:dyDescent="0.2">
      <c r="B3000" s="134"/>
      <c r="C3000" s="181" t="s">
        <v>3048</v>
      </c>
      <c r="D3000" s="181" t="s">
        <v>535</v>
      </c>
      <c r="E3000" s="182" t="s">
        <v>3049</v>
      </c>
      <c r="F3000" s="183" t="s">
        <v>3050</v>
      </c>
      <c r="G3000" s="184" t="s">
        <v>134</v>
      </c>
      <c r="H3000" s="185">
        <v>63.158000000000001</v>
      </c>
      <c r="I3000" s="186"/>
      <c r="J3000" s="187">
        <f>ROUND(I3000*H3000,2)</f>
        <v>0</v>
      </c>
      <c r="K3000" s="183" t="s">
        <v>309</v>
      </c>
      <c r="L3000" s="188"/>
      <c r="M3000" s="189" t="s">
        <v>2</v>
      </c>
      <c r="N3000" s="190" t="s">
        <v>42</v>
      </c>
      <c r="P3000" s="144">
        <f>O3000*H3000</f>
        <v>0</v>
      </c>
      <c r="Q3000" s="144">
        <v>2.5000000000000001E-2</v>
      </c>
      <c r="R3000" s="144">
        <f>Q3000*H3000</f>
        <v>1.5789500000000001</v>
      </c>
      <c r="S3000" s="144">
        <v>0</v>
      </c>
      <c r="T3000" s="145">
        <f>S3000*H3000</f>
        <v>0</v>
      </c>
      <c r="AR3000" s="146" t="s">
        <v>552</v>
      </c>
      <c r="AT3000" s="146" t="s">
        <v>535</v>
      </c>
      <c r="AU3000" s="146" t="s">
        <v>80</v>
      </c>
      <c r="AY3000" s="18" t="s">
        <v>304</v>
      </c>
      <c r="BE3000" s="147">
        <f>IF(N3000="základní",J3000,0)</f>
        <v>0</v>
      </c>
      <c r="BF3000" s="147">
        <f>IF(N3000="snížená",J3000,0)</f>
        <v>0</v>
      </c>
      <c r="BG3000" s="147">
        <f>IF(N3000="zákl. přenesená",J3000,0)</f>
        <v>0</v>
      </c>
      <c r="BH3000" s="147">
        <f>IF(N3000="sníž. přenesená",J3000,0)</f>
        <v>0</v>
      </c>
      <c r="BI3000" s="147">
        <f>IF(N3000="nulová",J3000,0)</f>
        <v>0</v>
      </c>
      <c r="BJ3000" s="18" t="s">
        <v>78</v>
      </c>
      <c r="BK3000" s="147">
        <f>ROUND(I3000*H3000,2)</f>
        <v>0</v>
      </c>
      <c r="BL3000" s="18" t="s">
        <v>423</v>
      </c>
      <c r="BM3000" s="146" t="s">
        <v>3051</v>
      </c>
    </row>
    <row r="3001" spans="2:65" s="12" customFormat="1" ht="33.75" x14ac:dyDescent="0.2">
      <c r="B3001" s="152"/>
      <c r="D3001" s="153" t="s">
        <v>313</v>
      </c>
      <c r="E3001" s="154" t="s">
        <v>2</v>
      </c>
      <c r="F3001" s="155" t="s">
        <v>3052</v>
      </c>
      <c r="H3001" s="154" t="s">
        <v>2</v>
      </c>
      <c r="I3001" s="156"/>
      <c r="L3001" s="152"/>
      <c r="M3001" s="157"/>
      <c r="T3001" s="158"/>
      <c r="AT3001" s="154" t="s">
        <v>313</v>
      </c>
      <c r="AU3001" s="154" t="s">
        <v>80</v>
      </c>
      <c r="AV3001" s="12" t="s">
        <v>78</v>
      </c>
      <c r="AW3001" s="12" t="s">
        <v>32</v>
      </c>
      <c r="AX3001" s="12" t="s">
        <v>71</v>
      </c>
      <c r="AY3001" s="154" t="s">
        <v>304</v>
      </c>
    </row>
    <row r="3002" spans="2:65" s="12" customFormat="1" x14ac:dyDescent="0.2">
      <c r="B3002" s="152"/>
      <c r="D3002" s="153" t="s">
        <v>313</v>
      </c>
      <c r="E3002" s="154" t="s">
        <v>2</v>
      </c>
      <c r="F3002" s="155" t="s">
        <v>2657</v>
      </c>
      <c r="H3002" s="154" t="s">
        <v>2</v>
      </c>
      <c r="I3002" s="156"/>
      <c r="L3002" s="152"/>
      <c r="M3002" s="157"/>
      <c r="T3002" s="158"/>
      <c r="AT3002" s="154" t="s">
        <v>313</v>
      </c>
      <c r="AU3002" s="154" t="s">
        <v>80</v>
      </c>
      <c r="AV3002" s="12" t="s">
        <v>78</v>
      </c>
      <c r="AW3002" s="12" t="s">
        <v>32</v>
      </c>
      <c r="AX3002" s="12" t="s">
        <v>71</v>
      </c>
      <c r="AY3002" s="154" t="s">
        <v>304</v>
      </c>
    </row>
    <row r="3003" spans="2:65" s="12" customFormat="1" x14ac:dyDescent="0.2">
      <c r="B3003" s="152"/>
      <c r="D3003" s="153" t="s">
        <v>313</v>
      </c>
      <c r="E3003" s="154" t="s">
        <v>2</v>
      </c>
      <c r="F3003" s="155" t="s">
        <v>2658</v>
      </c>
      <c r="H3003" s="154" t="s">
        <v>2</v>
      </c>
      <c r="I3003" s="156"/>
      <c r="L3003" s="152"/>
      <c r="M3003" s="157"/>
      <c r="T3003" s="158"/>
      <c r="AT3003" s="154" t="s">
        <v>313</v>
      </c>
      <c r="AU3003" s="154" t="s">
        <v>80</v>
      </c>
      <c r="AV3003" s="12" t="s">
        <v>78</v>
      </c>
      <c r="AW3003" s="12" t="s">
        <v>32</v>
      </c>
      <c r="AX3003" s="12" t="s">
        <v>71</v>
      </c>
      <c r="AY3003" s="154" t="s">
        <v>304</v>
      </c>
    </row>
    <row r="3004" spans="2:65" s="13" customFormat="1" x14ac:dyDescent="0.2">
      <c r="B3004" s="159"/>
      <c r="D3004" s="153" t="s">
        <v>313</v>
      </c>
      <c r="E3004" s="160" t="s">
        <v>2</v>
      </c>
      <c r="F3004" s="161" t="s">
        <v>3053</v>
      </c>
      <c r="H3004" s="162">
        <v>7.12</v>
      </c>
      <c r="I3004" s="163"/>
      <c r="L3004" s="159"/>
      <c r="M3004" s="164"/>
      <c r="T3004" s="165"/>
      <c r="AT3004" s="160" t="s">
        <v>313</v>
      </c>
      <c r="AU3004" s="160" t="s">
        <v>80</v>
      </c>
      <c r="AV3004" s="13" t="s">
        <v>80</v>
      </c>
      <c r="AW3004" s="13" t="s">
        <v>32</v>
      </c>
      <c r="AX3004" s="13" t="s">
        <v>71</v>
      </c>
      <c r="AY3004" s="160" t="s">
        <v>304</v>
      </c>
    </row>
    <row r="3005" spans="2:65" s="13" customFormat="1" x14ac:dyDescent="0.2">
      <c r="B3005" s="159"/>
      <c r="D3005" s="153" t="s">
        <v>313</v>
      </c>
      <c r="E3005" s="160" t="s">
        <v>2</v>
      </c>
      <c r="F3005" s="161" t="s">
        <v>3054</v>
      </c>
      <c r="H3005" s="162">
        <v>4.6130000000000004</v>
      </c>
      <c r="I3005" s="163"/>
      <c r="L3005" s="159"/>
      <c r="M3005" s="164"/>
      <c r="T3005" s="165"/>
      <c r="AT3005" s="160" t="s">
        <v>313</v>
      </c>
      <c r="AU3005" s="160" t="s">
        <v>80</v>
      </c>
      <c r="AV3005" s="13" t="s">
        <v>80</v>
      </c>
      <c r="AW3005" s="13" t="s">
        <v>32</v>
      </c>
      <c r="AX3005" s="13" t="s">
        <v>71</v>
      </c>
      <c r="AY3005" s="160" t="s">
        <v>304</v>
      </c>
    </row>
    <row r="3006" spans="2:65" s="13" customFormat="1" x14ac:dyDescent="0.2">
      <c r="B3006" s="159"/>
      <c r="D3006" s="153" t="s">
        <v>313</v>
      </c>
      <c r="E3006" s="160" t="s">
        <v>2</v>
      </c>
      <c r="F3006" s="161" t="s">
        <v>3055</v>
      </c>
      <c r="H3006" s="162">
        <v>15.763999999999999</v>
      </c>
      <c r="I3006" s="163"/>
      <c r="L3006" s="159"/>
      <c r="M3006" s="164"/>
      <c r="T3006" s="165"/>
      <c r="AT3006" s="160" t="s">
        <v>313</v>
      </c>
      <c r="AU3006" s="160" t="s">
        <v>80</v>
      </c>
      <c r="AV3006" s="13" t="s">
        <v>80</v>
      </c>
      <c r="AW3006" s="13" t="s">
        <v>32</v>
      </c>
      <c r="AX3006" s="13" t="s">
        <v>71</v>
      </c>
      <c r="AY3006" s="160" t="s">
        <v>304</v>
      </c>
    </row>
    <row r="3007" spans="2:65" s="13" customFormat="1" x14ac:dyDescent="0.2">
      <c r="B3007" s="159"/>
      <c r="D3007" s="153" t="s">
        <v>313</v>
      </c>
      <c r="E3007" s="160" t="s">
        <v>2</v>
      </c>
      <c r="F3007" s="161" t="s">
        <v>3056</v>
      </c>
      <c r="H3007" s="162">
        <v>13.798</v>
      </c>
      <c r="I3007" s="163"/>
      <c r="L3007" s="159"/>
      <c r="M3007" s="164"/>
      <c r="T3007" s="165"/>
      <c r="AT3007" s="160" t="s">
        <v>313</v>
      </c>
      <c r="AU3007" s="160" t="s">
        <v>80</v>
      </c>
      <c r="AV3007" s="13" t="s">
        <v>80</v>
      </c>
      <c r="AW3007" s="13" t="s">
        <v>32</v>
      </c>
      <c r="AX3007" s="13" t="s">
        <v>71</v>
      </c>
      <c r="AY3007" s="160" t="s">
        <v>304</v>
      </c>
    </row>
    <row r="3008" spans="2:65" s="13" customFormat="1" x14ac:dyDescent="0.2">
      <c r="B3008" s="159"/>
      <c r="D3008" s="153" t="s">
        <v>313</v>
      </c>
      <c r="E3008" s="160" t="s">
        <v>2</v>
      </c>
      <c r="F3008" s="161" t="s">
        <v>3057</v>
      </c>
      <c r="H3008" s="162">
        <v>0.01</v>
      </c>
      <c r="I3008" s="163"/>
      <c r="L3008" s="159"/>
      <c r="M3008" s="164"/>
      <c r="T3008" s="165"/>
      <c r="AT3008" s="160" t="s">
        <v>313</v>
      </c>
      <c r="AU3008" s="160" t="s">
        <v>80</v>
      </c>
      <c r="AV3008" s="13" t="s">
        <v>80</v>
      </c>
      <c r="AW3008" s="13" t="s">
        <v>32</v>
      </c>
      <c r="AX3008" s="13" t="s">
        <v>71</v>
      </c>
      <c r="AY3008" s="160" t="s">
        <v>304</v>
      </c>
    </row>
    <row r="3009" spans="2:65" s="14" customFormat="1" x14ac:dyDescent="0.2">
      <c r="B3009" s="166"/>
      <c r="D3009" s="153" t="s">
        <v>313</v>
      </c>
      <c r="E3009" s="167" t="s">
        <v>2</v>
      </c>
      <c r="F3009" s="168" t="s">
        <v>321</v>
      </c>
      <c r="H3009" s="169">
        <v>41.305</v>
      </c>
      <c r="I3009" s="170"/>
      <c r="L3009" s="166"/>
      <c r="M3009" s="171"/>
      <c r="T3009" s="172"/>
      <c r="AT3009" s="167" t="s">
        <v>313</v>
      </c>
      <c r="AU3009" s="167" t="s">
        <v>80</v>
      </c>
      <c r="AV3009" s="14" t="s">
        <v>322</v>
      </c>
      <c r="AW3009" s="14" t="s">
        <v>32</v>
      </c>
      <c r="AX3009" s="14" t="s">
        <v>71</v>
      </c>
      <c r="AY3009" s="167" t="s">
        <v>304</v>
      </c>
    </row>
    <row r="3010" spans="2:65" s="12" customFormat="1" x14ac:dyDescent="0.2">
      <c r="B3010" s="152"/>
      <c r="D3010" s="153" t="s">
        <v>313</v>
      </c>
      <c r="E3010" s="154" t="s">
        <v>2</v>
      </c>
      <c r="F3010" s="155" t="s">
        <v>2660</v>
      </c>
      <c r="H3010" s="154" t="s">
        <v>2</v>
      </c>
      <c r="I3010" s="156"/>
      <c r="L3010" s="152"/>
      <c r="M3010" s="157"/>
      <c r="T3010" s="158"/>
      <c r="AT3010" s="154" t="s">
        <v>313</v>
      </c>
      <c r="AU3010" s="154" t="s">
        <v>80</v>
      </c>
      <c r="AV3010" s="12" t="s">
        <v>78</v>
      </c>
      <c r="AW3010" s="12" t="s">
        <v>32</v>
      </c>
      <c r="AX3010" s="12" t="s">
        <v>71</v>
      </c>
      <c r="AY3010" s="154" t="s">
        <v>304</v>
      </c>
    </row>
    <row r="3011" spans="2:65" s="13" customFormat="1" ht="22.5" x14ac:dyDescent="0.2">
      <c r="B3011" s="159"/>
      <c r="D3011" s="153" t="s">
        <v>313</v>
      </c>
      <c r="E3011" s="160" t="s">
        <v>2</v>
      </c>
      <c r="F3011" s="161" t="s">
        <v>3058</v>
      </c>
      <c r="H3011" s="162">
        <v>3.7360000000000002</v>
      </c>
      <c r="I3011" s="163"/>
      <c r="L3011" s="159"/>
      <c r="M3011" s="164"/>
      <c r="T3011" s="165"/>
      <c r="AT3011" s="160" t="s">
        <v>313</v>
      </c>
      <c r="AU3011" s="160" t="s">
        <v>80</v>
      </c>
      <c r="AV3011" s="13" t="s">
        <v>80</v>
      </c>
      <c r="AW3011" s="13" t="s">
        <v>32</v>
      </c>
      <c r="AX3011" s="13" t="s">
        <v>71</v>
      </c>
      <c r="AY3011" s="160" t="s">
        <v>304</v>
      </c>
    </row>
    <row r="3012" spans="2:65" s="13" customFormat="1" ht="22.5" x14ac:dyDescent="0.2">
      <c r="B3012" s="159"/>
      <c r="D3012" s="153" t="s">
        <v>313</v>
      </c>
      <c r="E3012" s="160" t="s">
        <v>2</v>
      </c>
      <c r="F3012" s="161" t="s">
        <v>3059</v>
      </c>
      <c r="H3012" s="162">
        <v>14.315</v>
      </c>
      <c r="I3012" s="163"/>
      <c r="L3012" s="159"/>
      <c r="M3012" s="164"/>
      <c r="T3012" s="165"/>
      <c r="AT3012" s="160" t="s">
        <v>313</v>
      </c>
      <c r="AU3012" s="160" t="s">
        <v>80</v>
      </c>
      <c r="AV3012" s="13" t="s">
        <v>80</v>
      </c>
      <c r="AW3012" s="13" t="s">
        <v>32</v>
      </c>
      <c r="AX3012" s="13" t="s">
        <v>71</v>
      </c>
      <c r="AY3012" s="160" t="s">
        <v>304</v>
      </c>
    </row>
    <row r="3013" spans="2:65" s="13" customFormat="1" x14ac:dyDescent="0.2">
      <c r="B3013" s="159"/>
      <c r="D3013" s="153" t="s">
        <v>313</v>
      </c>
      <c r="E3013" s="160" t="s">
        <v>2</v>
      </c>
      <c r="F3013" s="161" t="s">
        <v>3060</v>
      </c>
      <c r="H3013" s="162">
        <v>0.79</v>
      </c>
      <c r="I3013" s="163"/>
      <c r="L3013" s="159"/>
      <c r="M3013" s="164"/>
      <c r="T3013" s="165"/>
      <c r="AT3013" s="160" t="s">
        <v>313</v>
      </c>
      <c r="AU3013" s="160" t="s">
        <v>80</v>
      </c>
      <c r="AV3013" s="13" t="s">
        <v>80</v>
      </c>
      <c r="AW3013" s="13" t="s">
        <v>32</v>
      </c>
      <c r="AX3013" s="13" t="s">
        <v>71</v>
      </c>
      <c r="AY3013" s="160" t="s">
        <v>304</v>
      </c>
    </row>
    <row r="3014" spans="2:65" s="13" customFormat="1" x14ac:dyDescent="0.2">
      <c r="B3014" s="159"/>
      <c r="D3014" s="153" t="s">
        <v>313</v>
      </c>
      <c r="E3014" s="160" t="s">
        <v>2</v>
      </c>
      <c r="F3014" s="161" t="s">
        <v>3061</v>
      </c>
      <c r="H3014" s="162">
        <v>4.0000000000000001E-3</v>
      </c>
      <c r="I3014" s="163"/>
      <c r="L3014" s="159"/>
      <c r="M3014" s="164"/>
      <c r="T3014" s="165"/>
      <c r="AT3014" s="160" t="s">
        <v>313</v>
      </c>
      <c r="AU3014" s="160" t="s">
        <v>80</v>
      </c>
      <c r="AV3014" s="13" t="s">
        <v>80</v>
      </c>
      <c r="AW3014" s="13" t="s">
        <v>32</v>
      </c>
      <c r="AX3014" s="13" t="s">
        <v>71</v>
      </c>
      <c r="AY3014" s="160" t="s">
        <v>304</v>
      </c>
    </row>
    <row r="3015" spans="2:65" s="14" customFormat="1" x14ac:dyDescent="0.2">
      <c r="B3015" s="166"/>
      <c r="D3015" s="153" t="s">
        <v>313</v>
      </c>
      <c r="E3015" s="167" t="s">
        <v>2</v>
      </c>
      <c r="F3015" s="168" t="s">
        <v>321</v>
      </c>
      <c r="H3015" s="169">
        <v>18.844999999999999</v>
      </c>
      <c r="I3015" s="170"/>
      <c r="L3015" s="166"/>
      <c r="M3015" s="171"/>
      <c r="T3015" s="172"/>
      <c r="AT3015" s="167" t="s">
        <v>313</v>
      </c>
      <c r="AU3015" s="167" t="s">
        <v>80</v>
      </c>
      <c r="AV3015" s="14" t="s">
        <v>322</v>
      </c>
      <c r="AW3015" s="14" t="s">
        <v>32</v>
      </c>
      <c r="AX3015" s="14" t="s">
        <v>71</v>
      </c>
      <c r="AY3015" s="167" t="s">
        <v>304</v>
      </c>
    </row>
    <row r="3016" spans="2:65" s="15" customFormat="1" x14ac:dyDescent="0.2">
      <c r="B3016" s="173"/>
      <c r="D3016" s="153" t="s">
        <v>313</v>
      </c>
      <c r="E3016" s="174" t="s">
        <v>2</v>
      </c>
      <c r="F3016" s="175" t="s">
        <v>323</v>
      </c>
      <c r="H3016" s="176">
        <v>60.15</v>
      </c>
      <c r="I3016" s="177"/>
      <c r="L3016" s="173"/>
      <c r="M3016" s="178"/>
      <c r="T3016" s="179"/>
      <c r="AT3016" s="174" t="s">
        <v>313</v>
      </c>
      <c r="AU3016" s="174" t="s">
        <v>80</v>
      </c>
      <c r="AV3016" s="15" t="s">
        <v>86</v>
      </c>
      <c r="AW3016" s="15" t="s">
        <v>32</v>
      </c>
      <c r="AX3016" s="15" t="s">
        <v>78</v>
      </c>
      <c r="AY3016" s="174" t="s">
        <v>304</v>
      </c>
    </row>
    <row r="3017" spans="2:65" s="13" customFormat="1" x14ac:dyDescent="0.2">
      <c r="B3017" s="159"/>
      <c r="D3017" s="153" t="s">
        <v>313</v>
      </c>
      <c r="F3017" s="161" t="s">
        <v>3062</v>
      </c>
      <c r="H3017" s="162">
        <v>63.158000000000001</v>
      </c>
      <c r="I3017" s="163"/>
      <c r="L3017" s="159"/>
      <c r="M3017" s="164"/>
      <c r="T3017" s="165"/>
      <c r="AT3017" s="160" t="s">
        <v>313</v>
      </c>
      <c r="AU3017" s="160" t="s">
        <v>80</v>
      </c>
      <c r="AV3017" s="13" t="s">
        <v>80</v>
      </c>
      <c r="AW3017" s="13" t="s">
        <v>3</v>
      </c>
      <c r="AX3017" s="13" t="s">
        <v>78</v>
      </c>
      <c r="AY3017" s="160" t="s">
        <v>304</v>
      </c>
    </row>
    <row r="3018" spans="2:65" s="1" customFormat="1" ht="21.75" customHeight="1" x14ac:dyDescent="0.2">
      <c r="B3018" s="134"/>
      <c r="C3018" s="181" t="s">
        <v>3063</v>
      </c>
      <c r="D3018" s="181" t="s">
        <v>535</v>
      </c>
      <c r="E3018" s="182" t="s">
        <v>3064</v>
      </c>
      <c r="F3018" s="183" t="s">
        <v>3065</v>
      </c>
      <c r="G3018" s="184" t="s">
        <v>134</v>
      </c>
      <c r="H3018" s="185">
        <v>48.82</v>
      </c>
      <c r="I3018" s="186"/>
      <c r="J3018" s="187">
        <f>ROUND(I3018*H3018,2)</f>
        <v>0</v>
      </c>
      <c r="K3018" s="183" t="s">
        <v>309</v>
      </c>
      <c r="L3018" s="188"/>
      <c r="M3018" s="189" t="s">
        <v>2</v>
      </c>
      <c r="N3018" s="190" t="s">
        <v>42</v>
      </c>
      <c r="P3018" s="144">
        <f>O3018*H3018</f>
        <v>0</v>
      </c>
      <c r="Q3018" s="144">
        <v>2.6249999999999999E-2</v>
      </c>
      <c r="R3018" s="144">
        <f>Q3018*H3018</f>
        <v>1.281525</v>
      </c>
      <c r="S3018" s="144">
        <v>0</v>
      </c>
      <c r="T3018" s="145">
        <f>S3018*H3018</f>
        <v>0</v>
      </c>
      <c r="AR3018" s="146" t="s">
        <v>552</v>
      </c>
      <c r="AT3018" s="146" t="s">
        <v>535</v>
      </c>
      <c r="AU3018" s="146" t="s">
        <v>80</v>
      </c>
      <c r="AY3018" s="18" t="s">
        <v>304</v>
      </c>
      <c r="BE3018" s="147">
        <f>IF(N3018="základní",J3018,0)</f>
        <v>0</v>
      </c>
      <c r="BF3018" s="147">
        <f>IF(N3018="snížená",J3018,0)</f>
        <v>0</v>
      </c>
      <c r="BG3018" s="147">
        <f>IF(N3018="zákl. přenesená",J3018,0)</f>
        <v>0</v>
      </c>
      <c r="BH3018" s="147">
        <f>IF(N3018="sníž. přenesená",J3018,0)</f>
        <v>0</v>
      </c>
      <c r="BI3018" s="147">
        <f>IF(N3018="nulová",J3018,0)</f>
        <v>0</v>
      </c>
      <c r="BJ3018" s="18" t="s">
        <v>78</v>
      </c>
      <c r="BK3018" s="147">
        <f>ROUND(I3018*H3018,2)</f>
        <v>0</v>
      </c>
      <c r="BL3018" s="18" t="s">
        <v>423</v>
      </c>
      <c r="BM3018" s="146" t="s">
        <v>3066</v>
      </c>
    </row>
    <row r="3019" spans="2:65" s="12" customFormat="1" ht="33.75" x14ac:dyDescent="0.2">
      <c r="B3019" s="152"/>
      <c r="D3019" s="153" t="s">
        <v>313</v>
      </c>
      <c r="E3019" s="154" t="s">
        <v>2</v>
      </c>
      <c r="F3019" s="155" t="s">
        <v>3052</v>
      </c>
      <c r="H3019" s="154" t="s">
        <v>2</v>
      </c>
      <c r="I3019" s="156"/>
      <c r="L3019" s="152"/>
      <c r="M3019" s="157"/>
      <c r="T3019" s="158"/>
      <c r="AT3019" s="154" t="s">
        <v>313</v>
      </c>
      <c r="AU3019" s="154" t="s">
        <v>80</v>
      </c>
      <c r="AV3019" s="12" t="s">
        <v>78</v>
      </c>
      <c r="AW3019" s="12" t="s">
        <v>32</v>
      </c>
      <c r="AX3019" s="12" t="s">
        <v>71</v>
      </c>
      <c r="AY3019" s="154" t="s">
        <v>304</v>
      </c>
    </row>
    <row r="3020" spans="2:65" s="12" customFormat="1" x14ac:dyDescent="0.2">
      <c r="B3020" s="152"/>
      <c r="D3020" s="153" t="s">
        <v>313</v>
      </c>
      <c r="E3020" s="154" t="s">
        <v>2</v>
      </c>
      <c r="F3020" s="155" t="s">
        <v>2657</v>
      </c>
      <c r="H3020" s="154" t="s">
        <v>2</v>
      </c>
      <c r="I3020" s="156"/>
      <c r="L3020" s="152"/>
      <c r="M3020" s="157"/>
      <c r="T3020" s="158"/>
      <c r="AT3020" s="154" t="s">
        <v>313</v>
      </c>
      <c r="AU3020" s="154" t="s">
        <v>80</v>
      </c>
      <c r="AV3020" s="12" t="s">
        <v>78</v>
      </c>
      <c r="AW3020" s="12" t="s">
        <v>32</v>
      </c>
      <c r="AX3020" s="12" t="s">
        <v>71</v>
      </c>
      <c r="AY3020" s="154" t="s">
        <v>304</v>
      </c>
    </row>
    <row r="3021" spans="2:65" s="12" customFormat="1" x14ac:dyDescent="0.2">
      <c r="B3021" s="152"/>
      <c r="D3021" s="153" t="s">
        <v>313</v>
      </c>
      <c r="E3021" s="154" t="s">
        <v>2</v>
      </c>
      <c r="F3021" s="155" t="s">
        <v>2701</v>
      </c>
      <c r="H3021" s="154" t="s">
        <v>2</v>
      </c>
      <c r="I3021" s="156"/>
      <c r="L3021" s="152"/>
      <c r="M3021" s="157"/>
      <c r="T3021" s="158"/>
      <c r="AT3021" s="154" t="s">
        <v>313</v>
      </c>
      <c r="AU3021" s="154" t="s">
        <v>80</v>
      </c>
      <c r="AV3021" s="12" t="s">
        <v>78</v>
      </c>
      <c r="AW3021" s="12" t="s">
        <v>32</v>
      </c>
      <c r="AX3021" s="12" t="s">
        <v>71</v>
      </c>
      <c r="AY3021" s="154" t="s">
        <v>304</v>
      </c>
    </row>
    <row r="3022" spans="2:65" s="13" customFormat="1" ht="22.5" x14ac:dyDescent="0.2">
      <c r="B3022" s="159"/>
      <c r="D3022" s="153" t="s">
        <v>313</v>
      </c>
      <c r="E3022" s="160" t="s">
        <v>2</v>
      </c>
      <c r="F3022" s="161" t="s">
        <v>3067</v>
      </c>
      <c r="H3022" s="162">
        <v>18.927</v>
      </c>
      <c r="I3022" s="163"/>
      <c r="L3022" s="159"/>
      <c r="M3022" s="164"/>
      <c r="T3022" s="165"/>
      <c r="AT3022" s="160" t="s">
        <v>313</v>
      </c>
      <c r="AU3022" s="160" t="s">
        <v>80</v>
      </c>
      <c r="AV3022" s="13" t="s">
        <v>80</v>
      </c>
      <c r="AW3022" s="13" t="s">
        <v>32</v>
      </c>
      <c r="AX3022" s="13" t="s">
        <v>71</v>
      </c>
      <c r="AY3022" s="160" t="s">
        <v>304</v>
      </c>
    </row>
    <row r="3023" spans="2:65" s="13" customFormat="1" ht="22.5" x14ac:dyDescent="0.2">
      <c r="B3023" s="159"/>
      <c r="D3023" s="153" t="s">
        <v>313</v>
      </c>
      <c r="E3023" s="160" t="s">
        <v>2</v>
      </c>
      <c r="F3023" s="161" t="s">
        <v>3068</v>
      </c>
      <c r="H3023" s="162">
        <v>26.494</v>
      </c>
      <c r="I3023" s="163"/>
      <c r="L3023" s="159"/>
      <c r="M3023" s="164"/>
      <c r="T3023" s="165"/>
      <c r="AT3023" s="160" t="s">
        <v>313</v>
      </c>
      <c r="AU3023" s="160" t="s">
        <v>80</v>
      </c>
      <c r="AV3023" s="13" t="s">
        <v>80</v>
      </c>
      <c r="AW3023" s="13" t="s">
        <v>32</v>
      </c>
      <c r="AX3023" s="13" t="s">
        <v>71</v>
      </c>
      <c r="AY3023" s="160" t="s">
        <v>304</v>
      </c>
    </row>
    <row r="3024" spans="2:65" s="13" customFormat="1" x14ac:dyDescent="0.2">
      <c r="B3024" s="159"/>
      <c r="D3024" s="153" t="s">
        <v>313</v>
      </c>
      <c r="E3024" s="160" t="s">
        <v>2</v>
      </c>
      <c r="F3024" s="161" t="s">
        <v>3069</v>
      </c>
      <c r="H3024" s="162">
        <v>1</v>
      </c>
      <c r="I3024" s="163"/>
      <c r="L3024" s="159"/>
      <c r="M3024" s="164"/>
      <c r="T3024" s="165"/>
      <c r="AT3024" s="160" t="s">
        <v>313</v>
      </c>
      <c r="AU3024" s="160" t="s">
        <v>80</v>
      </c>
      <c r="AV3024" s="13" t="s">
        <v>80</v>
      </c>
      <c r="AW3024" s="13" t="s">
        <v>32</v>
      </c>
      <c r="AX3024" s="13" t="s">
        <v>71</v>
      </c>
      <c r="AY3024" s="160" t="s">
        <v>304</v>
      </c>
    </row>
    <row r="3025" spans="2:65" s="13" customFormat="1" x14ac:dyDescent="0.2">
      <c r="B3025" s="159"/>
      <c r="D3025" s="153" t="s">
        <v>313</v>
      </c>
      <c r="E3025" s="160" t="s">
        <v>2</v>
      </c>
      <c r="F3025" s="161" t="s">
        <v>3070</v>
      </c>
      <c r="H3025" s="162">
        <v>7.3999999999999996E-2</v>
      </c>
      <c r="I3025" s="163"/>
      <c r="L3025" s="159"/>
      <c r="M3025" s="164"/>
      <c r="T3025" s="165"/>
      <c r="AT3025" s="160" t="s">
        <v>313</v>
      </c>
      <c r="AU3025" s="160" t="s">
        <v>80</v>
      </c>
      <c r="AV3025" s="13" t="s">
        <v>80</v>
      </c>
      <c r="AW3025" s="13" t="s">
        <v>32</v>
      </c>
      <c r="AX3025" s="13" t="s">
        <v>71</v>
      </c>
      <c r="AY3025" s="160" t="s">
        <v>304</v>
      </c>
    </row>
    <row r="3026" spans="2:65" s="14" customFormat="1" x14ac:dyDescent="0.2">
      <c r="B3026" s="166"/>
      <c r="D3026" s="153" t="s">
        <v>313</v>
      </c>
      <c r="E3026" s="167" t="s">
        <v>2</v>
      </c>
      <c r="F3026" s="168" t="s">
        <v>321</v>
      </c>
      <c r="H3026" s="169">
        <v>46.494999999999997</v>
      </c>
      <c r="I3026" s="170"/>
      <c r="L3026" s="166"/>
      <c r="M3026" s="171"/>
      <c r="T3026" s="172"/>
      <c r="AT3026" s="167" t="s">
        <v>313</v>
      </c>
      <c r="AU3026" s="167" t="s">
        <v>80</v>
      </c>
      <c r="AV3026" s="14" t="s">
        <v>322</v>
      </c>
      <c r="AW3026" s="14" t="s">
        <v>32</v>
      </c>
      <c r="AX3026" s="14" t="s">
        <v>71</v>
      </c>
      <c r="AY3026" s="167" t="s">
        <v>304</v>
      </c>
    </row>
    <row r="3027" spans="2:65" s="15" customFormat="1" x14ac:dyDescent="0.2">
      <c r="B3027" s="173"/>
      <c r="D3027" s="153" t="s">
        <v>313</v>
      </c>
      <c r="E3027" s="174" t="s">
        <v>2</v>
      </c>
      <c r="F3027" s="175" t="s">
        <v>323</v>
      </c>
      <c r="H3027" s="176">
        <v>46.494999999999997</v>
      </c>
      <c r="I3027" s="177"/>
      <c r="L3027" s="173"/>
      <c r="M3027" s="178"/>
      <c r="T3027" s="179"/>
      <c r="AT3027" s="174" t="s">
        <v>313</v>
      </c>
      <c r="AU3027" s="174" t="s">
        <v>80</v>
      </c>
      <c r="AV3027" s="15" t="s">
        <v>86</v>
      </c>
      <c r="AW3027" s="15" t="s">
        <v>32</v>
      </c>
      <c r="AX3027" s="15" t="s">
        <v>78</v>
      </c>
      <c r="AY3027" s="174" t="s">
        <v>304</v>
      </c>
    </row>
    <row r="3028" spans="2:65" s="13" customFormat="1" x14ac:dyDescent="0.2">
      <c r="B3028" s="159"/>
      <c r="D3028" s="153" t="s">
        <v>313</v>
      </c>
      <c r="F3028" s="161" t="s">
        <v>3071</v>
      </c>
      <c r="H3028" s="162">
        <v>48.82</v>
      </c>
      <c r="I3028" s="163"/>
      <c r="L3028" s="159"/>
      <c r="M3028" s="164"/>
      <c r="T3028" s="165"/>
      <c r="AT3028" s="160" t="s">
        <v>313</v>
      </c>
      <c r="AU3028" s="160" t="s">
        <v>80</v>
      </c>
      <c r="AV3028" s="13" t="s">
        <v>80</v>
      </c>
      <c r="AW3028" s="13" t="s">
        <v>3</v>
      </c>
      <c r="AX3028" s="13" t="s">
        <v>78</v>
      </c>
      <c r="AY3028" s="160" t="s">
        <v>304</v>
      </c>
    </row>
    <row r="3029" spans="2:65" s="1" customFormat="1" ht="44.25" customHeight="1" x14ac:dyDescent="0.2">
      <c r="B3029" s="134"/>
      <c r="C3029" s="135" t="s">
        <v>3072</v>
      </c>
      <c r="D3029" s="135" t="s">
        <v>306</v>
      </c>
      <c r="E3029" s="136" t="s">
        <v>3073</v>
      </c>
      <c r="F3029" s="137" t="s">
        <v>3074</v>
      </c>
      <c r="G3029" s="138" t="s">
        <v>179</v>
      </c>
      <c r="H3029" s="139">
        <v>243.84</v>
      </c>
      <c r="I3029" s="140"/>
      <c r="J3029" s="141">
        <f>ROUND(I3029*H3029,2)</f>
        <v>0</v>
      </c>
      <c r="K3029" s="137" t="s">
        <v>309</v>
      </c>
      <c r="L3029" s="33"/>
      <c r="M3029" s="142" t="s">
        <v>2</v>
      </c>
      <c r="N3029" s="143" t="s">
        <v>42</v>
      </c>
      <c r="P3029" s="144">
        <f>O3029*H3029</f>
        <v>0</v>
      </c>
      <c r="Q3029" s="144">
        <v>1E-4</v>
      </c>
      <c r="R3029" s="144">
        <f>Q3029*H3029</f>
        <v>2.4384000000000003E-2</v>
      </c>
      <c r="S3029" s="144">
        <v>0</v>
      </c>
      <c r="T3029" s="145">
        <f>S3029*H3029</f>
        <v>0</v>
      </c>
      <c r="AR3029" s="146" t="s">
        <v>423</v>
      </c>
      <c r="AT3029" s="146" t="s">
        <v>306</v>
      </c>
      <c r="AU3029" s="146" t="s">
        <v>80</v>
      </c>
      <c r="AY3029" s="18" t="s">
        <v>304</v>
      </c>
      <c r="BE3029" s="147">
        <f>IF(N3029="základní",J3029,0)</f>
        <v>0</v>
      </c>
      <c r="BF3029" s="147">
        <f>IF(N3029="snížená",J3029,0)</f>
        <v>0</v>
      </c>
      <c r="BG3029" s="147">
        <f>IF(N3029="zákl. přenesená",J3029,0)</f>
        <v>0</v>
      </c>
      <c r="BH3029" s="147">
        <f>IF(N3029="sníž. přenesená",J3029,0)</f>
        <v>0</v>
      </c>
      <c r="BI3029" s="147">
        <f>IF(N3029="nulová",J3029,0)</f>
        <v>0</v>
      </c>
      <c r="BJ3029" s="18" t="s">
        <v>78</v>
      </c>
      <c r="BK3029" s="147">
        <f>ROUND(I3029*H3029,2)</f>
        <v>0</v>
      </c>
      <c r="BL3029" s="18" t="s">
        <v>423</v>
      </c>
      <c r="BM3029" s="146" t="s">
        <v>3075</v>
      </c>
    </row>
    <row r="3030" spans="2:65" s="1" customFormat="1" x14ac:dyDescent="0.2">
      <c r="B3030" s="33"/>
      <c r="D3030" s="148" t="s">
        <v>311</v>
      </c>
      <c r="F3030" s="149" t="s">
        <v>3076</v>
      </c>
      <c r="I3030" s="150"/>
      <c r="L3030" s="33"/>
      <c r="M3030" s="151"/>
      <c r="T3030" s="54"/>
      <c r="AT3030" s="18" t="s">
        <v>311</v>
      </c>
      <c r="AU3030" s="18" t="s">
        <v>80</v>
      </c>
    </row>
    <row r="3031" spans="2:65" s="12" customFormat="1" ht="22.5" x14ac:dyDescent="0.2">
      <c r="B3031" s="152"/>
      <c r="D3031" s="153" t="s">
        <v>313</v>
      </c>
      <c r="E3031" s="154" t="s">
        <v>2</v>
      </c>
      <c r="F3031" s="155" t="s">
        <v>3077</v>
      </c>
      <c r="H3031" s="154" t="s">
        <v>2</v>
      </c>
      <c r="I3031" s="156"/>
      <c r="L3031" s="152"/>
      <c r="M3031" s="157"/>
      <c r="T3031" s="158"/>
      <c r="AT3031" s="154" t="s">
        <v>313</v>
      </c>
      <c r="AU3031" s="154" t="s">
        <v>80</v>
      </c>
      <c r="AV3031" s="12" t="s">
        <v>78</v>
      </c>
      <c r="AW3031" s="12" t="s">
        <v>32</v>
      </c>
      <c r="AX3031" s="12" t="s">
        <v>71</v>
      </c>
      <c r="AY3031" s="154" t="s">
        <v>304</v>
      </c>
    </row>
    <row r="3032" spans="2:65" s="12" customFormat="1" x14ac:dyDescent="0.2">
      <c r="B3032" s="152"/>
      <c r="D3032" s="153" t="s">
        <v>313</v>
      </c>
      <c r="E3032" s="154" t="s">
        <v>2</v>
      </c>
      <c r="F3032" s="155" t="s">
        <v>2657</v>
      </c>
      <c r="H3032" s="154" t="s">
        <v>2</v>
      </c>
      <c r="I3032" s="156"/>
      <c r="L3032" s="152"/>
      <c r="M3032" s="157"/>
      <c r="T3032" s="158"/>
      <c r="AT3032" s="154" t="s">
        <v>313</v>
      </c>
      <c r="AU3032" s="154" t="s">
        <v>80</v>
      </c>
      <c r="AV3032" s="12" t="s">
        <v>78</v>
      </c>
      <c r="AW3032" s="12" t="s">
        <v>32</v>
      </c>
      <c r="AX3032" s="12" t="s">
        <v>71</v>
      </c>
      <c r="AY3032" s="154" t="s">
        <v>304</v>
      </c>
    </row>
    <row r="3033" spans="2:65" s="12" customFormat="1" x14ac:dyDescent="0.2">
      <c r="B3033" s="152"/>
      <c r="D3033" s="153" t="s">
        <v>313</v>
      </c>
      <c r="E3033" s="154" t="s">
        <v>2</v>
      </c>
      <c r="F3033" s="155" t="s">
        <v>2760</v>
      </c>
      <c r="H3033" s="154" t="s">
        <v>2</v>
      </c>
      <c r="I3033" s="156"/>
      <c r="L3033" s="152"/>
      <c r="M3033" s="157"/>
      <c r="T3033" s="158"/>
      <c r="AT3033" s="154" t="s">
        <v>313</v>
      </c>
      <c r="AU3033" s="154" t="s">
        <v>80</v>
      </c>
      <c r="AV3033" s="12" t="s">
        <v>78</v>
      </c>
      <c r="AW3033" s="12" t="s">
        <v>32</v>
      </c>
      <c r="AX3033" s="12" t="s">
        <v>71</v>
      </c>
      <c r="AY3033" s="154" t="s">
        <v>304</v>
      </c>
    </row>
    <row r="3034" spans="2:65" s="13" customFormat="1" x14ac:dyDescent="0.2">
      <c r="B3034" s="159"/>
      <c r="D3034" s="153" t="s">
        <v>313</v>
      </c>
      <c r="E3034" s="160" t="s">
        <v>2</v>
      </c>
      <c r="F3034" s="161" t="s">
        <v>3078</v>
      </c>
      <c r="H3034" s="162">
        <v>115.26</v>
      </c>
      <c r="I3034" s="163"/>
      <c r="L3034" s="159"/>
      <c r="M3034" s="164"/>
      <c r="T3034" s="165"/>
      <c r="AT3034" s="160" t="s">
        <v>313</v>
      </c>
      <c r="AU3034" s="160" t="s">
        <v>80</v>
      </c>
      <c r="AV3034" s="13" t="s">
        <v>80</v>
      </c>
      <c r="AW3034" s="13" t="s">
        <v>32</v>
      </c>
      <c r="AX3034" s="13" t="s">
        <v>71</v>
      </c>
      <c r="AY3034" s="160" t="s">
        <v>304</v>
      </c>
    </row>
    <row r="3035" spans="2:65" s="14" customFormat="1" x14ac:dyDescent="0.2">
      <c r="B3035" s="166"/>
      <c r="D3035" s="153" t="s">
        <v>313</v>
      </c>
      <c r="E3035" s="167" t="s">
        <v>2</v>
      </c>
      <c r="F3035" s="168" t="s">
        <v>321</v>
      </c>
      <c r="H3035" s="169">
        <v>115.26</v>
      </c>
      <c r="I3035" s="170"/>
      <c r="L3035" s="166"/>
      <c r="M3035" s="171"/>
      <c r="T3035" s="172"/>
      <c r="AT3035" s="167" t="s">
        <v>313</v>
      </c>
      <c r="AU3035" s="167" t="s">
        <v>80</v>
      </c>
      <c r="AV3035" s="14" t="s">
        <v>322</v>
      </c>
      <c r="AW3035" s="14" t="s">
        <v>32</v>
      </c>
      <c r="AX3035" s="14" t="s">
        <v>71</v>
      </c>
      <c r="AY3035" s="167" t="s">
        <v>304</v>
      </c>
    </row>
    <row r="3036" spans="2:65" s="12" customFormat="1" x14ac:dyDescent="0.2">
      <c r="B3036" s="152"/>
      <c r="D3036" s="153" t="s">
        <v>313</v>
      </c>
      <c r="E3036" s="154" t="s">
        <v>2</v>
      </c>
      <c r="F3036" s="155" t="s">
        <v>2701</v>
      </c>
      <c r="H3036" s="154" t="s">
        <v>2</v>
      </c>
      <c r="I3036" s="156"/>
      <c r="L3036" s="152"/>
      <c r="M3036" s="157"/>
      <c r="T3036" s="158"/>
      <c r="AT3036" s="154" t="s">
        <v>313</v>
      </c>
      <c r="AU3036" s="154" t="s">
        <v>80</v>
      </c>
      <c r="AV3036" s="12" t="s">
        <v>78</v>
      </c>
      <c r="AW3036" s="12" t="s">
        <v>32</v>
      </c>
      <c r="AX3036" s="12" t="s">
        <v>71</v>
      </c>
      <c r="AY3036" s="154" t="s">
        <v>304</v>
      </c>
    </row>
    <row r="3037" spans="2:65" s="13" customFormat="1" x14ac:dyDescent="0.2">
      <c r="B3037" s="159"/>
      <c r="D3037" s="153" t="s">
        <v>313</v>
      </c>
      <c r="E3037" s="160" t="s">
        <v>2</v>
      </c>
      <c r="F3037" s="161" t="s">
        <v>3079</v>
      </c>
      <c r="H3037" s="162">
        <v>86.78</v>
      </c>
      <c r="I3037" s="163"/>
      <c r="L3037" s="159"/>
      <c r="M3037" s="164"/>
      <c r="T3037" s="165"/>
      <c r="AT3037" s="160" t="s">
        <v>313</v>
      </c>
      <c r="AU3037" s="160" t="s">
        <v>80</v>
      </c>
      <c r="AV3037" s="13" t="s">
        <v>80</v>
      </c>
      <c r="AW3037" s="13" t="s">
        <v>32</v>
      </c>
      <c r="AX3037" s="13" t="s">
        <v>71</v>
      </c>
      <c r="AY3037" s="160" t="s">
        <v>304</v>
      </c>
    </row>
    <row r="3038" spans="2:65" s="14" customFormat="1" x14ac:dyDescent="0.2">
      <c r="B3038" s="166"/>
      <c r="D3038" s="153" t="s">
        <v>313</v>
      </c>
      <c r="E3038" s="167" t="s">
        <v>2</v>
      </c>
      <c r="F3038" s="168" t="s">
        <v>321</v>
      </c>
      <c r="H3038" s="169">
        <v>86.78</v>
      </c>
      <c r="I3038" s="170"/>
      <c r="L3038" s="166"/>
      <c r="M3038" s="171"/>
      <c r="T3038" s="172"/>
      <c r="AT3038" s="167" t="s">
        <v>313</v>
      </c>
      <c r="AU3038" s="167" t="s">
        <v>80</v>
      </c>
      <c r="AV3038" s="14" t="s">
        <v>322</v>
      </c>
      <c r="AW3038" s="14" t="s">
        <v>32</v>
      </c>
      <c r="AX3038" s="14" t="s">
        <v>71</v>
      </c>
      <c r="AY3038" s="167" t="s">
        <v>304</v>
      </c>
    </row>
    <row r="3039" spans="2:65" s="12" customFormat="1" x14ac:dyDescent="0.2">
      <c r="B3039" s="152"/>
      <c r="D3039" s="153" t="s">
        <v>313</v>
      </c>
      <c r="E3039" s="154" t="s">
        <v>2</v>
      </c>
      <c r="F3039" s="155" t="s">
        <v>2660</v>
      </c>
      <c r="H3039" s="154" t="s">
        <v>2</v>
      </c>
      <c r="I3039" s="156"/>
      <c r="L3039" s="152"/>
      <c r="M3039" s="157"/>
      <c r="T3039" s="158"/>
      <c r="AT3039" s="154" t="s">
        <v>313</v>
      </c>
      <c r="AU3039" s="154" t="s">
        <v>80</v>
      </c>
      <c r="AV3039" s="12" t="s">
        <v>78</v>
      </c>
      <c r="AW3039" s="12" t="s">
        <v>32</v>
      </c>
      <c r="AX3039" s="12" t="s">
        <v>71</v>
      </c>
      <c r="AY3039" s="154" t="s">
        <v>304</v>
      </c>
    </row>
    <row r="3040" spans="2:65" s="13" customFormat="1" x14ac:dyDescent="0.2">
      <c r="B3040" s="159"/>
      <c r="D3040" s="153" t="s">
        <v>313</v>
      </c>
      <c r="E3040" s="160" t="s">
        <v>2</v>
      </c>
      <c r="F3040" s="161" t="s">
        <v>3080</v>
      </c>
      <c r="H3040" s="162">
        <v>41.8</v>
      </c>
      <c r="I3040" s="163"/>
      <c r="L3040" s="159"/>
      <c r="M3040" s="164"/>
      <c r="T3040" s="165"/>
      <c r="AT3040" s="160" t="s">
        <v>313</v>
      </c>
      <c r="AU3040" s="160" t="s">
        <v>80</v>
      </c>
      <c r="AV3040" s="13" t="s">
        <v>80</v>
      </c>
      <c r="AW3040" s="13" t="s">
        <v>32</v>
      </c>
      <c r="AX3040" s="13" t="s">
        <v>71</v>
      </c>
      <c r="AY3040" s="160" t="s">
        <v>304</v>
      </c>
    </row>
    <row r="3041" spans="2:65" s="14" customFormat="1" x14ac:dyDescent="0.2">
      <c r="B3041" s="166"/>
      <c r="D3041" s="153" t="s">
        <v>313</v>
      </c>
      <c r="E3041" s="167" t="s">
        <v>2</v>
      </c>
      <c r="F3041" s="168" t="s">
        <v>321</v>
      </c>
      <c r="H3041" s="169">
        <v>41.8</v>
      </c>
      <c r="I3041" s="170"/>
      <c r="L3041" s="166"/>
      <c r="M3041" s="171"/>
      <c r="T3041" s="172"/>
      <c r="AT3041" s="167" t="s">
        <v>313</v>
      </c>
      <c r="AU3041" s="167" t="s">
        <v>80</v>
      </c>
      <c r="AV3041" s="14" t="s">
        <v>322</v>
      </c>
      <c r="AW3041" s="14" t="s">
        <v>32</v>
      </c>
      <c r="AX3041" s="14" t="s">
        <v>71</v>
      </c>
      <c r="AY3041" s="167" t="s">
        <v>304</v>
      </c>
    </row>
    <row r="3042" spans="2:65" s="15" customFormat="1" x14ac:dyDescent="0.2">
      <c r="B3042" s="173"/>
      <c r="D3042" s="153" t="s">
        <v>313</v>
      </c>
      <c r="E3042" s="174" t="s">
        <v>2</v>
      </c>
      <c r="F3042" s="175" t="s">
        <v>323</v>
      </c>
      <c r="H3042" s="176">
        <v>243.84</v>
      </c>
      <c r="I3042" s="177"/>
      <c r="L3042" s="173"/>
      <c r="M3042" s="178"/>
      <c r="T3042" s="179"/>
      <c r="AT3042" s="174" t="s">
        <v>313</v>
      </c>
      <c r="AU3042" s="174" t="s">
        <v>80</v>
      </c>
      <c r="AV3042" s="15" t="s">
        <v>86</v>
      </c>
      <c r="AW3042" s="15" t="s">
        <v>32</v>
      </c>
      <c r="AX3042" s="15" t="s">
        <v>78</v>
      </c>
      <c r="AY3042" s="174" t="s">
        <v>304</v>
      </c>
    </row>
    <row r="3043" spans="2:65" s="1" customFormat="1" ht="24.2" customHeight="1" x14ac:dyDescent="0.2">
      <c r="B3043" s="134"/>
      <c r="C3043" s="181" t="s">
        <v>3081</v>
      </c>
      <c r="D3043" s="181" t="s">
        <v>535</v>
      </c>
      <c r="E3043" s="182" t="s">
        <v>3082</v>
      </c>
      <c r="F3043" s="183" t="s">
        <v>3083</v>
      </c>
      <c r="G3043" s="184" t="s">
        <v>130</v>
      </c>
      <c r="H3043" s="185">
        <v>103.66200000000001</v>
      </c>
      <c r="I3043" s="186"/>
      <c r="J3043" s="187">
        <f>ROUND(I3043*H3043,2)</f>
        <v>0</v>
      </c>
      <c r="K3043" s="183" t="s">
        <v>309</v>
      </c>
      <c r="L3043" s="188"/>
      <c r="M3043" s="189" t="s">
        <v>2</v>
      </c>
      <c r="N3043" s="190" t="s">
        <v>42</v>
      </c>
      <c r="P3043" s="144">
        <f>O3043*H3043</f>
        <v>0</v>
      </c>
      <c r="Q3043" s="144">
        <v>8.9999999999999998E-4</v>
      </c>
      <c r="R3043" s="144">
        <f>Q3043*H3043</f>
        <v>9.3295799999999998E-2</v>
      </c>
      <c r="S3043" s="144">
        <v>0</v>
      </c>
      <c r="T3043" s="145">
        <f>S3043*H3043</f>
        <v>0</v>
      </c>
      <c r="AR3043" s="146" t="s">
        <v>552</v>
      </c>
      <c r="AT3043" s="146" t="s">
        <v>535</v>
      </c>
      <c r="AU3043" s="146" t="s">
        <v>80</v>
      </c>
      <c r="AY3043" s="18" t="s">
        <v>304</v>
      </c>
      <c r="BE3043" s="147">
        <f>IF(N3043="základní",J3043,0)</f>
        <v>0</v>
      </c>
      <c r="BF3043" s="147">
        <f>IF(N3043="snížená",J3043,0)</f>
        <v>0</v>
      </c>
      <c r="BG3043" s="147">
        <f>IF(N3043="zákl. přenesená",J3043,0)</f>
        <v>0</v>
      </c>
      <c r="BH3043" s="147">
        <f>IF(N3043="sníž. přenesená",J3043,0)</f>
        <v>0</v>
      </c>
      <c r="BI3043" s="147">
        <f>IF(N3043="nulová",J3043,0)</f>
        <v>0</v>
      </c>
      <c r="BJ3043" s="18" t="s">
        <v>78</v>
      </c>
      <c r="BK3043" s="147">
        <f>ROUND(I3043*H3043,2)</f>
        <v>0</v>
      </c>
      <c r="BL3043" s="18" t="s">
        <v>423</v>
      </c>
      <c r="BM3043" s="146" t="s">
        <v>3084</v>
      </c>
    </row>
    <row r="3044" spans="2:65" s="12" customFormat="1" ht="22.5" x14ac:dyDescent="0.2">
      <c r="B3044" s="152"/>
      <c r="D3044" s="153" t="s">
        <v>313</v>
      </c>
      <c r="E3044" s="154" t="s">
        <v>2</v>
      </c>
      <c r="F3044" s="155" t="s">
        <v>3077</v>
      </c>
      <c r="H3044" s="154" t="s">
        <v>2</v>
      </c>
      <c r="I3044" s="156"/>
      <c r="L3044" s="152"/>
      <c r="M3044" s="157"/>
      <c r="T3044" s="158"/>
      <c r="AT3044" s="154" t="s">
        <v>313</v>
      </c>
      <c r="AU3044" s="154" t="s">
        <v>80</v>
      </c>
      <c r="AV3044" s="12" t="s">
        <v>78</v>
      </c>
      <c r="AW3044" s="12" t="s">
        <v>32</v>
      </c>
      <c r="AX3044" s="12" t="s">
        <v>71</v>
      </c>
      <c r="AY3044" s="154" t="s">
        <v>304</v>
      </c>
    </row>
    <row r="3045" spans="2:65" s="12" customFormat="1" x14ac:dyDescent="0.2">
      <c r="B3045" s="152"/>
      <c r="D3045" s="153" t="s">
        <v>313</v>
      </c>
      <c r="E3045" s="154" t="s">
        <v>2</v>
      </c>
      <c r="F3045" s="155" t="s">
        <v>2657</v>
      </c>
      <c r="H3045" s="154" t="s">
        <v>2</v>
      </c>
      <c r="I3045" s="156"/>
      <c r="L3045" s="152"/>
      <c r="M3045" s="157"/>
      <c r="T3045" s="158"/>
      <c r="AT3045" s="154" t="s">
        <v>313</v>
      </c>
      <c r="AU3045" s="154" t="s">
        <v>80</v>
      </c>
      <c r="AV3045" s="12" t="s">
        <v>78</v>
      </c>
      <c r="AW3045" s="12" t="s">
        <v>32</v>
      </c>
      <c r="AX3045" s="12" t="s">
        <v>71</v>
      </c>
      <c r="AY3045" s="154" t="s">
        <v>304</v>
      </c>
    </row>
    <row r="3046" spans="2:65" s="12" customFormat="1" x14ac:dyDescent="0.2">
      <c r="B3046" s="152"/>
      <c r="D3046" s="153" t="s">
        <v>313</v>
      </c>
      <c r="E3046" s="154" t="s">
        <v>2</v>
      </c>
      <c r="F3046" s="155" t="s">
        <v>2760</v>
      </c>
      <c r="H3046" s="154" t="s">
        <v>2</v>
      </c>
      <c r="I3046" s="156"/>
      <c r="L3046" s="152"/>
      <c r="M3046" s="157"/>
      <c r="T3046" s="158"/>
      <c r="AT3046" s="154" t="s">
        <v>313</v>
      </c>
      <c r="AU3046" s="154" t="s">
        <v>80</v>
      </c>
      <c r="AV3046" s="12" t="s">
        <v>78</v>
      </c>
      <c r="AW3046" s="12" t="s">
        <v>32</v>
      </c>
      <c r="AX3046" s="12" t="s">
        <v>71</v>
      </c>
      <c r="AY3046" s="154" t="s">
        <v>304</v>
      </c>
    </row>
    <row r="3047" spans="2:65" s="13" customFormat="1" x14ac:dyDescent="0.2">
      <c r="B3047" s="159"/>
      <c r="D3047" s="153" t="s">
        <v>313</v>
      </c>
      <c r="E3047" s="160" t="s">
        <v>2</v>
      </c>
      <c r="F3047" s="161" t="s">
        <v>3085</v>
      </c>
      <c r="H3047" s="162">
        <v>46.103999999999999</v>
      </c>
      <c r="I3047" s="163"/>
      <c r="L3047" s="159"/>
      <c r="M3047" s="164"/>
      <c r="T3047" s="165"/>
      <c r="AT3047" s="160" t="s">
        <v>313</v>
      </c>
      <c r="AU3047" s="160" t="s">
        <v>80</v>
      </c>
      <c r="AV3047" s="13" t="s">
        <v>80</v>
      </c>
      <c r="AW3047" s="13" t="s">
        <v>32</v>
      </c>
      <c r="AX3047" s="13" t="s">
        <v>71</v>
      </c>
      <c r="AY3047" s="160" t="s">
        <v>304</v>
      </c>
    </row>
    <row r="3048" spans="2:65" s="14" customFormat="1" x14ac:dyDescent="0.2">
      <c r="B3048" s="166"/>
      <c r="D3048" s="153" t="s">
        <v>313</v>
      </c>
      <c r="E3048" s="167" t="s">
        <v>2</v>
      </c>
      <c r="F3048" s="168" t="s">
        <v>321</v>
      </c>
      <c r="H3048" s="169">
        <v>46.103999999999999</v>
      </c>
      <c r="I3048" s="170"/>
      <c r="L3048" s="166"/>
      <c r="M3048" s="171"/>
      <c r="T3048" s="172"/>
      <c r="AT3048" s="167" t="s">
        <v>313</v>
      </c>
      <c r="AU3048" s="167" t="s">
        <v>80</v>
      </c>
      <c r="AV3048" s="14" t="s">
        <v>322</v>
      </c>
      <c r="AW3048" s="14" t="s">
        <v>32</v>
      </c>
      <c r="AX3048" s="14" t="s">
        <v>71</v>
      </c>
      <c r="AY3048" s="167" t="s">
        <v>304</v>
      </c>
    </row>
    <row r="3049" spans="2:65" s="12" customFormat="1" x14ac:dyDescent="0.2">
      <c r="B3049" s="152"/>
      <c r="D3049" s="153" t="s">
        <v>313</v>
      </c>
      <c r="E3049" s="154" t="s">
        <v>2</v>
      </c>
      <c r="F3049" s="155" t="s">
        <v>2701</v>
      </c>
      <c r="H3049" s="154" t="s">
        <v>2</v>
      </c>
      <c r="I3049" s="156"/>
      <c r="L3049" s="152"/>
      <c r="M3049" s="157"/>
      <c r="T3049" s="158"/>
      <c r="AT3049" s="154" t="s">
        <v>313</v>
      </c>
      <c r="AU3049" s="154" t="s">
        <v>80</v>
      </c>
      <c r="AV3049" s="12" t="s">
        <v>78</v>
      </c>
      <c r="AW3049" s="12" t="s">
        <v>32</v>
      </c>
      <c r="AX3049" s="12" t="s">
        <v>71</v>
      </c>
      <c r="AY3049" s="154" t="s">
        <v>304</v>
      </c>
    </row>
    <row r="3050" spans="2:65" s="13" customFormat="1" ht="22.5" x14ac:dyDescent="0.2">
      <c r="B3050" s="159"/>
      <c r="D3050" s="153" t="s">
        <v>313</v>
      </c>
      <c r="E3050" s="160" t="s">
        <v>2</v>
      </c>
      <c r="F3050" s="161" t="s">
        <v>3086</v>
      </c>
      <c r="H3050" s="162">
        <v>35.902000000000001</v>
      </c>
      <c r="I3050" s="163"/>
      <c r="L3050" s="159"/>
      <c r="M3050" s="164"/>
      <c r="T3050" s="165"/>
      <c r="AT3050" s="160" t="s">
        <v>313</v>
      </c>
      <c r="AU3050" s="160" t="s">
        <v>80</v>
      </c>
      <c r="AV3050" s="13" t="s">
        <v>80</v>
      </c>
      <c r="AW3050" s="13" t="s">
        <v>32</v>
      </c>
      <c r="AX3050" s="13" t="s">
        <v>71</v>
      </c>
      <c r="AY3050" s="160" t="s">
        <v>304</v>
      </c>
    </row>
    <row r="3051" spans="2:65" s="14" customFormat="1" x14ac:dyDescent="0.2">
      <c r="B3051" s="166"/>
      <c r="D3051" s="153" t="s">
        <v>313</v>
      </c>
      <c r="E3051" s="167" t="s">
        <v>2</v>
      </c>
      <c r="F3051" s="168" t="s">
        <v>321</v>
      </c>
      <c r="H3051" s="169">
        <v>35.902000000000001</v>
      </c>
      <c r="I3051" s="170"/>
      <c r="L3051" s="166"/>
      <c r="M3051" s="171"/>
      <c r="T3051" s="172"/>
      <c r="AT3051" s="167" t="s">
        <v>313</v>
      </c>
      <c r="AU3051" s="167" t="s">
        <v>80</v>
      </c>
      <c r="AV3051" s="14" t="s">
        <v>322</v>
      </c>
      <c r="AW3051" s="14" t="s">
        <v>32</v>
      </c>
      <c r="AX3051" s="14" t="s">
        <v>71</v>
      </c>
      <c r="AY3051" s="167" t="s">
        <v>304</v>
      </c>
    </row>
    <row r="3052" spans="2:65" s="12" customFormat="1" x14ac:dyDescent="0.2">
      <c r="B3052" s="152"/>
      <c r="D3052" s="153" t="s">
        <v>313</v>
      </c>
      <c r="E3052" s="154" t="s">
        <v>2</v>
      </c>
      <c r="F3052" s="155" t="s">
        <v>2660</v>
      </c>
      <c r="H3052" s="154" t="s">
        <v>2</v>
      </c>
      <c r="I3052" s="156"/>
      <c r="L3052" s="152"/>
      <c r="M3052" s="157"/>
      <c r="T3052" s="158"/>
      <c r="AT3052" s="154" t="s">
        <v>313</v>
      </c>
      <c r="AU3052" s="154" t="s">
        <v>80</v>
      </c>
      <c r="AV3052" s="12" t="s">
        <v>78</v>
      </c>
      <c r="AW3052" s="12" t="s">
        <v>32</v>
      </c>
      <c r="AX3052" s="12" t="s">
        <v>71</v>
      </c>
      <c r="AY3052" s="154" t="s">
        <v>304</v>
      </c>
    </row>
    <row r="3053" spans="2:65" s="13" customFormat="1" x14ac:dyDescent="0.2">
      <c r="B3053" s="159"/>
      <c r="D3053" s="153" t="s">
        <v>313</v>
      </c>
      <c r="E3053" s="160" t="s">
        <v>2</v>
      </c>
      <c r="F3053" s="161" t="s">
        <v>2794</v>
      </c>
      <c r="H3053" s="162">
        <v>16.72</v>
      </c>
      <c r="I3053" s="163"/>
      <c r="L3053" s="159"/>
      <c r="M3053" s="164"/>
      <c r="T3053" s="165"/>
      <c r="AT3053" s="160" t="s">
        <v>313</v>
      </c>
      <c r="AU3053" s="160" t="s">
        <v>80</v>
      </c>
      <c r="AV3053" s="13" t="s">
        <v>80</v>
      </c>
      <c r="AW3053" s="13" t="s">
        <v>32</v>
      </c>
      <c r="AX3053" s="13" t="s">
        <v>71</v>
      </c>
      <c r="AY3053" s="160" t="s">
        <v>304</v>
      </c>
    </row>
    <row r="3054" spans="2:65" s="14" customFormat="1" x14ac:dyDescent="0.2">
      <c r="B3054" s="166"/>
      <c r="D3054" s="153" t="s">
        <v>313</v>
      </c>
      <c r="E3054" s="167" t="s">
        <v>2</v>
      </c>
      <c r="F3054" s="168" t="s">
        <v>321</v>
      </c>
      <c r="H3054" s="169">
        <v>16.72</v>
      </c>
      <c r="I3054" s="170"/>
      <c r="L3054" s="166"/>
      <c r="M3054" s="171"/>
      <c r="T3054" s="172"/>
      <c r="AT3054" s="167" t="s">
        <v>313</v>
      </c>
      <c r="AU3054" s="167" t="s">
        <v>80</v>
      </c>
      <c r="AV3054" s="14" t="s">
        <v>322</v>
      </c>
      <c r="AW3054" s="14" t="s">
        <v>32</v>
      </c>
      <c r="AX3054" s="14" t="s">
        <v>71</v>
      </c>
      <c r="AY3054" s="167" t="s">
        <v>304</v>
      </c>
    </row>
    <row r="3055" spans="2:65" s="15" customFormat="1" x14ac:dyDescent="0.2">
      <c r="B3055" s="173"/>
      <c r="D3055" s="153" t="s">
        <v>313</v>
      </c>
      <c r="E3055" s="174" t="s">
        <v>2</v>
      </c>
      <c r="F3055" s="175" t="s">
        <v>323</v>
      </c>
      <c r="H3055" s="176">
        <v>98.725999999999999</v>
      </c>
      <c r="I3055" s="177"/>
      <c r="L3055" s="173"/>
      <c r="M3055" s="178"/>
      <c r="T3055" s="179"/>
      <c r="AT3055" s="174" t="s">
        <v>313</v>
      </c>
      <c r="AU3055" s="174" t="s">
        <v>80</v>
      </c>
      <c r="AV3055" s="15" t="s">
        <v>86</v>
      </c>
      <c r="AW3055" s="15" t="s">
        <v>32</v>
      </c>
      <c r="AX3055" s="15" t="s">
        <v>78</v>
      </c>
      <c r="AY3055" s="174" t="s">
        <v>304</v>
      </c>
    </row>
    <row r="3056" spans="2:65" s="13" customFormat="1" x14ac:dyDescent="0.2">
      <c r="B3056" s="159"/>
      <c r="D3056" s="153" t="s">
        <v>313</v>
      </c>
      <c r="F3056" s="161" t="s">
        <v>3087</v>
      </c>
      <c r="H3056" s="162">
        <v>103.66200000000001</v>
      </c>
      <c r="I3056" s="163"/>
      <c r="L3056" s="159"/>
      <c r="M3056" s="164"/>
      <c r="T3056" s="165"/>
      <c r="AT3056" s="160" t="s">
        <v>313</v>
      </c>
      <c r="AU3056" s="160" t="s">
        <v>80</v>
      </c>
      <c r="AV3056" s="13" t="s">
        <v>80</v>
      </c>
      <c r="AW3056" s="13" t="s">
        <v>3</v>
      </c>
      <c r="AX3056" s="13" t="s">
        <v>78</v>
      </c>
      <c r="AY3056" s="160" t="s">
        <v>304</v>
      </c>
    </row>
    <row r="3057" spans="2:65" s="1" customFormat="1" ht="49.15" customHeight="1" x14ac:dyDescent="0.2">
      <c r="B3057" s="134"/>
      <c r="C3057" s="135" t="s">
        <v>3088</v>
      </c>
      <c r="D3057" s="135" t="s">
        <v>306</v>
      </c>
      <c r="E3057" s="136" t="s">
        <v>3089</v>
      </c>
      <c r="F3057" s="137" t="s">
        <v>3090</v>
      </c>
      <c r="G3057" s="138" t="s">
        <v>130</v>
      </c>
      <c r="H3057" s="139">
        <v>103.02500000000001</v>
      </c>
      <c r="I3057" s="140"/>
      <c r="J3057" s="141">
        <f>ROUND(I3057*H3057,2)</f>
        <v>0</v>
      </c>
      <c r="K3057" s="137" t="s">
        <v>309</v>
      </c>
      <c r="L3057" s="33"/>
      <c r="M3057" s="142" t="s">
        <v>2</v>
      </c>
      <c r="N3057" s="143" t="s">
        <v>42</v>
      </c>
      <c r="P3057" s="144">
        <f>O3057*H3057</f>
        <v>0</v>
      </c>
      <c r="Q3057" s="144">
        <v>1.396E-2</v>
      </c>
      <c r="R3057" s="144">
        <f>Q3057*H3057</f>
        <v>1.4382290000000002</v>
      </c>
      <c r="S3057" s="144">
        <v>0</v>
      </c>
      <c r="T3057" s="145">
        <f>S3057*H3057</f>
        <v>0</v>
      </c>
      <c r="AR3057" s="146" t="s">
        <v>423</v>
      </c>
      <c r="AT3057" s="146" t="s">
        <v>306</v>
      </c>
      <c r="AU3057" s="146" t="s">
        <v>80</v>
      </c>
      <c r="AY3057" s="18" t="s">
        <v>304</v>
      </c>
      <c r="BE3057" s="147">
        <f>IF(N3057="základní",J3057,0)</f>
        <v>0</v>
      </c>
      <c r="BF3057" s="147">
        <f>IF(N3057="snížená",J3057,0)</f>
        <v>0</v>
      </c>
      <c r="BG3057" s="147">
        <f>IF(N3057="zákl. přenesená",J3057,0)</f>
        <v>0</v>
      </c>
      <c r="BH3057" s="147">
        <f>IF(N3057="sníž. přenesená",J3057,0)</f>
        <v>0</v>
      </c>
      <c r="BI3057" s="147">
        <f>IF(N3057="nulová",J3057,0)</f>
        <v>0</v>
      </c>
      <c r="BJ3057" s="18" t="s">
        <v>78</v>
      </c>
      <c r="BK3057" s="147">
        <f>ROUND(I3057*H3057,2)</f>
        <v>0</v>
      </c>
      <c r="BL3057" s="18" t="s">
        <v>423</v>
      </c>
      <c r="BM3057" s="146" t="s">
        <v>3091</v>
      </c>
    </row>
    <row r="3058" spans="2:65" s="1" customFormat="1" x14ac:dyDescent="0.2">
      <c r="B3058" s="33"/>
      <c r="D3058" s="148" t="s">
        <v>311</v>
      </c>
      <c r="F3058" s="149" t="s">
        <v>3092</v>
      </c>
      <c r="I3058" s="150"/>
      <c r="L3058" s="33"/>
      <c r="M3058" s="151"/>
      <c r="T3058" s="54"/>
      <c r="AT3058" s="18" t="s">
        <v>311</v>
      </c>
      <c r="AU3058" s="18" t="s">
        <v>80</v>
      </c>
    </row>
    <row r="3059" spans="2:65" s="12" customFormat="1" ht="22.5" x14ac:dyDescent="0.2">
      <c r="B3059" s="152"/>
      <c r="D3059" s="153" t="s">
        <v>313</v>
      </c>
      <c r="E3059" s="154" t="s">
        <v>2</v>
      </c>
      <c r="F3059" s="155" t="s">
        <v>3093</v>
      </c>
      <c r="H3059" s="154" t="s">
        <v>2</v>
      </c>
      <c r="I3059" s="156"/>
      <c r="L3059" s="152"/>
      <c r="M3059" s="157"/>
      <c r="T3059" s="158"/>
      <c r="AT3059" s="154" t="s">
        <v>313</v>
      </c>
      <c r="AU3059" s="154" t="s">
        <v>80</v>
      </c>
      <c r="AV3059" s="12" t="s">
        <v>78</v>
      </c>
      <c r="AW3059" s="12" t="s">
        <v>32</v>
      </c>
      <c r="AX3059" s="12" t="s">
        <v>71</v>
      </c>
      <c r="AY3059" s="154" t="s">
        <v>304</v>
      </c>
    </row>
    <row r="3060" spans="2:65" s="12" customFormat="1" x14ac:dyDescent="0.2">
      <c r="B3060" s="152"/>
      <c r="D3060" s="153" t="s">
        <v>313</v>
      </c>
      <c r="E3060" s="154" t="s">
        <v>2</v>
      </c>
      <c r="F3060" s="155" t="s">
        <v>3094</v>
      </c>
      <c r="H3060" s="154" t="s">
        <v>2</v>
      </c>
      <c r="I3060" s="156"/>
      <c r="L3060" s="152"/>
      <c r="M3060" s="157"/>
      <c r="T3060" s="158"/>
      <c r="AT3060" s="154" t="s">
        <v>313</v>
      </c>
      <c r="AU3060" s="154" t="s">
        <v>80</v>
      </c>
      <c r="AV3060" s="12" t="s">
        <v>78</v>
      </c>
      <c r="AW3060" s="12" t="s">
        <v>32</v>
      </c>
      <c r="AX3060" s="12" t="s">
        <v>71</v>
      </c>
      <c r="AY3060" s="154" t="s">
        <v>304</v>
      </c>
    </row>
    <row r="3061" spans="2:65" s="12" customFormat="1" x14ac:dyDescent="0.2">
      <c r="B3061" s="152"/>
      <c r="D3061" s="153" t="s">
        <v>313</v>
      </c>
      <c r="E3061" s="154" t="s">
        <v>2</v>
      </c>
      <c r="F3061" s="155" t="s">
        <v>2657</v>
      </c>
      <c r="H3061" s="154" t="s">
        <v>2</v>
      </c>
      <c r="I3061" s="156"/>
      <c r="L3061" s="152"/>
      <c r="M3061" s="157"/>
      <c r="T3061" s="158"/>
      <c r="AT3061" s="154" t="s">
        <v>313</v>
      </c>
      <c r="AU3061" s="154" t="s">
        <v>80</v>
      </c>
      <c r="AV3061" s="12" t="s">
        <v>78</v>
      </c>
      <c r="AW3061" s="12" t="s">
        <v>32</v>
      </c>
      <c r="AX3061" s="12" t="s">
        <v>71</v>
      </c>
      <c r="AY3061" s="154" t="s">
        <v>304</v>
      </c>
    </row>
    <row r="3062" spans="2:65" s="12" customFormat="1" x14ac:dyDescent="0.2">
      <c r="B3062" s="152"/>
      <c r="D3062" s="153" t="s">
        <v>313</v>
      </c>
      <c r="E3062" s="154" t="s">
        <v>2</v>
      </c>
      <c r="F3062" s="155" t="s">
        <v>2760</v>
      </c>
      <c r="H3062" s="154" t="s">
        <v>2</v>
      </c>
      <c r="I3062" s="156"/>
      <c r="L3062" s="152"/>
      <c r="M3062" s="157"/>
      <c r="T3062" s="158"/>
      <c r="AT3062" s="154" t="s">
        <v>313</v>
      </c>
      <c r="AU3062" s="154" t="s">
        <v>80</v>
      </c>
      <c r="AV3062" s="12" t="s">
        <v>78</v>
      </c>
      <c r="AW3062" s="12" t="s">
        <v>32</v>
      </c>
      <c r="AX3062" s="12" t="s">
        <v>71</v>
      </c>
      <c r="AY3062" s="154" t="s">
        <v>304</v>
      </c>
    </row>
    <row r="3063" spans="2:65" s="13" customFormat="1" x14ac:dyDescent="0.2">
      <c r="B3063" s="159"/>
      <c r="D3063" s="153" t="s">
        <v>313</v>
      </c>
      <c r="E3063" s="160" t="s">
        <v>2</v>
      </c>
      <c r="F3063" s="161" t="s">
        <v>3095</v>
      </c>
      <c r="H3063" s="162">
        <v>46.103999999999999</v>
      </c>
      <c r="I3063" s="163"/>
      <c r="L3063" s="159"/>
      <c r="M3063" s="164"/>
      <c r="T3063" s="165"/>
      <c r="AT3063" s="160" t="s">
        <v>313</v>
      </c>
      <c r="AU3063" s="160" t="s">
        <v>80</v>
      </c>
      <c r="AV3063" s="13" t="s">
        <v>80</v>
      </c>
      <c r="AW3063" s="13" t="s">
        <v>32</v>
      </c>
      <c r="AX3063" s="13" t="s">
        <v>71</v>
      </c>
      <c r="AY3063" s="160" t="s">
        <v>304</v>
      </c>
    </row>
    <row r="3064" spans="2:65" s="14" customFormat="1" x14ac:dyDescent="0.2">
      <c r="B3064" s="166"/>
      <c r="D3064" s="153" t="s">
        <v>313</v>
      </c>
      <c r="E3064" s="167" t="s">
        <v>2</v>
      </c>
      <c r="F3064" s="168" t="s">
        <v>321</v>
      </c>
      <c r="H3064" s="169">
        <v>46.103999999999999</v>
      </c>
      <c r="I3064" s="170"/>
      <c r="L3064" s="166"/>
      <c r="M3064" s="171"/>
      <c r="T3064" s="172"/>
      <c r="AT3064" s="167" t="s">
        <v>313</v>
      </c>
      <c r="AU3064" s="167" t="s">
        <v>80</v>
      </c>
      <c r="AV3064" s="14" t="s">
        <v>322</v>
      </c>
      <c r="AW3064" s="14" t="s">
        <v>32</v>
      </c>
      <c r="AX3064" s="14" t="s">
        <v>71</v>
      </c>
      <c r="AY3064" s="167" t="s">
        <v>304</v>
      </c>
    </row>
    <row r="3065" spans="2:65" s="12" customFormat="1" x14ac:dyDescent="0.2">
      <c r="B3065" s="152"/>
      <c r="D3065" s="153" t="s">
        <v>313</v>
      </c>
      <c r="E3065" s="154" t="s">
        <v>2</v>
      </c>
      <c r="F3065" s="155" t="s">
        <v>2701</v>
      </c>
      <c r="H3065" s="154" t="s">
        <v>2</v>
      </c>
      <c r="I3065" s="156"/>
      <c r="L3065" s="152"/>
      <c r="M3065" s="157"/>
      <c r="T3065" s="158"/>
      <c r="AT3065" s="154" t="s">
        <v>313</v>
      </c>
      <c r="AU3065" s="154" t="s">
        <v>80</v>
      </c>
      <c r="AV3065" s="12" t="s">
        <v>78</v>
      </c>
      <c r="AW3065" s="12" t="s">
        <v>32</v>
      </c>
      <c r="AX3065" s="12" t="s">
        <v>71</v>
      </c>
      <c r="AY3065" s="154" t="s">
        <v>304</v>
      </c>
    </row>
    <row r="3066" spans="2:65" s="13" customFormat="1" x14ac:dyDescent="0.2">
      <c r="B3066" s="159"/>
      <c r="D3066" s="153" t="s">
        <v>313</v>
      </c>
      <c r="E3066" s="160" t="s">
        <v>2</v>
      </c>
      <c r="F3066" s="161" t="s">
        <v>3096</v>
      </c>
      <c r="H3066" s="162">
        <v>40.201000000000001</v>
      </c>
      <c r="I3066" s="163"/>
      <c r="L3066" s="159"/>
      <c r="M3066" s="164"/>
      <c r="T3066" s="165"/>
      <c r="AT3066" s="160" t="s">
        <v>313</v>
      </c>
      <c r="AU3066" s="160" t="s">
        <v>80</v>
      </c>
      <c r="AV3066" s="13" t="s">
        <v>80</v>
      </c>
      <c r="AW3066" s="13" t="s">
        <v>32</v>
      </c>
      <c r="AX3066" s="13" t="s">
        <v>71</v>
      </c>
      <c r="AY3066" s="160" t="s">
        <v>304</v>
      </c>
    </row>
    <row r="3067" spans="2:65" s="14" customFormat="1" x14ac:dyDescent="0.2">
      <c r="B3067" s="166"/>
      <c r="D3067" s="153" t="s">
        <v>313</v>
      </c>
      <c r="E3067" s="167" t="s">
        <v>2</v>
      </c>
      <c r="F3067" s="168" t="s">
        <v>321</v>
      </c>
      <c r="H3067" s="169">
        <v>40.201000000000001</v>
      </c>
      <c r="I3067" s="170"/>
      <c r="L3067" s="166"/>
      <c r="M3067" s="171"/>
      <c r="T3067" s="172"/>
      <c r="AT3067" s="167" t="s">
        <v>313</v>
      </c>
      <c r="AU3067" s="167" t="s">
        <v>80</v>
      </c>
      <c r="AV3067" s="14" t="s">
        <v>322</v>
      </c>
      <c r="AW3067" s="14" t="s">
        <v>32</v>
      </c>
      <c r="AX3067" s="14" t="s">
        <v>71</v>
      </c>
      <c r="AY3067" s="167" t="s">
        <v>304</v>
      </c>
    </row>
    <row r="3068" spans="2:65" s="12" customFormat="1" x14ac:dyDescent="0.2">
      <c r="B3068" s="152"/>
      <c r="D3068" s="153" t="s">
        <v>313</v>
      </c>
      <c r="E3068" s="154" t="s">
        <v>2</v>
      </c>
      <c r="F3068" s="155" t="s">
        <v>2660</v>
      </c>
      <c r="H3068" s="154" t="s">
        <v>2</v>
      </c>
      <c r="I3068" s="156"/>
      <c r="L3068" s="152"/>
      <c r="M3068" s="157"/>
      <c r="T3068" s="158"/>
      <c r="AT3068" s="154" t="s">
        <v>313</v>
      </c>
      <c r="AU3068" s="154" t="s">
        <v>80</v>
      </c>
      <c r="AV3068" s="12" t="s">
        <v>78</v>
      </c>
      <c r="AW3068" s="12" t="s">
        <v>32</v>
      </c>
      <c r="AX3068" s="12" t="s">
        <v>71</v>
      </c>
      <c r="AY3068" s="154" t="s">
        <v>304</v>
      </c>
    </row>
    <row r="3069" spans="2:65" s="13" customFormat="1" x14ac:dyDescent="0.2">
      <c r="B3069" s="159"/>
      <c r="D3069" s="153" t="s">
        <v>313</v>
      </c>
      <c r="E3069" s="160" t="s">
        <v>2</v>
      </c>
      <c r="F3069" s="161" t="s">
        <v>2794</v>
      </c>
      <c r="H3069" s="162">
        <v>16.72</v>
      </c>
      <c r="I3069" s="163"/>
      <c r="L3069" s="159"/>
      <c r="M3069" s="164"/>
      <c r="T3069" s="165"/>
      <c r="AT3069" s="160" t="s">
        <v>313</v>
      </c>
      <c r="AU3069" s="160" t="s">
        <v>80</v>
      </c>
      <c r="AV3069" s="13" t="s">
        <v>80</v>
      </c>
      <c r="AW3069" s="13" t="s">
        <v>32</v>
      </c>
      <c r="AX3069" s="13" t="s">
        <v>71</v>
      </c>
      <c r="AY3069" s="160" t="s">
        <v>304</v>
      </c>
    </row>
    <row r="3070" spans="2:65" s="14" customFormat="1" x14ac:dyDescent="0.2">
      <c r="B3070" s="166"/>
      <c r="D3070" s="153" t="s">
        <v>313</v>
      </c>
      <c r="E3070" s="167" t="s">
        <v>2</v>
      </c>
      <c r="F3070" s="168" t="s">
        <v>321</v>
      </c>
      <c r="H3070" s="169">
        <v>16.72</v>
      </c>
      <c r="I3070" s="170"/>
      <c r="L3070" s="166"/>
      <c r="M3070" s="171"/>
      <c r="T3070" s="172"/>
      <c r="AT3070" s="167" t="s">
        <v>313</v>
      </c>
      <c r="AU3070" s="167" t="s">
        <v>80</v>
      </c>
      <c r="AV3070" s="14" t="s">
        <v>322</v>
      </c>
      <c r="AW3070" s="14" t="s">
        <v>32</v>
      </c>
      <c r="AX3070" s="14" t="s">
        <v>71</v>
      </c>
      <c r="AY3070" s="167" t="s">
        <v>304</v>
      </c>
    </row>
    <row r="3071" spans="2:65" s="15" customFormat="1" x14ac:dyDescent="0.2">
      <c r="B3071" s="173"/>
      <c r="D3071" s="153" t="s">
        <v>313</v>
      </c>
      <c r="E3071" s="174" t="s">
        <v>2</v>
      </c>
      <c r="F3071" s="175" t="s">
        <v>323</v>
      </c>
      <c r="H3071" s="176">
        <v>103.02500000000001</v>
      </c>
      <c r="I3071" s="177"/>
      <c r="L3071" s="173"/>
      <c r="M3071" s="178"/>
      <c r="T3071" s="179"/>
      <c r="AT3071" s="174" t="s">
        <v>313</v>
      </c>
      <c r="AU3071" s="174" t="s">
        <v>80</v>
      </c>
      <c r="AV3071" s="15" t="s">
        <v>86</v>
      </c>
      <c r="AW3071" s="15" t="s">
        <v>32</v>
      </c>
      <c r="AX3071" s="15" t="s">
        <v>78</v>
      </c>
      <c r="AY3071" s="174" t="s">
        <v>304</v>
      </c>
    </row>
    <row r="3072" spans="2:65" s="1" customFormat="1" ht="44.25" customHeight="1" x14ac:dyDescent="0.2">
      <c r="B3072" s="134"/>
      <c r="C3072" s="135" t="s">
        <v>3097</v>
      </c>
      <c r="D3072" s="135" t="s">
        <v>306</v>
      </c>
      <c r="E3072" s="136" t="s">
        <v>3098</v>
      </c>
      <c r="F3072" s="137" t="s">
        <v>3099</v>
      </c>
      <c r="G3072" s="138" t="s">
        <v>383</v>
      </c>
      <c r="H3072" s="139">
        <v>12.471</v>
      </c>
      <c r="I3072" s="140"/>
      <c r="J3072" s="141">
        <f>ROUND(I3072*H3072,2)</f>
        <v>0</v>
      </c>
      <c r="K3072" s="137" t="s">
        <v>309</v>
      </c>
      <c r="L3072" s="33"/>
      <c r="M3072" s="142" t="s">
        <v>2</v>
      </c>
      <c r="N3072" s="143" t="s">
        <v>42</v>
      </c>
      <c r="P3072" s="144">
        <f>O3072*H3072</f>
        <v>0</v>
      </c>
      <c r="Q3072" s="144">
        <v>0</v>
      </c>
      <c r="R3072" s="144">
        <f>Q3072*H3072</f>
        <v>0</v>
      </c>
      <c r="S3072" s="144">
        <v>0</v>
      </c>
      <c r="T3072" s="145">
        <f>S3072*H3072</f>
        <v>0</v>
      </c>
      <c r="AR3072" s="146" t="s">
        <v>423</v>
      </c>
      <c r="AT3072" s="146" t="s">
        <v>306</v>
      </c>
      <c r="AU3072" s="146" t="s">
        <v>80</v>
      </c>
      <c r="AY3072" s="18" t="s">
        <v>304</v>
      </c>
      <c r="BE3072" s="147">
        <f>IF(N3072="základní",J3072,0)</f>
        <v>0</v>
      </c>
      <c r="BF3072" s="147">
        <f>IF(N3072="snížená",J3072,0)</f>
        <v>0</v>
      </c>
      <c r="BG3072" s="147">
        <f>IF(N3072="zákl. přenesená",J3072,0)</f>
        <v>0</v>
      </c>
      <c r="BH3072" s="147">
        <f>IF(N3072="sníž. přenesená",J3072,0)</f>
        <v>0</v>
      </c>
      <c r="BI3072" s="147">
        <f>IF(N3072="nulová",J3072,0)</f>
        <v>0</v>
      </c>
      <c r="BJ3072" s="18" t="s">
        <v>78</v>
      </c>
      <c r="BK3072" s="147">
        <f>ROUND(I3072*H3072,2)</f>
        <v>0</v>
      </c>
      <c r="BL3072" s="18" t="s">
        <v>423</v>
      </c>
      <c r="BM3072" s="146" t="s">
        <v>3100</v>
      </c>
    </row>
    <row r="3073" spans="2:65" s="1" customFormat="1" x14ac:dyDescent="0.2">
      <c r="B3073" s="33"/>
      <c r="D3073" s="148" t="s">
        <v>311</v>
      </c>
      <c r="F3073" s="149" t="s">
        <v>3101</v>
      </c>
      <c r="I3073" s="150"/>
      <c r="L3073" s="33"/>
      <c r="M3073" s="151"/>
      <c r="T3073" s="54"/>
      <c r="AT3073" s="18" t="s">
        <v>311</v>
      </c>
      <c r="AU3073" s="18" t="s">
        <v>80</v>
      </c>
    </row>
    <row r="3074" spans="2:65" s="11" customFormat="1" ht="22.9" customHeight="1" x14ac:dyDescent="0.2">
      <c r="B3074" s="122"/>
      <c r="D3074" s="123" t="s">
        <v>70</v>
      </c>
      <c r="E3074" s="132" t="s">
        <v>3102</v>
      </c>
      <c r="F3074" s="132" t="s">
        <v>3103</v>
      </c>
      <c r="I3074" s="125"/>
      <c r="J3074" s="133">
        <f>BK3074</f>
        <v>0</v>
      </c>
      <c r="L3074" s="122"/>
      <c r="M3074" s="127"/>
      <c r="P3074" s="128">
        <f>SUM(P3075:P3090)</f>
        <v>0</v>
      </c>
      <c r="R3074" s="128">
        <f>SUM(R3075:R3090)</f>
        <v>2.0282461199999999</v>
      </c>
      <c r="T3074" s="129">
        <f>SUM(T3075:T3090)</f>
        <v>0</v>
      </c>
      <c r="AR3074" s="123" t="s">
        <v>80</v>
      </c>
      <c r="AT3074" s="130" t="s">
        <v>70</v>
      </c>
      <c r="AU3074" s="130" t="s">
        <v>78</v>
      </c>
      <c r="AY3074" s="123" t="s">
        <v>304</v>
      </c>
      <c r="BK3074" s="131">
        <f>SUM(BK3075:BK3090)</f>
        <v>0</v>
      </c>
    </row>
    <row r="3075" spans="2:65" s="1" customFormat="1" ht="37.9" customHeight="1" x14ac:dyDescent="0.2">
      <c r="B3075" s="134"/>
      <c r="C3075" s="135" t="s">
        <v>3104</v>
      </c>
      <c r="D3075" s="135" t="s">
        <v>306</v>
      </c>
      <c r="E3075" s="136" t="s">
        <v>3105</v>
      </c>
      <c r="F3075" s="137" t="s">
        <v>3106</v>
      </c>
      <c r="G3075" s="138" t="s">
        <v>130</v>
      </c>
      <c r="H3075" s="139">
        <v>111.262</v>
      </c>
      <c r="I3075" s="140"/>
      <c r="J3075" s="141">
        <f>ROUND(I3075*H3075,2)</f>
        <v>0</v>
      </c>
      <c r="K3075" s="137" t="s">
        <v>309</v>
      </c>
      <c r="L3075" s="33"/>
      <c r="M3075" s="142" t="s">
        <v>2</v>
      </c>
      <c r="N3075" s="143" t="s">
        <v>42</v>
      </c>
      <c r="P3075" s="144">
        <f>O3075*H3075</f>
        <v>0</v>
      </c>
      <c r="Q3075" s="144">
        <v>1.423E-2</v>
      </c>
      <c r="R3075" s="144">
        <f>Q3075*H3075</f>
        <v>1.58325826</v>
      </c>
      <c r="S3075" s="144">
        <v>0</v>
      </c>
      <c r="T3075" s="145">
        <f>S3075*H3075</f>
        <v>0</v>
      </c>
      <c r="AR3075" s="146" t="s">
        <v>423</v>
      </c>
      <c r="AT3075" s="146" t="s">
        <v>306</v>
      </c>
      <c r="AU3075" s="146" t="s">
        <v>80</v>
      </c>
      <c r="AY3075" s="18" t="s">
        <v>304</v>
      </c>
      <c r="BE3075" s="147">
        <f>IF(N3075="základní",J3075,0)</f>
        <v>0</v>
      </c>
      <c r="BF3075" s="147">
        <f>IF(N3075="snížená",J3075,0)</f>
        <v>0</v>
      </c>
      <c r="BG3075" s="147">
        <f>IF(N3075="zákl. přenesená",J3075,0)</f>
        <v>0</v>
      </c>
      <c r="BH3075" s="147">
        <f>IF(N3075="sníž. přenesená",J3075,0)</f>
        <v>0</v>
      </c>
      <c r="BI3075" s="147">
        <f>IF(N3075="nulová",J3075,0)</f>
        <v>0</v>
      </c>
      <c r="BJ3075" s="18" t="s">
        <v>78</v>
      </c>
      <c r="BK3075" s="147">
        <f>ROUND(I3075*H3075,2)</f>
        <v>0</v>
      </c>
      <c r="BL3075" s="18" t="s">
        <v>423</v>
      </c>
      <c r="BM3075" s="146" t="s">
        <v>3107</v>
      </c>
    </row>
    <row r="3076" spans="2:65" s="1" customFormat="1" x14ac:dyDescent="0.2">
      <c r="B3076" s="33"/>
      <c r="D3076" s="148" t="s">
        <v>311</v>
      </c>
      <c r="F3076" s="149" t="s">
        <v>3108</v>
      </c>
      <c r="I3076" s="150"/>
      <c r="L3076" s="33"/>
      <c r="M3076" s="151"/>
      <c r="T3076" s="54"/>
      <c r="AT3076" s="18" t="s">
        <v>311</v>
      </c>
      <c r="AU3076" s="18" t="s">
        <v>80</v>
      </c>
    </row>
    <row r="3077" spans="2:65" s="12" customFormat="1" x14ac:dyDescent="0.2">
      <c r="B3077" s="152"/>
      <c r="D3077" s="153" t="s">
        <v>313</v>
      </c>
      <c r="E3077" s="154" t="s">
        <v>2</v>
      </c>
      <c r="F3077" s="155" t="s">
        <v>1522</v>
      </c>
      <c r="H3077" s="154" t="s">
        <v>2</v>
      </c>
      <c r="I3077" s="156"/>
      <c r="L3077" s="152"/>
      <c r="M3077" s="157"/>
      <c r="T3077" s="158"/>
      <c r="AT3077" s="154" t="s">
        <v>313</v>
      </c>
      <c r="AU3077" s="154" t="s">
        <v>80</v>
      </c>
      <c r="AV3077" s="12" t="s">
        <v>78</v>
      </c>
      <c r="AW3077" s="12" t="s">
        <v>32</v>
      </c>
      <c r="AX3077" s="12" t="s">
        <v>71</v>
      </c>
      <c r="AY3077" s="154" t="s">
        <v>304</v>
      </c>
    </row>
    <row r="3078" spans="2:65" s="13" customFormat="1" ht="22.5" x14ac:dyDescent="0.2">
      <c r="B3078" s="159"/>
      <c r="D3078" s="153" t="s">
        <v>313</v>
      </c>
      <c r="E3078" s="160" t="s">
        <v>2</v>
      </c>
      <c r="F3078" s="161" t="s">
        <v>2069</v>
      </c>
      <c r="H3078" s="162">
        <v>99.355999999999995</v>
      </c>
      <c r="I3078" s="163"/>
      <c r="L3078" s="159"/>
      <c r="M3078" s="164"/>
      <c r="T3078" s="165"/>
      <c r="AT3078" s="160" t="s">
        <v>313</v>
      </c>
      <c r="AU3078" s="160" t="s">
        <v>80</v>
      </c>
      <c r="AV3078" s="13" t="s">
        <v>80</v>
      </c>
      <c r="AW3078" s="13" t="s">
        <v>32</v>
      </c>
      <c r="AX3078" s="13" t="s">
        <v>71</v>
      </c>
      <c r="AY3078" s="160" t="s">
        <v>304</v>
      </c>
    </row>
    <row r="3079" spans="2:65" s="13" customFormat="1" ht="22.5" x14ac:dyDescent="0.2">
      <c r="B3079" s="159"/>
      <c r="D3079" s="153" t="s">
        <v>313</v>
      </c>
      <c r="E3079" s="160" t="s">
        <v>2</v>
      </c>
      <c r="F3079" s="161" t="s">
        <v>3109</v>
      </c>
      <c r="H3079" s="162">
        <v>9.8420000000000005</v>
      </c>
      <c r="I3079" s="163"/>
      <c r="L3079" s="159"/>
      <c r="M3079" s="164"/>
      <c r="T3079" s="165"/>
      <c r="AT3079" s="160" t="s">
        <v>313</v>
      </c>
      <c r="AU3079" s="160" t="s">
        <v>80</v>
      </c>
      <c r="AV3079" s="13" t="s">
        <v>80</v>
      </c>
      <c r="AW3079" s="13" t="s">
        <v>32</v>
      </c>
      <c r="AX3079" s="13" t="s">
        <v>71</v>
      </c>
      <c r="AY3079" s="160" t="s">
        <v>304</v>
      </c>
    </row>
    <row r="3080" spans="2:65" s="13" customFormat="1" x14ac:dyDescent="0.2">
      <c r="B3080" s="159"/>
      <c r="D3080" s="153" t="s">
        <v>313</v>
      </c>
      <c r="E3080" s="160" t="s">
        <v>2</v>
      </c>
      <c r="F3080" s="161" t="s">
        <v>2091</v>
      </c>
      <c r="H3080" s="162">
        <v>2.0640000000000001</v>
      </c>
      <c r="I3080" s="163"/>
      <c r="L3080" s="159"/>
      <c r="M3080" s="164"/>
      <c r="T3080" s="165"/>
      <c r="AT3080" s="160" t="s">
        <v>313</v>
      </c>
      <c r="AU3080" s="160" t="s">
        <v>80</v>
      </c>
      <c r="AV3080" s="13" t="s">
        <v>80</v>
      </c>
      <c r="AW3080" s="13" t="s">
        <v>32</v>
      </c>
      <c r="AX3080" s="13" t="s">
        <v>71</v>
      </c>
      <c r="AY3080" s="160" t="s">
        <v>304</v>
      </c>
    </row>
    <row r="3081" spans="2:65" s="15" customFormat="1" x14ac:dyDescent="0.2">
      <c r="B3081" s="173"/>
      <c r="D3081" s="153" t="s">
        <v>313</v>
      </c>
      <c r="E3081" s="174" t="s">
        <v>2</v>
      </c>
      <c r="F3081" s="175" t="s">
        <v>323</v>
      </c>
      <c r="H3081" s="176">
        <v>111.262</v>
      </c>
      <c r="I3081" s="177"/>
      <c r="L3081" s="173"/>
      <c r="M3081" s="178"/>
      <c r="T3081" s="179"/>
      <c r="AT3081" s="174" t="s">
        <v>313</v>
      </c>
      <c r="AU3081" s="174" t="s">
        <v>80</v>
      </c>
      <c r="AV3081" s="15" t="s">
        <v>86</v>
      </c>
      <c r="AW3081" s="15" t="s">
        <v>32</v>
      </c>
      <c r="AX3081" s="15" t="s">
        <v>78</v>
      </c>
      <c r="AY3081" s="174" t="s">
        <v>304</v>
      </c>
    </row>
    <row r="3082" spans="2:65" s="1" customFormat="1" ht="24.2" customHeight="1" x14ac:dyDescent="0.2">
      <c r="B3082" s="134"/>
      <c r="C3082" s="135" t="s">
        <v>3110</v>
      </c>
      <c r="D3082" s="135" t="s">
        <v>306</v>
      </c>
      <c r="E3082" s="136" t="s">
        <v>3111</v>
      </c>
      <c r="F3082" s="137" t="s">
        <v>3112</v>
      </c>
      <c r="G3082" s="138" t="s">
        <v>179</v>
      </c>
      <c r="H3082" s="139">
        <v>333.786</v>
      </c>
      <c r="I3082" s="140"/>
      <c r="J3082" s="141">
        <f>ROUND(I3082*H3082,2)</f>
        <v>0</v>
      </c>
      <c r="K3082" s="137" t="s">
        <v>309</v>
      </c>
      <c r="L3082" s="33"/>
      <c r="M3082" s="142" t="s">
        <v>2</v>
      </c>
      <c r="N3082" s="143" t="s">
        <v>42</v>
      </c>
      <c r="P3082" s="144">
        <f>O3082*H3082</f>
        <v>0</v>
      </c>
      <c r="Q3082" s="144">
        <v>1.0000000000000001E-5</v>
      </c>
      <c r="R3082" s="144">
        <f>Q3082*H3082</f>
        <v>3.3378600000000002E-3</v>
      </c>
      <c r="S3082" s="144">
        <v>0</v>
      </c>
      <c r="T3082" s="145">
        <f>S3082*H3082</f>
        <v>0</v>
      </c>
      <c r="AR3082" s="146" t="s">
        <v>423</v>
      </c>
      <c r="AT3082" s="146" t="s">
        <v>306</v>
      </c>
      <c r="AU3082" s="146" t="s">
        <v>80</v>
      </c>
      <c r="AY3082" s="18" t="s">
        <v>304</v>
      </c>
      <c r="BE3082" s="147">
        <f>IF(N3082="základní",J3082,0)</f>
        <v>0</v>
      </c>
      <c r="BF3082" s="147">
        <f>IF(N3082="snížená",J3082,0)</f>
        <v>0</v>
      </c>
      <c r="BG3082" s="147">
        <f>IF(N3082="zákl. přenesená",J3082,0)</f>
        <v>0</v>
      </c>
      <c r="BH3082" s="147">
        <f>IF(N3082="sníž. přenesená",J3082,0)</f>
        <v>0</v>
      </c>
      <c r="BI3082" s="147">
        <f>IF(N3082="nulová",J3082,0)</f>
        <v>0</v>
      </c>
      <c r="BJ3082" s="18" t="s">
        <v>78</v>
      </c>
      <c r="BK3082" s="147">
        <f>ROUND(I3082*H3082,2)</f>
        <v>0</v>
      </c>
      <c r="BL3082" s="18" t="s">
        <v>423</v>
      </c>
      <c r="BM3082" s="146" t="s">
        <v>3113</v>
      </c>
    </row>
    <row r="3083" spans="2:65" s="1" customFormat="1" x14ac:dyDescent="0.2">
      <c r="B3083" s="33"/>
      <c r="D3083" s="148" t="s">
        <v>311</v>
      </c>
      <c r="F3083" s="149" t="s">
        <v>3114</v>
      </c>
      <c r="I3083" s="150"/>
      <c r="L3083" s="33"/>
      <c r="M3083" s="151"/>
      <c r="T3083" s="54"/>
      <c r="AT3083" s="18" t="s">
        <v>311</v>
      </c>
      <c r="AU3083" s="18" t="s">
        <v>80</v>
      </c>
    </row>
    <row r="3084" spans="2:65" s="1" customFormat="1" ht="19.5" x14ac:dyDescent="0.2">
      <c r="B3084" s="33"/>
      <c r="D3084" s="153" t="s">
        <v>360</v>
      </c>
      <c r="F3084" s="180" t="s">
        <v>3115</v>
      </c>
      <c r="I3084" s="150"/>
      <c r="L3084" s="33"/>
      <c r="M3084" s="151"/>
      <c r="T3084" s="54"/>
      <c r="AT3084" s="18" t="s">
        <v>360</v>
      </c>
      <c r="AU3084" s="18" t="s">
        <v>80</v>
      </c>
    </row>
    <row r="3085" spans="2:65" s="13" customFormat="1" x14ac:dyDescent="0.2">
      <c r="B3085" s="159"/>
      <c r="D3085" s="153" t="s">
        <v>313</v>
      </c>
      <c r="F3085" s="161" t="s">
        <v>3116</v>
      </c>
      <c r="H3085" s="162">
        <v>333.786</v>
      </c>
      <c r="I3085" s="163"/>
      <c r="L3085" s="159"/>
      <c r="M3085" s="164"/>
      <c r="T3085" s="165"/>
      <c r="AT3085" s="160" t="s">
        <v>313</v>
      </c>
      <c r="AU3085" s="160" t="s">
        <v>80</v>
      </c>
      <c r="AV3085" s="13" t="s">
        <v>80</v>
      </c>
      <c r="AW3085" s="13" t="s">
        <v>3</v>
      </c>
      <c r="AX3085" s="13" t="s">
        <v>78</v>
      </c>
      <c r="AY3085" s="160" t="s">
        <v>304</v>
      </c>
    </row>
    <row r="3086" spans="2:65" s="1" customFormat="1" ht="16.5" customHeight="1" x14ac:dyDescent="0.2">
      <c r="B3086" s="134"/>
      <c r="C3086" s="181" t="s">
        <v>3117</v>
      </c>
      <c r="D3086" s="181" t="s">
        <v>535</v>
      </c>
      <c r="E3086" s="182" t="s">
        <v>3118</v>
      </c>
      <c r="F3086" s="183" t="s">
        <v>3119</v>
      </c>
      <c r="G3086" s="184" t="s">
        <v>134</v>
      </c>
      <c r="H3086" s="185">
        <v>0.80300000000000005</v>
      </c>
      <c r="I3086" s="186"/>
      <c r="J3086" s="187">
        <f>ROUND(I3086*H3086,2)</f>
        <v>0</v>
      </c>
      <c r="K3086" s="183" t="s">
        <v>309</v>
      </c>
      <c r="L3086" s="188"/>
      <c r="M3086" s="189" t="s">
        <v>2</v>
      </c>
      <c r="N3086" s="190" t="s">
        <v>42</v>
      </c>
      <c r="P3086" s="144">
        <f>O3086*H3086</f>
        <v>0</v>
      </c>
      <c r="Q3086" s="144">
        <v>0.55000000000000004</v>
      </c>
      <c r="R3086" s="144">
        <f>Q3086*H3086</f>
        <v>0.44165000000000004</v>
      </c>
      <c r="S3086" s="144">
        <v>0</v>
      </c>
      <c r="T3086" s="145">
        <f>S3086*H3086</f>
        <v>0</v>
      </c>
      <c r="AR3086" s="146" t="s">
        <v>552</v>
      </c>
      <c r="AT3086" s="146" t="s">
        <v>535</v>
      </c>
      <c r="AU3086" s="146" t="s">
        <v>80</v>
      </c>
      <c r="AY3086" s="18" t="s">
        <v>304</v>
      </c>
      <c r="BE3086" s="147">
        <f>IF(N3086="základní",J3086,0)</f>
        <v>0</v>
      </c>
      <c r="BF3086" s="147">
        <f>IF(N3086="snížená",J3086,0)</f>
        <v>0</v>
      </c>
      <c r="BG3086" s="147">
        <f>IF(N3086="zákl. přenesená",J3086,0)</f>
        <v>0</v>
      </c>
      <c r="BH3086" s="147">
        <f>IF(N3086="sníž. přenesená",J3086,0)</f>
        <v>0</v>
      </c>
      <c r="BI3086" s="147">
        <f>IF(N3086="nulová",J3086,0)</f>
        <v>0</v>
      </c>
      <c r="BJ3086" s="18" t="s">
        <v>78</v>
      </c>
      <c r="BK3086" s="147">
        <f>ROUND(I3086*H3086,2)</f>
        <v>0</v>
      </c>
      <c r="BL3086" s="18" t="s">
        <v>423</v>
      </c>
      <c r="BM3086" s="146" t="s">
        <v>3120</v>
      </c>
    </row>
    <row r="3087" spans="2:65" s="13" customFormat="1" x14ac:dyDescent="0.2">
      <c r="B3087" s="159"/>
      <c r="D3087" s="153" t="s">
        <v>313</v>
      </c>
      <c r="E3087" s="160" t="s">
        <v>2</v>
      </c>
      <c r="F3087" s="161" t="s">
        <v>3121</v>
      </c>
      <c r="H3087" s="162">
        <v>0.73</v>
      </c>
      <c r="I3087" s="163"/>
      <c r="L3087" s="159"/>
      <c r="M3087" s="164"/>
      <c r="T3087" s="165"/>
      <c r="AT3087" s="160" t="s">
        <v>313</v>
      </c>
      <c r="AU3087" s="160" t="s">
        <v>80</v>
      </c>
      <c r="AV3087" s="13" t="s">
        <v>80</v>
      </c>
      <c r="AW3087" s="13" t="s">
        <v>32</v>
      </c>
      <c r="AX3087" s="13" t="s">
        <v>78</v>
      </c>
      <c r="AY3087" s="160" t="s">
        <v>304</v>
      </c>
    </row>
    <row r="3088" spans="2:65" s="13" customFormat="1" x14ac:dyDescent="0.2">
      <c r="B3088" s="159"/>
      <c r="D3088" s="153" t="s">
        <v>313</v>
      </c>
      <c r="F3088" s="161" t="s">
        <v>3122</v>
      </c>
      <c r="H3088" s="162">
        <v>0.80300000000000005</v>
      </c>
      <c r="I3088" s="163"/>
      <c r="L3088" s="159"/>
      <c r="M3088" s="164"/>
      <c r="T3088" s="165"/>
      <c r="AT3088" s="160" t="s">
        <v>313</v>
      </c>
      <c r="AU3088" s="160" t="s">
        <v>80</v>
      </c>
      <c r="AV3088" s="13" t="s">
        <v>80</v>
      </c>
      <c r="AW3088" s="13" t="s">
        <v>3</v>
      </c>
      <c r="AX3088" s="13" t="s">
        <v>78</v>
      </c>
      <c r="AY3088" s="160" t="s">
        <v>304</v>
      </c>
    </row>
    <row r="3089" spans="2:65" s="1" customFormat="1" ht="44.25" customHeight="1" x14ac:dyDescent="0.2">
      <c r="B3089" s="134"/>
      <c r="C3089" s="135" t="s">
        <v>3123</v>
      </c>
      <c r="D3089" s="135" t="s">
        <v>306</v>
      </c>
      <c r="E3089" s="136" t="s">
        <v>3124</v>
      </c>
      <c r="F3089" s="137" t="s">
        <v>3125</v>
      </c>
      <c r="G3089" s="138" t="s">
        <v>383</v>
      </c>
      <c r="H3089" s="139">
        <v>2.028</v>
      </c>
      <c r="I3089" s="140"/>
      <c r="J3089" s="141">
        <f>ROUND(I3089*H3089,2)</f>
        <v>0</v>
      </c>
      <c r="K3089" s="137" t="s">
        <v>309</v>
      </c>
      <c r="L3089" s="33"/>
      <c r="M3089" s="142" t="s">
        <v>2</v>
      </c>
      <c r="N3089" s="143" t="s">
        <v>42</v>
      </c>
      <c r="P3089" s="144">
        <f>O3089*H3089</f>
        <v>0</v>
      </c>
      <c r="Q3089" s="144">
        <v>0</v>
      </c>
      <c r="R3089" s="144">
        <f>Q3089*H3089</f>
        <v>0</v>
      </c>
      <c r="S3089" s="144">
        <v>0</v>
      </c>
      <c r="T3089" s="145">
        <f>S3089*H3089</f>
        <v>0</v>
      </c>
      <c r="AR3089" s="146" t="s">
        <v>423</v>
      </c>
      <c r="AT3089" s="146" t="s">
        <v>306</v>
      </c>
      <c r="AU3089" s="146" t="s">
        <v>80</v>
      </c>
      <c r="AY3089" s="18" t="s">
        <v>304</v>
      </c>
      <c r="BE3089" s="147">
        <f>IF(N3089="základní",J3089,0)</f>
        <v>0</v>
      </c>
      <c r="BF3089" s="147">
        <f>IF(N3089="snížená",J3089,0)</f>
        <v>0</v>
      </c>
      <c r="BG3089" s="147">
        <f>IF(N3089="zákl. přenesená",J3089,0)</f>
        <v>0</v>
      </c>
      <c r="BH3089" s="147">
        <f>IF(N3089="sníž. přenesená",J3089,0)</f>
        <v>0</v>
      </c>
      <c r="BI3089" s="147">
        <f>IF(N3089="nulová",J3089,0)</f>
        <v>0</v>
      </c>
      <c r="BJ3089" s="18" t="s">
        <v>78</v>
      </c>
      <c r="BK3089" s="147">
        <f>ROUND(I3089*H3089,2)</f>
        <v>0</v>
      </c>
      <c r="BL3089" s="18" t="s">
        <v>423</v>
      </c>
      <c r="BM3089" s="146" t="s">
        <v>3126</v>
      </c>
    </row>
    <row r="3090" spans="2:65" s="1" customFormat="1" x14ac:dyDescent="0.2">
      <c r="B3090" s="33"/>
      <c r="D3090" s="148" t="s">
        <v>311</v>
      </c>
      <c r="F3090" s="149" t="s">
        <v>3127</v>
      </c>
      <c r="I3090" s="150"/>
      <c r="L3090" s="33"/>
      <c r="M3090" s="151"/>
      <c r="T3090" s="54"/>
      <c r="AT3090" s="18" t="s">
        <v>311</v>
      </c>
      <c r="AU3090" s="18" t="s">
        <v>80</v>
      </c>
    </row>
    <row r="3091" spans="2:65" s="11" customFormat="1" ht="22.9" customHeight="1" x14ac:dyDescent="0.2">
      <c r="B3091" s="122"/>
      <c r="D3091" s="123" t="s">
        <v>70</v>
      </c>
      <c r="E3091" s="132" t="s">
        <v>3128</v>
      </c>
      <c r="F3091" s="132" t="s">
        <v>3129</v>
      </c>
      <c r="I3091" s="125"/>
      <c r="J3091" s="133">
        <f>BK3091</f>
        <v>0</v>
      </c>
      <c r="L3091" s="122"/>
      <c r="M3091" s="127"/>
      <c r="P3091" s="128">
        <f>SUM(P3092:P3120)</f>
        <v>0</v>
      </c>
      <c r="R3091" s="128">
        <f>SUM(R3092:R3120)</f>
        <v>0.16491241000000001</v>
      </c>
      <c r="T3091" s="129">
        <f>SUM(T3092:T3120)</f>
        <v>0</v>
      </c>
      <c r="AR3091" s="123" t="s">
        <v>80</v>
      </c>
      <c r="AT3091" s="130" t="s">
        <v>70</v>
      </c>
      <c r="AU3091" s="130" t="s">
        <v>78</v>
      </c>
      <c r="AY3091" s="123" t="s">
        <v>304</v>
      </c>
      <c r="BK3091" s="131">
        <f>SUM(BK3092:BK3120)</f>
        <v>0</v>
      </c>
    </row>
    <row r="3092" spans="2:65" s="1" customFormat="1" ht="49.15" customHeight="1" x14ac:dyDescent="0.2">
      <c r="B3092" s="134"/>
      <c r="C3092" s="135" t="s">
        <v>3130</v>
      </c>
      <c r="D3092" s="135" t="s">
        <v>306</v>
      </c>
      <c r="E3092" s="136" t="s">
        <v>3131</v>
      </c>
      <c r="F3092" s="137" t="s">
        <v>3132</v>
      </c>
      <c r="G3092" s="138" t="s">
        <v>130</v>
      </c>
      <c r="H3092" s="139">
        <v>5.125</v>
      </c>
      <c r="I3092" s="140"/>
      <c r="J3092" s="141">
        <f>ROUND(I3092*H3092,2)</f>
        <v>0</v>
      </c>
      <c r="K3092" s="137" t="s">
        <v>309</v>
      </c>
      <c r="L3092" s="33"/>
      <c r="M3092" s="142" t="s">
        <v>2</v>
      </c>
      <c r="N3092" s="143" t="s">
        <v>42</v>
      </c>
      <c r="P3092" s="144">
        <f>O3092*H3092</f>
        <v>0</v>
      </c>
      <c r="Q3092" s="144">
        <v>0</v>
      </c>
      <c r="R3092" s="144">
        <f>Q3092*H3092</f>
        <v>0</v>
      </c>
      <c r="S3092" s="144">
        <v>0</v>
      </c>
      <c r="T3092" s="145">
        <f>S3092*H3092</f>
        <v>0</v>
      </c>
      <c r="AR3092" s="146" t="s">
        <v>423</v>
      </c>
      <c r="AT3092" s="146" t="s">
        <v>306</v>
      </c>
      <c r="AU3092" s="146" t="s">
        <v>80</v>
      </c>
      <c r="AY3092" s="18" t="s">
        <v>304</v>
      </c>
      <c r="BE3092" s="147">
        <f>IF(N3092="základní",J3092,0)</f>
        <v>0</v>
      </c>
      <c r="BF3092" s="147">
        <f>IF(N3092="snížená",J3092,0)</f>
        <v>0</v>
      </c>
      <c r="BG3092" s="147">
        <f>IF(N3092="zákl. přenesená",J3092,0)</f>
        <v>0</v>
      </c>
      <c r="BH3092" s="147">
        <f>IF(N3092="sníž. přenesená",J3092,0)</f>
        <v>0</v>
      </c>
      <c r="BI3092" s="147">
        <f>IF(N3092="nulová",J3092,0)</f>
        <v>0</v>
      </c>
      <c r="BJ3092" s="18" t="s">
        <v>78</v>
      </c>
      <c r="BK3092" s="147">
        <f>ROUND(I3092*H3092,2)</f>
        <v>0</v>
      </c>
      <c r="BL3092" s="18" t="s">
        <v>423</v>
      </c>
      <c r="BM3092" s="146" t="s">
        <v>3133</v>
      </c>
    </row>
    <row r="3093" spans="2:65" s="1" customFormat="1" x14ac:dyDescent="0.2">
      <c r="B3093" s="33"/>
      <c r="D3093" s="148" t="s">
        <v>311</v>
      </c>
      <c r="F3093" s="149" t="s">
        <v>3134</v>
      </c>
      <c r="I3093" s="150"/>
      <c r="L3093" s="33"/>
      <c r="M3093" s="151"/>
      <c r="T3093" s="54"/>
      <c r="AT3093" s="18" t="s">
        <v>311</v>
      </c>
      <c r="AU3093" s="18" t="s">
        <v>80</v>
      </c>
    </row>
    <row r="3094" spans="2:65" s="12" customFormat="1" x14ac:dyDescent="0.2">
      <c r="B3094" s="152"/>
      <c r="D3094" s="153" t="s">
        <v>313</v>
      </c>
      <c r="E3094" s="154" t="s">
        <v>2</v>
      </c>
      <c r="F3094" s="155" t="s">
        <v>1931</v>
      </c>
      <c r="H3094" s="154" t="s">
        <v>2</v>
      </c>
      <c r="I3094" s="156"/>
      <c r="L3094" s="152"/>
      <c r="M3094" s="157"/>
      <c r="T3094" s="158"/>
      <c r="AT3094" s="154" t="s">
        <v>313</v>
      </c>
      <c r="AU3094" s="154" t="s">
        <v>80</v>
      </c>
      <c r="AV3094" s="12" t="s">
        <v>78</v>
      </c>
      <c r="AW3094" s="12" t="s">
        <v>32</v>
      </c>
      <c r="AX3094" s="12" t="s">
        <v>71</v>
      </c>
      <c r="AY3094" s="154" t="s">
        <v>304</v>
      </c>
    </row>
    <row r="3095" spans="2:65" s="13" customFormat="1" x14ac:dyDescent="0.2">
      <c r="B3095" s="159"/>
      <c r="D3095" s="153" t="s">
        <v>313</v>
      </c>
      <c r="E3095" s="160" t="s">
        <v>2</v>
      </c>
      <c r="F3095" s="161" t="s">
        <v>1932</v>
      </c>
      <c r="H3095" s="162">
        <v>5.125</v>
      </c>
      <c r="I3095" s="163"/>
      <c r="L3095" s="159"/>
      <c r="M3095" s="164"/>
      <c r="T3095" s="165"/>
      <c r="AT3095" s="160" t="s">
        <v>313</v>
      </c>
      <c r="AU3095" s="160" t="s">
        <v>80</v>
      </c>
      <c r="AV3095" s="13" t="s">
        <v>80</v>
      </c>
      <c r="AW3095" s="13" t="s">
        <v>32</v>
      </c>
      <c r="AX3095" s="13" t="s">
        <v>78</v>
      </c>
      <c r="AY3095" s="160" t="s">
        <v>304</v>
      </c>
    </row>
    <row r="3096" spans="2:65" s="1" customFormat="1" ht="21.75" customHeight="1" x14ac:dyDescent="0.2">
      <c r="B3096" s="134"/>
      <c r="C3096" s="181" t="s">
        <v>3135</v>
      </c>
      <c r="D3096" s="181" t="s">
        <v>535</v>
      </c>
      <c r="E3096" s="182" t="s">
        <v>3136</v>
      </c>
      <c r="F3096" s="183" t="s">
        <v>3137</v>
      </c>
      <c r="G3096" s="184" t="s">
        <v>130</v>
      </c>
      <c r="H3096" s="185">
        <v>5.6379999999999999</v>
      </c>
      <c r="I3096" s="186"/>
      <c r="J3096" s="187">
        <f>ROUND(I3096*H3096,2)</f>
        <v>0</v>
      </c>
      <c r="K3096" s="183" t="s">
        <v>309</v>
      </c>
      <c r="L3096" s="188"/>
      <c r="M3096" s="189" t="s">
        <v>2</v>
      </c>
      <c r="N3096" s="190" t="s">
        <v>42</v>
      </c>
      <c r="P3096" s="144">
        <f>O3096*H3096</f>
        <v>0</v>
      </c>
      <c r="Q3096" s="144">
        <v>1.2800000000000001E-2</v>
      </c>
      <c r="R3096" s="144">
        <f>Q3096*H3096</f>
        <v>7.2166400000000006E-2</v>
      </c>
      <c r="S3096" s="144">
        <v>0</v>
      </c>
      <c r="T3096" s="145">
        <f>S3096*H3096</f>
        <v>0</v>
      </c>
      <c r="AR3096" s="146" t="s">
        <v>552</v>
      </c>
      <c r="AT3096" s="146" t="s">
        <v>535</v>
      </c>
      <c r="AU3096" s="146" t="s">
        <v>80</v>
      </c>
      <c r="AY3096" s="18" t="s">
        <v>304</v>
      </c>
      <c r="BE3096" s="147">
        <f>IF(N3096="základní",J3096,0)</f>
        <v>0</v>
      </c>
      <c r="BF3096" s="147">
        <f>IF(N3096="snížená",J3096,0)</f>
        <v>0</v>
      </c>
      <c r="BG3096" s="147">
        <f>IF(N3096="zákl. přenesená",J3096,0)</f>
        <v>0</v>
      </c>
      <c r="BH3096" s="147">
        <f>IF(N3096="sníž. přenesená",J3096,0)</f>
        <v>0</v>
      </c>
      <c r="BI3096" s="147">
        <f>IF(N3096="nulová",J3096,0)</f>
        <v>0</v>
      </c>
      <c r="BJ3096" s="18" t="s">
        <v>78</v>
      </c>
      <c r="BK3096" s="147">
        <f>ROUND(I3096*H3096,2)</f>
        <v>0</v>
      </c>
      <c r="BL3096" s="18" t="s">
        <v>423</v>
      </c>
      <c r="BM3096" s="146" t="s">
        <v>3138</v>
      </c>
    </row>
    <row r="3097" spans="2:65" s="13" customFormat="1" x14ac:dyDescent="0.2">
      <c r="B3097" s="159"/>
      <c r="D3097" s="153" t="s">
        <v>313</v>
      </c>
      <c r="F3097" s="161" t="s">
        <v>3139</v>
      </c>
      <c r="H3097" s="162">
        <v>5.6379999999999999</v>
      </c>
      <c r="I3097" s="163"/>
      <c r="L3097" s="159"/>
      <c r="M3097" s="164"/>
      <c r="T3097" s="165"/>
      <c r="AT3097" s="160" t="s">
        <v>313</v>
      </c>
      <c r="AU3097" s="160" t="s">
        <v>80</v>
      </c>
      <c r="AV3097" s="13" t="s">
        <v>80</v>
      </c>
      <c r="AW3097" s="13" t="s">
        <v>3</v>
      </c>
      <c r="AX3097" s="13" t="s">
        <v>78</v>
      </c>
      <c r="AY3097" s="160" t="s">
        <v>304</v>
      </c>
    </row>
    <row r="3098" spans="2:65" s="1" customFormat="1" ht="24.2" customHeight="1" x14ac:dyDescent="0.2">
      <c r="B3098" s="134"/>
      <c r="C3098" s="135" t="s">
        <v>3140</v>
      </c>
      <c r="D3098" s="135" t="s">
        <v>306</v>
      </c>
      <c r="E3098" s="136" t="s">
        <v>3141</v>
      </c>
      <c r="F3098" s="137" t="s">
        <v>3142</v>
      </c>
      <c r="G3098" s="138" t="s">
        <v>130</v>
      </c>
      <c r="H3098" s="139">
        <v>5.125</v>
      </c>
      <c r="I3098" s="140"/>
      <c r="J3098" s="141">
        <f>ROUND(I3098*H3098,2)</f>
        <v>0</v>
      </c>
      <c r="K3098" s="137" t="s">
        <v>309</v>
      </c>
      <c r="L3098" s="33"/>
      <c r="M3098" s="142" t="s">
        <v>2</v>
      </c>
      <c r="N3098" s="143" t="s">
        <v>42</v>
      </c>
      <c r="P3098" s="144">
        <f>O3098*H3098</f>
        <v>0</v>
      </c>
      <c r="Q3098" s="144">
        <v>1.8000000000000001E-4</v>
      </c>
      <c r="R3098" s="144">
        <f>Q3098*H3098</f>
        <v>9.2250000000000003E-4</v>
      </c>
      <c r="S3098" s="144">
        <v>0</v>
      </c>
      <c r="T3098" s="145">
        <f>S3098*H3098</f>
        <v>0</v>
      </c>
      <c r="AR3098" s="146" t="s">
        <v>423</v>
      </c>
      <c r="AT3098" s="146" t="s">
        <v>306</v>
      </c>
      <c r="AU3098" s="146" t="s">
        <v>80</v>
      </c>
      <c r="AY3098" s="18" t="s">
        <v>304</v>
      </c>
      <c r="BE3098" s="147">
        <f>IF(N3098="základní",J3098,0)</f>
        <v>0</v>
      </c>
      <c r="BF3098" s="147">
        <f>IF(N3098="snížená",J3098,0)</f>
        <v>0</v>
      </c>
      <c r="BG3098" s="147">
        <f>IF(N3098="zákl. přenesená",J3098,0)</f>
        <v>0</v>
      </c>
      <c r="BH3098" s="147">
        <f>IF(N3098="sníž. přenesená",J3098,0)</f>
        <v>0</v>
      </c>
      <c r="BI3098" s="147">
        <f>IF(N3098="nulová",J3098,0)</f>
        <v>0</v>
      </c>
      <c r="BJ3098" s="18" t="s">
        <v>78</v>
      </c>
      <c r="BK3098" s="147">
        <f>ROUND(I3098*H3098,2)</f>
        <v>0</v>
      </c>
      <c r="BL3098" s="18" t="s">
        <v>423</v>
      </c>
      <c r="BM3098" s="146" t="s">
        <v>3143</v>
      </c>
    </row>
    <row r="3099" spans="2:65" s="1" customFormat="1" x14ac:dyDescent="0.2">
      <c r="B3099" s="33"/>
      <c r="D3099" s="148" t="s">
        <v>311</v>
      </c>
      <c r="F3099" s="149" t="s">
        <v>3144</v>
      </c>
      <c r="I3099" s="150"/>
      <c r="L3099" s="33"/>
      <c r="M3099" s="151"/>
      <c r="T3099" s="54"/>
      <c r="AT3099" s="18" t="s">
        <v>311</v>
      </c>
      <c r="AU3099" s="18" t="s">
        <v>80</v>
      </c>
    </row>
    <row r="3100" spans="2:65" s="1" customFormat="1" ht="16.5" customHeight="1" x14ac:dyDescent="0.2">
      <c r="B3100" s="134"/>
      <c r="C3100" s="135" t="s">
        <v>3145</v>
      </c>
      <c r="D3100" s="135" t="s">
        <v>306</v>
      </c>
      <c r="E3100" s="136" t="s">
        <v>3146</v>
      </c>
      <c r="F3100" s="137" t="s">
        <v>3147</v>
      </c>
      <c r="G3100" s="138" t="s">
        <v>179</v>
      </c>
      <c r="H3100" s="139">
        <v>31.39</v>
      </c>
      <c r="I3100" s="140"/>
      <c r="J3100" s="141">
        <f>ROUND(I3100*H3100,2)</f>
        <v>0</v>
      </c>
      <c r="K3100" s="137" t="s">
        <v>309</v>
      </c>
      <c r="L3100" s="33"/>
      <c r="M3100" s="142" t="s">
        <v>2</v>
      </c>
      <c r="N3100" s="143" t="s">
        <v>42</v>
      </c>
      <c r="P3100" s="144">
        <f>O3100*H3100</f>
        <v>0</v>
      </c>
      <c r="Q3100" s="144">
        <v>1.0000000000000001E-5</v>
      </c>
      <c r="R3100" s="144">
        <f>Q3100*H3100</f>
        <v>3.1390000000000004E-4</v>
      </c>
      <c r="S3100" s="144">
        <v>0</v>
      </c>
      <c r="T3100" s="145">
        <f>S3100*H3100</f>
        <v>0</v>
      </c>
      <c r="AR3100" s="146" t="s">
        <v>423</v>
      </c>
      <c r="AT3100" s="146" t="s">
        <v>306</v>
      </c>
      <c r="AU3100" s="146" t="s">
        <v>80</v>
      </c>
      <c r="AY3100" s="18" t="s">
        <v>304</v>
      </c>
      <c r="BE3100" s="147">
        <f>IF(N3100="základní",J3100,0)</f>
        <v>0</v>
      </c>
      <c r="BF3100" s="147">
        <f>IF(N3100="snížená",J3100,0)</f>
        <v>0</v>
      </c>
      <c r="BG3100" s="147">
        <f>IF(N3100="zákl. přenesená",J3100,0)</f>
        <v>0</v>
      </c>
      <c r="BH3100" s="147">
        <f>IF(N3100="sníž. přenesená",J3100,0)</f>
        <v>0</v>
      </c>
      <c r="BI3100" s="147">
        <f>IF(N3100="nulová",J3100,0)</f>
        <v>0</v>
      </c>
      <c r="BJ3100" s="18" t="s">
        <v>78</v>
      </c>
      <c r="BK3100" s="147">
        <f>ROUND(I3100*H3100,2)</f>
        <v>0</v>
      </c>
      <c r="BL3100" s="18" t="s">
        <v>423</v>
      </c>
      <c r="BM3100" s="146" t="s">
        <v>3148</v>
      </c>
    </row>
    <row r="3101" spans="2:65" s="1" customFormat="1" x14ac:dyDescent="0.2">
      <c r="B3101" s="33"/>
      <c r="D3101" s="148" t="s">
        <v>311</v>
      </c>
      <c r="F3101" s="149" t="s">
        <v>3149</v>
      </c>
      <c r="I3101" s="150"/>
      <c r="L3101" s="33"/>
      <c r="M3101" s="151"/>
      <c r="T3101" s="54"/>
      <c r="AT3101" s="18" t="s">
        <v>311</v>
      </c>
      <c r="AU3101" s="18" t="s">
        <v>80</v>
      </c>
    </row>
    <row r="3102" spans="2:65" s="12" customFormat="1" x14ac:dyDescent="0.2">
      <c r="B3102" s="152"/>
      <c r="D3102" s="153" t="s">
        <v>313</v>
      </c>
      <c r="E3102" s="154" t="s">
        <v>2</v>
      </c>
      <c r="F3102" s="155" t="s">
        <v>1931</v>
      </c>
      <c r="H3102" s="154" t="s">
        <v>2</v>
      </c>
      <c r="I3102" s="156"/>
      <c r="L3102" s="152"/>
      <c r="M3102" s="157"/>
      <c r="T3102" s="158"/>
      <c r="AT3102" s="154" t="s">
        <v>313</v>
      </c>
      <c r="AU3102" s="154" t="s">
        <v>80</v>
      </c>
      <c r="AV3102" s="12" t="s">
        <v>78</v>
      </c>
      <c r="AW3102" s="12" t="s">
        <v>32</v>
      </c>
      <c r="AX3102" s="12" t="s">
        <v>71</v>
      </c>
      <c r="AY3102" s="154" t="s">
        <v>304</v>
      </c>
    </row>
    <row r="3103" spans="2:65" s="13" customFormat="1" ht="22.5" x14ac:dyDescent="0.2">
      <c r="B3103" s="159"/>
      <c r="D3103" s="153" t="s">
        <v>313</v>
      </c>
      <c r="E3103" s="160" t="s">
        <v>2</v>
      </c>
      <c r="F3103" s="161" t="s">
        <v>3150</v>
      </c>
      <c r="H3103" s="162">
        <v>31.39</v>
      </c>
      <c r="I3103" s="163"/>
      <c r="L3103" s="159"/>
      <c r="M3103" s="164"/>
      <c r="T3103" s="165"/>
      <c r="AT3103" s="160" t="s">
        <v>313</v>
      </c>
      <c r="AU3103" s="160" t="s">
        <v>80</v>
      </c>
      <c r="AV3103" s="13" t="s">
        <v>80</v>
      </c>
      <c r="AW3103" s="13" t="s">
        <v>32</v>
      </c>
      <c r="AX3103" s="13" t="s">
        <v>78</v>
      </c>
      <c r="AY3103" s="160" t="s">
        <v>304</v>
      </c>
    </row>
    <row r="3104" spans="2:65" s="1" customFormat="1" ht="21.75" customHeight="1" x14ac:dyDescent="0.2">
      <c r="B3104" s="134"/>
      <c r="C3104" s="181" t="s">
        <v>3151</v>
      </c>
      <c r="D3104" s="181" t="s">
        <v>535</v>
      </c>
      <c r="E3104" s="182" t="s">
        <v>3152</v>
      </c>
      <c r="F3104" s="183" t="s">
        <v>3153</v>
      </c>
      <c r="G3104" s="184" t="s">
        <v>134</v>
      </c>
      <c r="H3104" s="185">
        <v>0.157</v>
      </c>
      <c r="I3104" s="186"/>
      <c r="J3104" s="187">
        <f>ROUND(I3104*H3104,2)</f>
        <v>0</v>
      </c>
      <c r="K3104" s="183" t="s">
        <v>309</v>
      </c>
      <c r="L3104" s="188"/>
      <c r="M3104" s="189" t="s">
        <v>2</v>
      </c>
      <c r="N3104" s="190" t="s">
        <v>42</v>
      </c>
      <c r="P3104" s="144">
        <f>O3104*H3104</f>
        <v>0</v>
      </c>
      <c r="Q3104" s="144">
        <v>0.55000000000000004</v>
      </c>
      <c r="R3104" s="144">
        <f>Q3104*H3104</f>
        <v>8.635000000000001E-2</v>
      </c>
      <c r="S3104" s="144">
        <v>0</v>
      </c>
      <c r="T3104" s="145">
        <f>S3104*H3104</f>
        <v>0</v>
      </c>
      <c r="AR3104" s="146" t="s">
        <v>552</v>
      </c>
      <c r="AT3104" s="146" t="s">
        <v>535</v>
      </c>
      <c r="AU3104" s="146" t="s">
        <v>80</v>
      </c>
      <c r="AY3104" s="18" t="s">
        <v>304</v>
      </c>
      <c r="BE3104" s="147">
        <f>IF(N3104="základní",J3104,0)</f>
        <v>0</v>
      </c>
      <c r="BF3104" s="147">
        <f>IF(N3104="snížená",J3104,0)</f>
        <v>0</v>
      </c>
      <c r="BG3104" s="147">
        <f>IF(N3104="zákl. přenesená",J3104,0)</f>
        <v>0</v>
      </c>
      <c r="BH3104" s="147">
        <f>IF(N3104="sníž. přenesená",J3104,0)</f>
        <v>0</v>
      </c>
      <c r="BI3104" s="147">
        <f>IF(N3104="nulová",J3104,0)</f>
        <v>0</v>
      </c>
      <c r="BJ3104" s="18" t="s">
        <v>78</v>
      </c>
      <c r="BK3104" s="147">
        <f>ROUND(I3104*H3104,2)</f>
        <v>0</v>
      </c>
      <c r="BL3104" s="18" t="s">
        <v>423</v>
      </c>
      <c r="BM3104" s="146" t="s">
        <v>3154</v>
      </c>
    </row>
    <row r="3105" spans="2:65" s="12" customFormat="1" x14ac:dyDescent="0.2">
      <c r="B3105" s="152"/>
      <c r="D3105" s="153" t="s">
        <v>313</v>
      </c>
      <c r="E3105" s="154" t="s">
        <v>2</v>
      </c>
      <c r="F3105" s="155" t="s">
        <v>1931</v>
      </c>
      <c r="H3105" s="154" t="s">
        <v>2</v>
      </c>
      <c r="I3105" s="156"/>
      <c r="L3105" s="152"/>
      <c r="M3105" s="157"/>
      <c r="T3105" s="158"/>
      <c r="AT3105" s="154" t="s">
        <v>313</v>
      </c>
      <c r="AU3105" s="154" t="s">
        <v>80</v>
      </c>
      <c r="AV3105" s="12" t="s">
        <v>78</v>
      </c>
      <c r="AW3105" s="12" t="s">
        <v>32</v>
      </c>
      <c r="AX3105" s="12" t="s">
        <v>71</v>
      </c>
      <c r="AY3105" s="154" t="s">
        <v>304</v>
      </c>
    </row>
    <row r="3106" spans="2:65" s="12" customFormat="1" ht="22.5" x14ac:dyDescent="0.2">
      <c r="B3106" s="152"/>
      <c r="D3106" s="153" t="s">
        <v>313</v>
      </c>
      <c r="E3106" s="154" t="s">
        <v>2</v>
      </c>
      <c r="F3106" s="155" t="s">
        <v>3155</v>
      </c>
      <c r="H3106" s="154" t="s">
        <v>2</v>
      </c>
      <c r="I3106" s="156"/>
      <c r="L3106" s="152"/>
      <c r="M3106" s="157"/>
      <c r="T3106" s="158"/>
      <c r="AT3106" s="154" t="s">
        <v>313</v>
      </c>
      <c r="AU3106" s="154" t="s">
        <v>80</v>
      </c>
      <c r="AV3106" s="12" t="s">
        <v>78</v>
      </c>
      <c r="AW3106" s="12" t="s">
        <v>32</v>
      </c>
      <c r="AX3106" s="12" t="s">
        <v>71</v>
      </c>
      <c r="AY3106" s="154" t="s">
        <v>304</v>
      </c>
    </row>
    <row r="3107" spans="2:65" s="13" customFormat="1" ht="22.5" x14ac:dyDescent="0.2">
      <c r="B3107" s="159"/>
      <c r="D3107" s="153" t="s">
        <v>313</v>
      </c>
      <c r="E3107" s="160" t="s">
        <v>2</v>
      </c>
      <c r="F3107" s="161" t="s">
        <v>3156</v>
      </c>
      <c r="H3107" s="162">
        <v>0.151</v>
      </c>
      <c r="I3107" s="163"/>
      <c r="L3107" s="159"/>
      <c r="M3107" s="164"/>
      <c r="T3107" s="165"/>
      <c r="AT3107" s="160" t="s">
        <v>313</v>
      </c>
      <c r="AU3107" s="160" t="s">
        <v>80</v>
      </c>
      <c r="AV3107" s="13" t="s">
        <v>80</v>
      </c>
      <c r="AW3107" s="13" t="s">
        <v>32</v>
      </c>
      <c r="AX3107" s="13" t="s">
        <v>78</v>
      </c>
      <c r="AY3107" s="160" t="s">
        <v>304</v>
      </c>
    </row>
    <row r="3108" spans="2:65" s="13" customFormat="1" x14ac:dyDescent="0.2">
      <c r="B3108" s="159"/>
      <c r="D3108" s="153" t="s">
        <v>313</v>
      </c>
      <c r="F3108" s="161" t="s">
        <v>3157</v>
      </c>
      <c r="H3108" s="162">
        <v>0.157</v>
      </c>
      <c r="I3108" s="163"/>
      <c r="L3108" s="159"/>
      <c r="M3108" s="164"/>
      <c r="T3108" s="165"/>
      <c r="AT3108" s="160" t="s">
        <v>313</v>
      </c>
      <c r="AU3108" s="160" t="s">
        <v>80</v>
      </c>
      <c r="AV3108" s="13" t="s">
        <v>80</v>
      </c>
      <c r="AW3108" s="13" t="s">
        <v>3</v>
      </c>
      <c r="AX3108" s="13" t="s">
        <v>78</v>
      </c>
      <c r="AY3108" s="160" t="s">
        <v>304</v>
      </c>
    </row>
    <row r="3109" spans="2:65" s="1" customFormat="1" ht="37.9" customHeight="1" x14ac:dyDescent="0.2">
      <c r="B3109" s="134"/>
      <c r="C3109" s="135" t="s">
        <v>3158</v>
      </c>
      <c r="D3109" s="135" t="s">
        <v>306</v>
      </c>
      <c r="E3109" s="136" t="s">
        <v>3159</v>
      </c>
      <c r="F3109" s="137" t="s">
        <v>3160</v>
      </c>
      <c r="G3109" s="138" t="s">
        <v>134</v>
      </c>
      <c r="H3109" s="139">
        <v>0.157</v>
      </c>
      <c r="I3109" s="140"/>
      <c r="J3109" s="141">
        <f>ROUND(I3109*H3109,2)</f>
        <v>0</v>
      </c>
      <c r="K3109" s="137" t="s">
        <v>309</v>
      </c>
      <c r="L3109" s="33"/>
      <c r="M3109" s="142" t="s">
        <v>2</v>
      </c>
      <c r="N3109" s="143" t="s">
        <v>42</v>
      </c>
      <c r="P3109" s="144">
        <f>O3109*H3109</f>
        <v>0</v>
      </c>
      <c r="Q3109" s="144">
        <v>1.89E-3</v>
      </c>
      <c r="R3109" s="144">
        <f>Q3109*H3109</f>
        <v>2.9672999999999999E-4</v>
      </c>
      <c r="S3109" s="144">
        <v>0</v>
      </c>
      <c r="T3109" s="145">
        <f>S3109*H3109</f>
        <v>0</v>
      </c>
      <c r="AR3109" s="146" t="s">
        <v>423</v>
      </c>
      <c r="AT3109" s="146" t="s">
        <v>306</v>
      </c>
      <c r="AU3109" s="146" t="s">
        <v>80</v>
      </c>
      <c r="AY3109" s="18" t="s">
        <v>304</v>
      </c>
      <c r="BE3109" s="147">
        <f>IF(N3109="základní",J3109,0)</f>
        <v>0</v>
      </c>
      <c r="BF3109" s="147">
        <f>IF(N3109="snížená",J3109,0)</f>
        <v>0</v>
      </c>
      <c r="BG3109" s="147">
        <f>IF(N3109="zákl. přenesená",J3109,0)</f>
        <v>0</v>
      </c>
      <c r="BH3109" s="147">
        <f>IF(N3109="sníž. přenesená",J3109,0)</f>
        <v>0</v>
      </c>
      <c r="BI3109" s="147">
        <f>IF(N3109="nulová",J3109,0)</f>
        <v>0</v>
      </c>
      <c r="BJ3109" s="18" t="s">
        <v>78</v>
      </c>
      <c r="BK3109" s="147">
        <f>ROUND(I3109*H3109,2)</f>
        <v>0</v>
      </c>
      <c r="BL3109" s="18" t="s">
        <v>423</v>
      </c>
      <c r="BM3109" s="146" t="s">
        <v>3161</v>
      </c>
    </row>
    <row r="3110" spans="2:65" s="1" customFormat="1" x14ac:dyDescent="0.2">
      <c r="B3110" s="33"/>
      <c r="D3110" s="148" t="s">
        <v>311</v>
      </c>
      <c r="F3110" s="149" t="s">
        <v>3162</v>
      </c>
      <c r="I3110" s="150"/>
      <c r="L3110" s="33"/>
      <c r="M3110" s="151"/>
      <c r="T3110" s="54"/>
      <c r="AT3110" s="18" t="s">
        <v>311</v>
      </c>
      <c r="AU3110" s="18" t="s">
        <v>80</v>
      </c>
    </row>
    <row r="3111" spans="2:65" s="13" customFormat="1" x14ac:dyDescent="0.2">
      <c r="B3111" s="159"/>
      <c r="D3111" s="153" t="s">
        <v>313</v>
      </c>
      <c r="F3111" s="161" t="s">
        <v>3157</v>
      </c>
      <c r="H3111" s="162">
        <v>0.157</v>
      </c>
      <c r="I3111" s="163"/>
      <c r="L3111" s="159"/>
      <c r="M3111" s="164"/>
      <c r="T3111" s="165"/>
      <c r="AT3111" s="160" t="s">
        <v>313</v>
      </c>
      <c r="AU3111" s="160" t="s">
        <v>80</v>
      </c>
      <c r="AV3111" s="13" t="s">
        <v>80</v>
      </c>
      <c r="AW3111" s="13" t="s">
        <v>3</v>
      </c>
      <c r="AX3111" s="13" t="s">
        <v>78</v>
      </c>
      <c r="AY3111" s="160" t="s">
        <v>304</v>
      </c>
    </row>
    <row r="3112" spans="2:65" s="1" customFormat="1" ht="24.2" customHeight="1" x14ac:dyDescent="0.2">
      <c r="B3112" s="134"/>
      <c r="C3112" s="135" t="s">
        <v>3163</v>
      </c>
      <c r="D3112" s="135" t="s">
        <v>306</v>
      </c>
      <c r="E3112" s="136" t="s">
        <v>3164</v>
      </c>
      <c r="F3112" s="137" t="s">
        <v>3165</v>
      </c>
      <c r="G3112" s="138" t="s">
        <v>581</v>
      </c>
      <c r="H3112" s="139">
        <v>1</v>
      </c>
      <c r="I3112" s="140"/>
      <c r="J3112" s="141">
        <f>ROUND(I3112*H3112,2)</f>
        <v>0</v>
      </c>
      <c r="K3112" s="137" t="s">
        <v>2</v>
      </c>
      <c r="L3112" s="33"/>
      <c r="M3112" s="142" t="s">
        <v>2</v>
      </c>
      <c r="N3112" s="143" t="s">
        <v>42</v>
      </c>
      <c r="P3112" s="144">
        <f>O3112*H3112</f>
        <v>0</v>
      </c>
      <c r="Q3112" s="144">
        <v>0</v>
      </c>
      <c r="R3112" s="144">
        <f>Q3112*H3112</f>
        <v>0</v>
      </c>
      <c r="S3112" s="144">
        <v>0</v>
      </c>
      <c r="T3112" s="145">
        <f>S3112*H3112</f>
        <v>0</v>
      </c>
      <c r="AR3112" s="146" t="s">
        <v>423</v>
      </c>
      <c r="AT3112" s="146" t="s">
        <v>306</v>
      </c>
      <c r="AU3112" s="146" t="s">
        <v>80</v>
      </c>
      <c r="AY3112" s="18" t="s">
        <v>304</v>
      </c>
      <c r="BE3112" s="147">
        <f>IF(N3112="základní",J3112,0)</f>
        <v>0</v>
      </c>
      <c r="BF3112" s="147">
        <f>IF(N3112="snížená",J3112,0)</f>
        <v>0</v>
      </c>
      <c r="BG3112" s="147">
        <f>IF(N3112="zákl. přenesená",J3112,0)</f>
        <v>0</v>
      </c>
      <c r="BH3112" s="147">
        <f>IF(N3112="sníž. přenesená",J3112,0)</f>
        <v>0</v>
      </c>
      <c r="BI3112" s="147">
        <f>IF(N3112="nulová",J3112,0)</f>
        <v>0</v>
      </c>
      <c r="BJ3112" s="18" t="s">
        <v>78</v>
      </c>
      <c r="BK3112" s="147">
        <f>ROUND(I3112*H3112,2)</f>
        <v>0</v>
      </c>
      <c r="BL3112" s="18" t="s">
        <v>423</v>
      </c>
      <c r="BM3112" s="146" t="s">
        <v>3166</v>
      </c>
    </row>
    <row r="3113" spans="2:65" s="1" customFormat="1" ht="24.2" customHeight="1" x14ac:dyDescent="0.2">
      <c r="B3113" s="134"/>
      <c r="C3113" s="135" t="s">
        <v>3167</v>
      </c>
      <c r="D3113" s="135" t="s">
        <v>306</v>
      </c>
      <c r="E3113" s="136" t="s">
        <v>3168</v>
      </c>
      <c r="F3113" s="137" t="s">
        <v>3169</v>
      </c>
      <c r="G3113" s="138" t="s">
        <v>130</v>
      </c>
      <c r="H3113" s="139">
        <v>3.242</v>
      </c>
      <c r="I3113" s="140"/>
      <c r="J3113" s="141">
        <f>ROUND(I3113*H3113,2)</f>
        <v>0</v>
      </c>
      <c r="K3113" s="137" t="s">
        <v>309</v>
      </c>
      <c r="L3113" s="33"/>
      <c r="M3113" s="142" t="s">
        <v>2</v>
      </c>
      <c r="N3113" s="143" t="s">
        <v>42</v>
      </c>
      <c r="P3113" s="144">
        <f>O3113*H3113</f>
        <v>0</v>
      </c>
      <c r="Q3113" s="144">
        <v>2.4000000000000001E-4</v>
      </c>
      <c r="R3113" s="144">
        <f>Q3113*H3113</f>
        <v>7.7808E-4</v>
      </c>
      <c r="S3113" s="144">
        <v>0</v>
      </c>
      <c r="T3113" s="145">
        <f>S3113*H3113</f>
        <v>0</v>
      </c>
      <c r="AR3113" s="146" t="s">
        <v>423</v>
      </c>
      <c r="AT3113" s="146" t="s">
        <v>306</v>
      </c>
      <c r="AU3113" s="146" t="s">
        <v>80</v>
      </c>
      <c r="AY3113" s="18" t="s">
        <v>304</v>
      </c>
      <c r="BE3113" s="147">
        <f>IF(N3113="základní",J3113,0)</f>
        <v>0</v>
      </c>
      <c r="BF3113" s="147">
        <f>IF(N3113="snížená",J3113,0)</f>
        <v>0</v>
      </c>
      <c r="BG3113" s="147">
        <f>IF(N3113="zákl. přenesená",J3113,0)</f>
        <v>0</v>
      </c>
      <c r="BH3113" s="147">
        <f>IF(N3113="sníž. přenesená",J3113,0)</f>
        <v>0</v>
      </c>
      <c r="BI3113" s="147">
        <f>IF(N3113="nulová",J3113,0)</f>
        <v>0</v>
      </c>
      <c r="BJ3113" s="18" t="s">
        <v>78</v>
      </c>
      <c r="BK3113" s="147">
        <f>ROUND(I3113*H3113,2)</f>
        <v>0</v>
      </c>
      <c r="BL3113" s="18" t="s">
        <v>423</v>
      </c>
      <c r="BM3113" s="146" t="s">
        <v>3170</v>
      </c>
    </row>
    <row r="3114" spans="2:65" s="1" customFormat="1" x14ac:dyDescent="0.2">
      <c r="B3114" s="33"/>
      <c r="D3114" s="148" t="s">
        <v>311</v>
      </c>
      <c r="F3114" s="149" t="s">
        <v>3171</v>
      </c>
      <c r="I3114" s="150"/>
      <c r="L3114" s="33"/>
      <c r="M3114" s="151"/>
      <c r="T3114" s="54"/>
      <c r="AT3114" s="18" t="s">
        <v>311</v>
      </c>
      <c r="AU3114" s="18" t="s">
        <v>80</v>
      </c>
    </row>
    <row r="3115" spans="2:65" s="12" customFormat="1" x14ac:dyDescent="0.2">
      <c r="B3115" s="152"/>
      <c r="D3115" s="153" t="s">
        <v>313</v>
      </c>
      <c r="E3115" s="154" t="s">
        <v>2</v>
      </c>
      <c r="F3115" s="155" t="s">
        <v>1931</v>
      </c>
      <c r="H3115" s="154" t="s">
        <v>2</v>
      </c>
      <c r="I3115" s="156"/>
      <c r="L3115" s="152"/>
      <c r="M3115" s="157"/>
      <c r="T3115" s="158"/>
      <c r="AT3115" s="154" t="s">
        <v>313</v>
      </c>
      <c r="AU3115" s="154" t="s">
        <v>80</v>
      </c>
      <c r="AV3115" s="12" t="s">
        <v>78</v>
      </c>
      <c r="AW3115" s="12" t="s">
        <v>32</v>
      </c>
      <c r="AX3115" s="12" t="s">
        <v>71</v>
      </c>
      <c r="AY3115" s="154" t="s">
        <v>304</v>
      </c>
    </row>
    <row r="3116" spans="2:65" s="13" customFormat="1" ht="22.5" x14ac:dyDescent="0.2">
      <c r="B3116" s="159"/>
      <c r="D3116" s="153" t="s">
        <v>313</v>
      </c>
      <c r="E3116" s="160" t="s">
        <v>2</v>
      </c>
      <c r="F3116" s="161" t="s">
        <v>3172</v>
      </c>
      <c r="H3116" s="162">
        <v>3.242</v>
      </c>
      <c r="I3116" s="163"/>
      <c r="L3116" s="159"/>
      <c r="M3116" s="164"/>
      <c r="T3116" s="165"/>
      <c r="AT3116" s="160" t="s">
        <v>313</v>
      </c>
      <c r="AU3116" s="160" t="s">
        <v>80</v>
      </c>
      <c r="AV3116" s="13" t="s">
        <v>80</v>
      </c>
      <c r="AW3116" s="13" t="s">
        <v>32</v>
      </c>
      <c r="AX3116" s="13" t="s">
        <v>78</v>
      </c>
      <c r="AY3116" s="160" t="s">
        <v>304</v>
      </c>
    </row>
    <row r="3117" spans="2:65" s="1" customFormat="1" ht="16.5" customHeight="1" x14ac:dyDescent="0.2">
      <c r="B3117" s="134"/>
      <c r="C3117" s="181" t="s">
        <v>3173</v>
      </c>
      <c r="D3117" s="181" t="s">
        <v>535</v>
      </c>
      <c r="E3117" s="182" t="s">
        <v>1339</v>
      </c>
      <c r="F3117" s="183" t="s">
        <v>1340</v>
      </c>
      <c r="G3117" s="184" t="s">
        <v>130</v>
      </c>
      <c r="H3117" s="185">
        <v>3.4039999999999999</v>
      </c>
      <c r="I3117" s="186"/>
      <c r="J3117" s="187">
        <f>ROUND(I3117*H3117,2)</f>
        <v>0</v>
      </c>
      <c r="K3117" s="183" t="s">
        <v>309</v>
      </c>
      <c r="L3117" s="188"/>
      <c r="M3117" s="189" t="s">
        <v>2</v>
      </c>
      <c r="N3117" s="190" t="s">
        <v>42</v>
      </c>
      <c r="P3117" s="144">
        <f>O3117*H3117</f>
        <v>0</v>
      </c>
      <c r="Q3117" s="144">
        <v>1.1999999999999999E-3</v>
      </c>
      <c r="R3117" s="144">
        <f>Q3117*H3117</f>
        <v>4.0847999999999995E-3</v>
      </c>
      <c r="S3117" s="144">
        <v>0</v>
      </c>
      <c r="T3117" s="145">
        <f>S3117*H3117</f>
        <v>0</v>
      </c>
      <c r="AR3117" s="146" t="s">
        <v>552</v>
      </c>
      <c r="AT3117" s="146" t="s">
        <v>535</v>
      </c>
      <c r="AU3117" s="146" t="s">
        <v>80</v>
      </c>
      <c r="AY3117" s="18" t="s">
        <v>304</v>
      </c>
      <c r="BE3117" s="147">
        <f>IF(N3117="základní",J3117,0)</f>
        <v>0</v>
      </c>
      <c r="BF3117" s="147">
        <f>IF(N3117="snížená",J3117,0)</f>
        <v>0</v>
      </c>
      <c r="BG3117" s="147">
        <f>IF(N3117="zákl. přenesená",J3117,0)</f>
        <v>0</v>
      </c>
      <c r="BH3117" s="147">
        <f>IF(N3117="sníž. přenesená",J3117,0)</f>
        <v>0</v>
      </c>
      <c r="BI3117" s="147">
        <f>IF(N3117="nulová",J3117,0)</f>
        <v>0</v>
      </c>
      <c r="BJ3117" s="18" t="s">
        <v>78</v>
      </c>
      <c r="BK3117" s="147">
        <f>ROUND(I3117*H3117,2)</f>
        <v>0</v>
      </c>
      <c r="BL3117" s="18" t="s">
        <v>423</v>
      </c>
      <c r="BM3117" s="146" t="s">
        <v>3174</v>
      </c>
    </row>
    <row r="3118" spans="2:65" s="13" customFormat="1" x14ac:dyDescent="0.2">
      <c r="B3118" s="159"/>
      <c r="D3118" s="153" t="s">
        <v>313</v>
      </c>
      <c r="F3118" s="161" t="s">
        <v>3175</v>
      </c>
      <c r="H3118" s="162">
        <v>3.4039999999999999</v>
      </c>
      <c r="I3118" s="163"/>
      <c r="L3118" s="159"/>
      <c r="M3118" s="164"/>
      <c r="T3118" s="165"/>
      <c r="AT3118" s="160" t="s">
        <v>313</v>
      </c>
      <c r="AU3118" s="160" t="s">
        <v>80</v>
      </c>
      <c r="AV3118" s="13" t="s">
        <v>80</v>
      </c>
      <c r="AW3118" s="13" t="s">
        <v>3</v>
      </c>
      <c r="AX3118" s="13" t="s">
        <v>78</v>
      </c>
      <c r="AY3118" s="160" t="s">
        <v>304</v>
      </c>
    </row>
    <row r="3119" spans="2:65" s="1" customFormat="1" ht="44.25" customHeight="1" x14ac:dyDescent="0.2">
      <c r="B3119" s="134"/>
      <c r="C3119" s="135" t="s">
        <v>3176</v>
      </c>
      <c r="D3119" s="135" t="s">
        <v>306</v>
      </c>
      <c r="E3119" s="136" t="s">
        <v>3124</v>
      </c>
      <c r="F3119" s="137" t="s">
        <v>3125</v>
      </c>
      <c r="G3119" s="138" t="s">
        <v>383</v>
      </c>
      <c r="H3119" s="139">
        <v>0.16500000000000001</v>
      </c>
      <c r="I3119" s="140"/>
      <c r="J3119" s="141">
        <f>ROUND(I3119*H3119,2)</f>
        <v>0</v>
      </c>
      <c r="K3119" s="137" t="s">
        <v>309</v>
      </c>
      <c r="L3119" s="33"/>
      <c r="M3119" s="142" t="s">
        <v>2</v>
      </c>
      <c r="N3119" s="143" t="s">
        <v>42</v>
      </c>
      <c r="P3119" s="144">
        <f>O3119*H3119</f>
        <v>0</v>
      </c>
      <c r="Q3119" s="144">
        <v>0</v>
      </c>
      <c r="R3119" s="144">
        <f>Q3119*H3119</f>
        <v>0</v>
      </c>
      <c r="S3119" s="144">
        <v>0</v>
      </c>
      <c r="T3119" s="145">
        <f>S3119*H3119</f>
        <v>0</v>
      </c>
      <c r="AR3119" s="146" t="s">
        <v>423</v>
      </c>
      <c r="AT3119" s="146" t="s">
        <v>306</v>
      </c>
      <c r="AU3119" s="146" t="s">
        <v>80</v>
      </c>
      <c r="AY3119" s="18" t="s">
        <v>304</v>
      </c>
      <c r="BE3119" s="147">
        <f>IF(N3119="základní",J3119,0)</f>
        <v>0</v>
      </c>
      <c r="BF3119" s="147">
        <f>IF(N3119="snížená",J3119,0)</f>
        <v>0</v>
      </c>
      <c r="BG3119" s="147">
        <f>IF(N3119="zákl. přenesená",J3119,0)</f>
        <v>0</v>
      </c>
      <c r="BH3119" s="147">
        <f>IF(N3119="sníž. přenesená",J3119,0)</f>
        <v>0</v>
      </c>
      <c r="BI3119" s="147">
        <f>IF(N3119="nulová",J3119,0)</f>
        <v>0</v>
      </c>
      <c r="BJ3119" s="18" t="s">
        <v>78</v>
      </c>
      <c r="BK3119" s="147">
        <f>ROUND(I3119*H3119,2)</f>
        <v>0</v>
      </c>
      <c r="BL3119" s="18" t="s">
        <v>423</v>
      </c>
      <c r="BM3119" s="146" t="s">
        <v>3177</v>
      </c>
    </row>
    <row r="3120" spans="2:65" s="1" customFormat="1" x14ac:dyDescent="0.2">
      <c r="B3120" s="33"/>
      <c r="D3120" s="148" t="s">
        <v>311</v>
      </c>
      <c r="F3120" s="149" t="s">
        <v>3127</v>
      </c>
      <c r="I3120" s="150"/>
      <c r="L3120" s="33"/>
      <c r="M3120" s="151"/>
      <c r="T3120" s="54"/>
      <c r="AT3120" s="18" t="s">
        <v>311</v>
      </c>
      <c r="AU3120" s="18" t="s">
        <v>80</v>
      </c>
    </row>
    <row r="3121" spans="2:65" s="11" customFormat="1" ht="22.9" customHeight="1" x14ac:dyDescent="0.2">
      <c r="B3121" s="122"/>
      <c r="D3121" s="123" t="s">
        <v>70</v>
      </c>
      <c r="E3121" s="132" t="s">
        <v>3178</v>
      </c>
      <c r="F3121" s="132" t="s">
        <v>3179</v>
      </c>
      <c r="I3121" s="125"/>
      <c r="J3121" s="133">
        <f>BK3121</f>
        <v>0</v>
      </c>
      <c r="L3121" s="122"/>
      <c r="M3121" s="127"/>
      <c r="P3121" s="128">
        <f>SUM(P3122:P3293)</f>
        <v>0</v>
      </c>
      <c r="R3121" s="128">
        <f>SUM(R3122:R3293)</f>
        <v>11.511587890000001</v>
      </c>
      <c r="T3121" s="129">
        <f>SUM(T3122:T3293)</f>
        <v>0</v>
      </c>
      <c r="AR3121" s="123" t="s">
        <v>80</v>
      </c>
      <c r="AT3121" s="130" t="s">
        <v>70</v>
      </c>
      <c r="AU3121" s="130" t="s">
        <v>78</v>
      </c>
      <c r="AY3121" s="123" t="s">
        <v>304</v>
      </c>
      <c r="BK3121" s="131">
        <f>SUM(BK3122:BK3293)</f>
        <v>0</v>
      </c>
    </row>
    <row r="3122" spans="2:65" s="1" customFormat="1" ht="55.5" customHeight="1" x14ac:dyDescent="0.2">
      <c r="B3122" s="134"/>
      <c r="C3122" s="135" t="s">
        <v>3180</v>
      </c>
      <c r="D3122" s="135" t="s">
        <v>306</v>
      </c>
      <c r="E3122" s="136" t="s">
        <v>3181</v>
      </c>
      <c r="F3122" s="137" t="s">
        <v>3182</v>
      </c>
      <c r="G3122" s="138" t="s">
        <v>130</v>
      </c>
      <c r="H3122" s="139">
        <v>23.355</v>
      </c>
      <c r="I3122" s="140"/>
      <c r="J3122" s="141">
        <f>ROUND(I3122*H3122,2)</f>
        <v>0</v>
      </c>
      <c r="K3122" s="137" t="s">
        <v>309</v>
      </c>
      <c r="L3122" s="33"/>
      <c r="M3122" s="142" t="s">
        <v>2</v>
      </c>
      <c r="N3122" s="143" t="s">
        <v>42</v>
      </c>
      <c r="P3122" s="144">
        <f>O3122*H3122</f>
        <v>0</v>
      </c>
      <c r="Q3122" s="144">
        <v>1.213E-2</v>
      </c>
      <c r="R3122" s="144">
        <f>Q3122*H3122</f>
        <v>0.28329615000000002</v>
      </c>
      <c r="S3122" s="144">
        <v>0</v>
      </c>
      <c r="T3122" s="145">
        <f>S3122*H3122</f>
        <v>0</v>
      </c>
      <c r="AR3122" s="146" t="s">
        <v>423</v>
      </c>
      <c r="AT3122" s="146" t="s">
        <v>306</v>
      </c>
      <c r="AU3122" s="146" t="s">
        <v>80</v>
      </c>
      <c r="AY3122" s="18" t="s">
        <v>304</v>
      </c>
      <c r="BE3122" s="147">
        <f>IF(N3122="základní",J3122,0)</f>
        <v>0</v>
      </c>
      <c r="BF3122" s="147">
        <f>IF(N3122="snížená",J3122,0)</f>
        <v>0</v>
      </c>
      <c r="BG3122" s="147">
        <f>IF(N3122="zákl. přenesená",J3122,0)</f>
        <v>0</v>
      </c>
      <c r="BH3122" s="147">
        <f>IF(N3122="sníž. přenesená",J3122,0)</f>
        <v>0</v>
      </c>
      <c r="BI3122" s="147">
        <f>IF(N3122="nulová",J3122,0)</f>
        <v>0</v>
      </c>
      <c r="BJ3122" s="18" t="s">
        <v>78</v>
      </c>
      <c r="BK3122" s="147">
        <f>ROUND(I3122*H3122,2)</f>
        <v>0</v>
      </c>
      <c r="BL3122" s="18" t="s">
        <v>423</v>
      </c>
      <c r="BM3122" s="146" t="s">
        <v>3183</v>
      </c>
    </row>
    <row r="3123" spans="2:65" s="1" customFormat="1" x14ac:dyDescent="0.2">
      <c r="B3123" s="33"/>
      <c r="D3123" s="148" t="s">
        <v>311</v>
      </c>
      <c r="F3123" s="149" t="s">
        <v>3184</v>
      </c>
      <c r="I3123" s="150"/>
      <c r="L3123" s="33"/>
      <c r="M3123" s="151"/>
      <c r="T3123" s="54"/>
      <c r="AT3123" s="18" t="s">
        <v>311</v>
      </c>
      <c r="AU3123" s="18" t="s">
        <v>80</v>
      </c>
    </row>
    <row r="3124" spans="2:65" s="12" customFormat="1" x14ac:dyDescent="0.2">
      <c r="B3124" s="152"/>
      <c r="D3124" s="153" t="s">
        <v>313</v>
      </c>
      <c r="E3124" s="154" t="s">
        <v>2</v>
      </c>
      <c r="F3124" s="155" t="s">
        <v>3185</v>
      </c>
      <c r="H3124" s="154" t="s">
        <v>2</v>
      </c>
      <c r="I3124" s="156"/>
      <c r="L3124" s="152"/>
      <c r="M3124" s="157"/>
      <c r="T3124" s="158"/>
      <c r="AT3124" s="154" t="s">
        <v>313</v>
      </c>
      <c r="AU3124" s="154" t="s">
        <v>80</v>
      </c>
      <c r="AV3124" s="12" t="s">
        <v>78</v>
      </c>
      <c r="AW3124" s="12" t="s">
        <v>32</v>
      </c>
      <c r="AX3124" s="12" t="s">
        <v>71</v>
      </c>
      <c r="AY3124" s="154" t="s">
        <v>304</v>
      </c>
    </row>
    <row r="3125" spans="2:65" s="12" customFormat="1" x14ac:dyDescent="0.2">
      <c r="B3125" s="152"/>
      <c r="D3125" s="153" t="s">
        <v>313</v>
      </c>
      <c r="E3125" s="154" t="s">
        <v>2</v>
      </c>
      <c r="F3125" s="155" t="s">
        <v>3186</v>
      </c>
      <c r="H3125" s="154" t="s">
        <v>2</v>
      </c>
      <c r="I3125" s="156"/>
      <c r="L3125" s="152"/>
      <c r="M3125" s="157"/>
      <c r="T3125" s="158"/>
      <c r="AT3125" s="154" t="s">
        <v>313</v>
      </c>
      <c r="AU3125" s="154" t="s">
        <v>80</v>
      </c>
      <c r="AV3125" s="12" t="s">
        <v>78</v>
      </c>
      <c r="AW3125" s="12" t="s">
        <v>32</v>
      </c>
      <c r="AX3125" s="12" t="s">
        <v>71</v>
      </c>
      <c r="AY3125" s="154" t="s">
        <v>304</v>
      </c>
    </row>
    <row r="3126" spans="2:65" s="13" customFormat="1" x14ac:dyDescent="0.2">
      <c r="B3126" s="159"/>
      <c r="D3126" s="153" t="s">
        <v>313</v>
      </c>
      <c r="E3126" s="160" t="s">
        <v>2</v>
      </c>
      <c r="F3126" s="161" t="s">
        <v>3187</v>
      </c>
      <c r="H3126" s="162">
        <v>1.44</v>
      </c>
      <c r="I3126" s="163"/>
      <c r="L3126" s="159"/>
      <c r="M3126" s="164"/>
      <c r="T3126" s="165"/>
      <c r="AT3126" s="160" t="s">
        <v>313</v>
      </c>
      <c r="AU3126" s="160" t="s">
        <v>80</v>
      </c>
      <c r="AV3126" s="13" t="s">
        <v>80</v>
      </c>
      <c r="AW3126" s="13" t="s">
        <v>32</v>
      </c>
      <c r="AX3126" s="13" t="s">
        <v>71</v>
      </c>
      <c r="AY3126" s="160" t="s">
        <v>304</v>
      </c>
    </row>
    <row r="3127" spans="2:65" s="13" customFormat="1" x14ac:dyDescent="0.2">
      <c r="B3127" s="159"/>
      <c r="D3127" s="153" t="s">
        <v>313</v>
      </c>
      <c r="E3127" s="160" t="s">
        <v>2</v>
      </c>
      <c r="F3127" s="161" t="s">
        <v>3188</v>
      </c>
      <c r="H3127" s="162">
        <v>1.44</v>
      </c>
      <c r="I3127" s="163"/>
      <c r="L3127" s="159"/>
      <c r="M3127" s="164"/>
      <c r="T3127" s="165"/>
      <c r="AT3127" s="160" t="s">
        <v>313</v>
      </c>
      <c r="AU3127" s="160" t="s">
        <v>80</v>
      </c>
      <c r="AV3127" s="13" t="s">
        <v>80</v>
      </c>
      <c r="AW3127" s="13" t="s">
        <v>32</v>
      </c>
      <c r="AX3127" s="13" t="s">
        <v>71</v>
      </c>
      <c r="AY3127" s="160" t="s">
        <v>304</v>
      </c>
    </row>
    <row r="3128" spans="2:65" s="13" customFormat="1" x14ac:dyDescent="0.2">
      <c r="B3128" s="159"/>
      <c r="D3128" s="153" t="s">
        <v>313</v>
      </c>
      <c r="E3128" s="160" t="s">
        <v>2</v>
      </c>
      <c r="F3128" s="161" t="s">
        <v>3189</v>
      </c>
      <c r="H3128" s="162">
        <v>1.44</v>
      </c>
      <c r="I3128" s="163"/>
      <c r="L3128" s="159"/>
      <c r="M3128" s="164"/>
      <c r="T3128" s="165"/>
      <c r="AT3128" s="160" t="s">
        <v>313</v>
      </c>
      <c r="AU3128" s="160" t="s">
        <v>80</v>
      </c>
      <c r="AV3128" s="13" t="s">
        <v>80</v>
      </c>
      <c r="AW3128" s="13" t="s">
        <v>32</v>
      </c>
      <c r="AX3128" s="13" t="s">
        <v>71</v>
      </c>
      <c r="AY3128" s="160" t="s">
        <v>304</v>
      </c>
    </row>
    <row r="3129" spans="2:65" s="13" customFormat="1" x14ac:dyDescent="0.2">
      <c r="B3129" s="159"/>
      <c r="D3129" s="153" t="s">
        <v>313</v>
      </c>
      <c r="E3129" s="160" t="s">
        <v>2</v>
      </c>
      <c r="F3129" s="161" t="s">
        <v>3190</v>
      </c>
      <c r="H3129" s="162">
        <v>1.44</v>
      </c>
      <c r="I3129" s="163"/>
      <c r="L3129" s="159"/>
      <c r="M3129" s="164"/>
      <c r="T3129" s="165"/>
      <c r="AT3129" s="160" t="s">
        <v>313</v>
      </c>
      <c r="AU3129" s="160" t="s">
        <v>80</v>
      </c>
      <c r="AV3129" s="13" t="s">
        <v>80</v>
      </c>
      <c r="AW3129" s="13" t="s">
        <v>32</v>
      </c>
      <c r="AX3129" s="13" t="s">
        <v>71</v>
      </c>
      <c r="AY3129" s="160" t="s">
        <v>304</v>
      </c>
    </row>
    <row r="3130" spans="2:65" s="13" customFormat="1" x14ac:dyDescent="0.2">
      <c r="B3130" s="159"/>
      <c r="D3130" s="153" t="s">
        <v>313</v>
      </c>
      <c r="E3130" s="160" t="s">
        <v>2</v>
      </c>
      <c r="F3130" s="161" t="s">
        <v>3191</v>
      </c>
      <c r="H3130" s="162">
        <v>1.44</v>
      </c>
      <c r="I3130" s="163"/>
      <c r="L3130" s="159"/>
      <c r="M3130" s="164"/>
      <c r="T3130" s="165"/>
      <c r="AT3130" s="160" t="s">
        <v>313</v>
      </c>
      <c r="AU3130" s="160" t="s">
        <v>80</v>
      </c>
      <c r="AV3130" s="13" t="s">
        <v>80</v>
      </c>
      <c r="AW3130" s="13" t="s">
        <v>32</v>
      </c>
      <c r="AX3130" s="13" t="s">
        <v>71</v>
      </c>
      <c r="AY3130" s="160" t="s">
        <v>304</v>
      </c>
    </row>
    <row r="3131" spans="2:65" s="13" customFormat="1" x14ac:dyDescent="0.2">
      <c r="B3131" s="159"/>
      <c r="D3131" s="153" t="s">
        <v>313</v>
      </c>
      <c r="E3131" s="160" t="s">
        <v>2</v>
      </c>
      <c r="F3131" s="161" t="s">
        <v>3192</v>
      </c>
      <c r="H3131" s="162">
        <v>1.44</v>
      </c>
      <c r="I3131" s="163"/>
      <c r="L3131" s="159"/>
      <c r="M3131" s="164"/>
      <c r="T3131" s="165"/>
      <c r="AT3131" s="160" t="s">
        <v>313</v>
      </c>
      <c r="AU3131" s="160" t="s">
        <v>80</v>
      </c>
      <c r="AV3131" s="13" t="s">
        <v>80</v>
      </c>
      <c r="AW3131" s="13" t="s">
        <v>32</v>
      </c>
      <c r="AX3131" s="13" t="s">
        <v>71</v>
      </c>
      <c r="AY3131" s="160" t="s">
        <v>304</v>
      </c>
    </row>
    <row r="3132" spans="2:65" s="14" customFormat="1" x14ac:dyDescent="0.2">
      <c r="B3132" s="166"/>
      <c r="D3132" s="153" t="s">
        <v>313</v>
      </c>
      <c r="E3132" s="167" t="s">
        <v>2</v>
      </c>
      <c r="F3132" s="168" t="s">
        <v>321</v>
      </c>
      <c r="H3132" s="169">
        <v>8.64</v>
      </c>
      <c r="I3132" s="170"/>
      <c r="L3132" s="166"/>
      <c r="M3132" s="171"/>
      <c r="T3132" s="172"/>
      <c r="AT3132" s="167" t="s">
        <v>313</v>
      </c>
      <c r="AU3132" s="167" t="s">
        <v>80</v>
      </c>
      <c r="AV3132" s="14" t="s">
        <v>322</v>
      </c>
      <c r="AW3132" s="14" t="s">
        <v>32</v>
      </c>
      <c r="AX3132" s="14" t="s">
        <v>71</v>
      </c>
      <c r="AY3132" s="167" t="s">
        <v>304</v>
      </c>
    </row>
    <row r="3133" spans="2:65" s="12" customFormat="1" x14ac:dyDescent="0.2">
      <c r="B3133" s="152"/>
      <c r="D3133" s="153" t="s">
        <v>313</v>
      </c>
      <c r="E3133" s="154" t="s">
        <v>2</v>
      </c>
      <c r="F3133" s="155" t="s">
        <v>3193</v>
      </c>
      <c r="H3133" s="154" t="s">
        <v>2</v>
      </c>
      <c r="I3133" s="156"/>
      <c r="L3133" s="152"/>
      <c r="M3133" s="157"/>
      <c r="T3133" s="158"/>
      <c r="AT3133" s="154" t="s">
        <v>313</v>
      </c>
      <c r="AU3133" s="154" t="s">
        <v>80</v>
      </c>
      <c r="AV3133" s="12" t="s">
        <v>78</v>
      </c>
      <c r="AW3133" s="12" t="s">
        <v>32</v>
      </c>
      <c r="AX3133" s="12" t="s">
        <v>71</v>
      </c>
      <c r="AY3133" s="154" t="s">
        <v>304</v>
      </c>
    </row>
    <row r="3134" spans="2:65" s="13" customFormat="1" x14ac:dyDescent="0.2">
      <c r="B3134" s="159"/>
      <c r="D3134" s="153" t="s">
        <v>313</v>
      </c>
      <c r="E3134" s="160" t="s">
        <v>2</v>
      </c>
      <c r="F3134" s="161" t="s">
        <v>3194</v>
      </c>
      <c r="H3134" s="162">
        <v>1.35</v>
      </c>
      <c r="I3134" s="163"/>
      <c r="L3134" s="159"/>
      <c r="M3134" s="164"/>
      <c r="T3134" s="165"/>
      <c r="AT3134" s="160" t="s">
        <v>313</v>
      </c>
      <c r="AU3134" s="160" t="s">
        <v>80</v>
      </c>
      <c r="AV3134" s="13" t="s">
        <v>80</v>
      </c>
      <c r="AW3134" s="13" t="s">
        <v>32</v>
      </c>
      <c r="AX3134" s="13" t="s">
        <v>71</v>
      </c>
      <c r="AY3134" s="160" t="s">
        <v>304</v>
      </c>
    </row>
    <row r="3135" spans="2:65" s="13" customFormat="1" x14ac:dyDescent="0.2">
      <c r="B3135" s="159"/>
      <c r="D3135" s="153" t="s">
        <v>313</v>
      </c>
      <c r="E3135" s="160" t="s">
        <v>2</v>
      </c>
      <c r="F3135" s="161" t="s">
        <v>3195</v>
      </c>
      <c r="H3135" s="162">
        <v>1.35</v>
      </c>
      <c r="I3135" s="163"/>
      <c r="L3135" s="159"/>
      <c r="M3135" s="164"/>
      <c r="T3135" s="165"/>
      <c r="AT3135" s="160" t="s">
        <v>313</v>
      </c>
      <c r="AU3135" s="160" t="s">
        <v>80</v>
      </c>
      <c r="AV3135" s="13" t="s">
        <v>80</v>
      </c>
      <c r="AW3135" s="13" t="s">
        <v>32</v>
      </c>
      <c r="AX3135" s="13" t="s">
        <v>71</v>
      </c>
      <c r="AY3135" s="160" t="s">
        <v>304</v>
      </c>
    </row>
    <row r="3136" spans="2:65" s="13" customFormat="1" x14ac:dyDescent="0.2">
      <c r="B3136" s="159"/>
      <c r="D3136" s="153" t="s">
        <v>313</v>
      </c>
      <c r="E3136" s="160" t="s">
        <v>2</v>
      </c>
      <c r="F3136" s="161" t="s">
        <v>3196</v>
      </c>
      <c r="H3136" s="162">
        <v>3</v>
      </c>
      <c r="I3136" s="163"/>
      <c r="L3136" s="159"/>
      <c r="M3136" s="164"/>
      <c r="T3136" s="165"/>
      <c r="AT3136" s="160" t="s">
        <v>313</v>
      </c>
      <c r="AU3136" s="160" t="s">
        <v>80</v>
      </c>
      <c r="AV3136" s="13" t="s">
        <v>80</v>
      </c>
      <c r="AW3136" s="13" t="s">
        <v>32</v>
      </c>
      <c r="AX3136" s="13" t="s">
        <v>71</v>
      </c>
      <c r="AY3136" s="160" t="s">
        <v>304</v>
      </c>
    </row>
    <row r="3137" spans="2:65" s="13" customFormat="1" x14ac:dyDescent="0.2">
      <c r="B3137" s="159"/>
      <c r="D3137" s="153" t="s">
        <v>313</v>
      </c>
      <c r="E3137" s="160" t="s">
        <v>2</v>
      </c>
      <c r="F3137" s="161" t="s">
        <v>3197</v>
      </c>
      <c r="H3137" s="162">
        <v>3</v>
      </c>
      <c r="I3137" s="163"/>
      <c r="L3137" s="159"/>
      <c r="M3137" s="164"/>
      <c r="T3137" s="165"/>
      <c r="AT3137" s="160" t="s">
        <v>313</v>
      </c>
      <c r="AU3137" s="160" t="s">
        <v>80</v>
      </c>
      <c r="AV3137" s="13" t="s">
        <v>80</v>
      </c>
      <c r="AW3137" s="13" t="s">
        <v>32</v>
      </c>
      <c r="AX3137" s="13" t="s">
        <v>71</v>
      </c>
      <c r="AY3137" s="160" t="s">
        <v>304</v>
      </c>
    </row>
    <row r="3138" spans="2:65" s="13" customFormat="1" x14ac:dyDescent="0.2">
      <c r="B3138" s="159"/>
      <c r="D3138" s="153" t="s">
        <v>313</v>
      </c>
      <c r="E3138" s="160" t="s">
        <v>2</v>
      </c>
      <c r="F3138" s="161" t="s">
        <v>3198</v>
      </c>
      <c r="H3138" s="162">
        <v>3</v>
      </c>
      <c r="I3138" s="163"/>
      <c r="L3138" s="159"/>
      <c r="M3138" s="164"/>
      <c r="T3138" s="165"/>
      <c r="AT3138" s="160" t="s">
        <v>313</v>
      </c>
      <c r="AU3138" s="160" t="s">
        <v>80</v>
      </c>
      <c r="AV3138" s="13" t="s">
        <v>80</v>
      </c>
      <c r="AW3138" s="13" t="s">
        <v>32</v>
      </c>
      <c r="AX3138" s="13" t="s">
        <v>71</v>
      </c>
      <c r="AY3138" s="160" t="s">
        <v>304</v>
      </c>
    </row>
    <row r="3139" spans="2:65" s="13" customFormat="1" x14ac:dyDescent="0.2">
      <c r="B3139" s="159"/>
      <c r="D3139" s="153" t="s">
        <v>313</v>
      </c>
      <c r="E3139" s="160" t="s">
        <v>2</v>
      </c>
      <c r="F3139" s="161" t="s">
        <v>3199</v>
      </c>
      <c r="H3139" s="162">
        <v>3.0150000000000001</v>
      </c>
      <c r="I3139" s="163"/>
      <c r="L3139" s="159"/>
      <c r="M3139" s="164"/>
      <c r="T3139" s="165"/>
      <c r="AT3139" s="160" t="s">
        <v>313</v>
      </c>
      <c r="AU3139" s="160" t="s">
        <v>80</v>
      </c>
      <c r="AV3139" s="13" t="s">
        <v>80</v>
      </c>
      <c r="AW3139" s="13" t="s">
        <v>32</v>
      </c>
      <c r="AX3139" s="13" t="s">
        <v>71</v>
      </c>
      <c r="AY3139" s="160" t="s">
        <v>304</v>
      </c>
    </row>
    <row r="3140" spans="2:65" s="14" customFormat="1" x14ac:dyDescent="0.2">
      <c r="B3140" s="166"/>
      <c r="D3140" s="153" t="s">
        <v>313</v>
      </c>
      <c r="E3140" s="167" t="s">
        <v>2</v>
      </c>
      <c r="F3140" s="168" t="s">
        <v>321</v>
      </c>
      <c r="H3140" s="169">
        <v>14.715</v>
      </c>
      <c r="I3140" s="170"/>
      <c r="L3140" s="166"/>
      <c r="M3140" s="171"/>
      <c r="T3140" s="172"/>
      <c r="AT3140" s="167" t="s">
        <v>313</v>
      </c>
      <c r="AU3140" s="167" t="s">
        <v>80</v>
      </c>
      <c r="AV3140" s="14" t="s">
        <v>322</v>
      </c>
      <c r="AW3140" s="14" t="s">
        <v>32</v>
      </c>
      <c r="AX3140" s="14" t="s">
        <v>71</v>
      </c>
      <c r="AY3140" s="167" t="s">
        <v>304</v>
      </c>
    </row>
    <row r="3141" spans="2:65" s="15" customFormat="1" x14ac:dyDescent="0.2">
      <c r="B3141" s="173"/>
      <c r="D3141" s="153" t="s">
        <v>313</v>
      </c>
      <c r="E3141" s="174" t="s">
        <v>2</v>
      </c>
      <c r="F3141" s="175" t="s">
        <v>323</v>
      </c>
      <c r="H3141" s="176">
        <v>23.355</v>
      </c>
      <c r="I3141" s="177"/>
      <c r="L3141" s="173"/>
      <c r="M3141" s="178"/>
      <c r="T3141" s="179"/>
      <c r="AT3141" s="174" t="s">
        <v>313</v>
      </c>
      <c r="AU3141" s="174" t="s">
        <v>80</v>
      </c>
      <c r="AV3141" s="15" t="s">
        <v>86</v>
      </c>
      <c r="AW3141" s="15" t="s">
        <v>32</v>
      </c>
      <c r="AX3141" s="15" t="s">
        <v>78</v>
      </c>
      <c r="AY3141" s="174" t="s">
        <v>304</v>
      </c>
    </row>
    <row r="3142" spans="2:65" s="1" customFormat="1" ht="24.2" customHeight="1" x14ac:dyDescent="0.2">
      <c r="B3142" s="134"/>
      <c r="C3142" s="135" t="s">
        <v>3200</v>
      </c>
      <c r="D3142" s="135" t="s">
        <v>306</v>
      </c>
      <c r="E3142" s="136" t="s">
        <v>3201</v>
      </c>
      <c r="F3142" s="137" t="s">
        <v>3202</v>
      </c>
      <c r="G3142" s="138" t="s">
        <v>130</v>
      </c>
      <c r="H3142" s="139">
        <v>23.355</v>
      </c>
      <c r="I3142" s="140"/>
      <c r="J3142" s="141">
        <f>ROUND(I3142*H3142,2)</f>
        <v>0</v>
      </c>
      <c r="K3142" s="137" t="s">
        <v>309</v>
      </c>
      <c r="L3142" s="33"/>
      <c r="M3142" s="142" t="s">
        <v>2</v>
      </c>
      <c r="N3142" s="143" t="s">
        <v>42</v>
      </c>
      <c r="P3142" s="144">
        <f>O3142*H3142</f>
        <v>0</v>
      </c>
      <c r="Q3142" s="144">
        <v>0</v>
      </c>
      <c r="R3142" s="144">
        <f>Q3142*H3142</f>
        <v>0</v>
      </c>
      <c r="S3142" s="144">
        <v>0</v>
      </c>
      <c r="T3142" s="145">
        <f>S3142*H3142</f>
        <v>0</v>
      </c>
      <c r="AR3142" s="146" t="s">
        <v>423</v>
      </c>
      <c r="AT3142" s="146" t="s">
        <v>306</v>
      </c>
      <c r="AU3142" s="146" t="s">
        <v>80</v>
      </c>
      <c r="AY3142" s="18" t="s">
        <v>304</v>
      </c>
      <c r="BE3142" s="147">
        <f>IF(N3142="základní",J3142,0)</f>
        <v>0</v>
      </c>
      <c r="BF3142" s="147">
        <f>IF(N3142="snížená",J3142,0)</f>
        <v>0</v>
      </c>
      <c r="BG3142" s="147">
        <f>IF(N3142="zákl. přenesená",J3142,0)</f>
        <v>0</v>
      </c>
      <c r="BH3142" s="147">
        <f>IF(N3142="sníž. přenesená",J3142,0)</f>
        <v>0</v>
      </c>
      <c r="BI3142" s="147">
        <f>IF(N3142="nulová",J3142,0)</f>
        <v>0</v>
      </c>
      <c r="BJ3142" s="18" t="s">
        <v>78</v>
      </c>
      <c r="BK3142" s="147">
        <f>ROUND(I3142*H3142,2)</f>
        <v>0</v>
      </c>
      <c r="BL3142" s="18" t="s">
        <v>423</v>
      </c>
      <c r="BM3142" s="146" t="s">
        <v>3203</v>
      </c>
    </row>
    <row r="3143" spans="2:65" s="1" customFormat="1" x14ac:dyDescent="0.2">
      <c r="B3143" s="33"/>
      <c r="D3143" s="148" t="s">
        <v>311</v>
      </c>
      <c r="F3143" s="149" t="s">
        <v>3204</v>
      </c>
      <c r="I3143" s="150"/>
      <c r="L3143" s="33"/>
      <c r="M3143" s="151"/>
      <c r="T3143" s="54"/>
      <c r="AT3143" s="18" t="s">
        <v>311</v>
      </c>
      <c r="AU3143" s="18" t="s">
        <v>80</v>
      </c>
    </row>
    <row r="3144" spans="2:65" s="1" customFormat="1" ht="49.15" customHeight="1" x14ac:dyDescent="0.2">
      <c r="B3144" s="134"/>
      <c r="C3144" s="135" t="s">
        <v>3205</v>
      </c>
      <c r="D3144" s="135" t="s">
        <v>306</v>
      </c>
      <c r="E3144" s="136" t="s">
        <v>3206</v>
      </c>
      <c r="F3144" s="137" t="s">
        <v>3207</v>
      </c>
      <c r="G3144" s="138" t="s">
        <v>130</v>
      </c>
      <c r="H3144" s="139">
        <v>794.45899999999995</v>
      </c>
      <c r="I3144" s="140"/>
      <c r="J3144" s="141">
        <f>ROUND(I3144*H3144,2)</f>
        <v>0</v>
      </c>
      <c r="K3144" s="137" t="s">
        <v>309</v>
      </c>
      <c r="L3144" s="33"/>
      <c r="M3144" s="142" t="s">
        <v>2</v>
      </c>
      <c r="N3144" s="143" t="s">
        <v>42</v>
      </c>
      <c r="P3144" s="144">
        <f>O3144*H3144</f>
        <v>0</v>
      </c>
      <c r="Q3144" s="144">
        <v>1.2200000000000001E-2</v>
      </c>
      <c r="R3144" s="144">
        <f>Q3144*H3144</f>
        <v>9.6923998000000005</v>
      </c>
      <c r="S3144" s="144">
        <v>0</v>
      </c>
      <c r="T3144" s="145">
        <f>S3144*H3144</f>
        <v>0</v>
      </c>
      <c r="AR3144" s="146" t="s">
        <v>423</v>
      </c>
      <c r="AT3144" s="146" t="s">
        <v>306</v>
      </c>
      <c r="AU3144" s="146" t="s">
        <v>80</v>
      </c>
      <c r="AY3144" s="18" t="s">
        <v>304</v>
      </c>
      <c r="BE3144" s="147">
        <f>IF(N3144="základní",J3144,0)</f>
        <v>0</v>
      </c>
      <c r="BF3144" s="147">
        <f>IF(N3144="snížená",J3144,0)</f>
        <v>0</v>
      </c>
      <c r="BG3144" s="147">
        <f>IF(N3144="zákl. přenesená",J3144,0)</f>
        <v>0</v>
      </c>
      <c r="BH3144" s="147">
        <f>IF(N3144="sníž. přenesená",J3144,0)</f>
        <v>0</v>
      </c>
      <c r="BI3144" s="147">
        <f>IF(N3144="nulová",J3144,0)</f>
        <v>0</v>
      </c>
      <c r="BJ3144" s="18" t="s">
        <v>78</v>
      </c>
      <c r="BK3144" s="147">
        <f>ROUND(I3144*H3144,2)</f>
        <v>0</v>
      </c>
      <c r="BL3144" s="18" t="s">
        <v>423</v>
      </c>
      <c r="BM3144" s="146" t="s">
        <v>3208</v>
      </c>
    </row>
    <row r="3145" spans="2:65" s="1" customFormat="1" x14ac:dyDescent="0.2">
      <c r="B3145" s="33"/>
      <c r="D3145" s="148" t="s">
        <v>311</v>
      </c>
      <c r="F3145" s="149" t="s">
        <v>3209</v>
      </c>
      <c r="I3145" s="150"/>
      <c r="L3145" s="33"/>
      <c r="M3145" s="151"/>
      <c r="T3145" s="54"/>
      <c r="AT3145" s="18" t="s">
        <v>311</v>
      </c>
      <c r="AU3145" s="18" t="s">
        <v>80</v>
      </c>
    </row>
    <row r="3146" spans="2:65" s="12" customFormat="1" x14ac:dyDescent="0.2">
      <c r="B3146" s="152"/>
      <c r="D3146" s="153" t="s">
        <v>313</v>
      </c>
      <c r="E3146" s="154" t="s">
        <v>2</v>
      </c>
      <c r="F3146" s="155" t="s">
        <v>892</v>
      </c>
      <c r="H3146" s="154" t="s">
        <v>2</v>
      </c>
      <c r="I3146" s="156"/>
      <c r="L3146" s="152"/>
      <c r="M3146" s="157"/>
      <c r="T3146" s="158"/>
      <c r="AT3146" s="154" t="s">
        <v>313</v>
      </c>
      <c r="AU3146" s="154" t="s">
        <v>80</v>
      </c>
      <c r="AV3146" s="12" t="s">
        <v>78</v>
      </c>
      <c r="AW3146" s="12" t="s">
        <v>32</v>
      </c>
      <c r="AX3146" s="12" t="s">
        <v>71</v>
      </c>
      <c r="AY3146" s="154" t="s">
        <v>304</v>
      </c>
    </row>
    <row r="3147" spans="2:65" s="13" customFormat="1" x14ac:dyDescent="0.2">
      <c r="B3147" s="159"/>
      <c r="D3147" s="153" t="s">
        <v>313</v>
      </c>
      <c r="E3147" s="160" t="s">
        <v>2</v>
      </c>
      <c r="F3147" s="161" t="s">
        <v>3210</v>
      </c>
      <c r="H3147" s="162">
        <v>69.16</v>
      </c>
      <c r="I3147" s="163"/>
      <c r="L3147" s="159"/>
      <c r="M3147" s="164"/>
      <c r="T3147" s="165"/>
      <c r="AT3147" s="160" t="s">
        <v>313</v>
      </c>
      <c r="AU3147" s="160" t="s">
        <v>80</v>
      </c>
      <c r="AV3147" s="13" t="s">
        <v>80</v>
      </c>
      <c r="AW3147" s="13" t="s">
        <v>32</v>
      </c>
      <c r="AX3147" s="13" t="s">
        <v>71</v>
      </c>
      <c r="AY3147" s="160" t="s">
        <v>304</v>
      </c>
    </row>
    <row r="3148" spans="2:65" s="13" customFormat="1" x14ac:dyDescent="0.2">
      <c r="B3148" s="159"/>
      <c r="D3148" s="153" t="s">
        <v>313</v>
      </c>
      <c r="E3148" s="160" t="s">
        <v>2</v>
      </c>
      <c r="F3148" s="161" t="s">
        <v>3211</v>
      </c>
      <c r="H3148" s="162">
        <v>13.802</v>
      </c>
      <c r="I3148" s="163"/>
      <c r="L3148" s="159"/>
      <c r="M3148" s="164"/>
      <c r="T3148" s="165"/>
      <c r="AT3148" s="160" t="s">
        <v>313</v>
      </c>
      <c r="AU3148" s="160" t="s">
        <v>80</v>
      </c>
      <c r="AV3148" s="13" t="s">
        <v>80</v>
      </c>
      <c r="AW3148" s="13" t="s">
        <v>32</v>
      </c>
      <c r="AX3148" s="13" t="s">
        <v>71</v>
      </c>
      <c r="AY3148" s="160" t="s">
        <v>304</v>
      </c>
    </row>
    <row r="3149" spans="2:65" s="13" customFormat="1" ht="22.5" x14ac:dyDescent="0.2">
      <c r="B3149" s="159"/>
      <c r="D3149" s="153" t="s">
        <v>313</v>
      </c>
      <c r="E3149" s="160" t="s">
        <v>2</v>
      </c>
      <c r="F3149" s="161" t="s">
        <v>3212</v>
      </c>
      <c r="H3149" s="162">
        <v>0.55500000000000005</v>
      </c>
      <c r="I3149" s="163"/>
      <c r="L3149" s="159"/>
      <c r="M3149" s="164"/>
      <c r="T3149" s="165"/>
      <c r="AT3149" s="160" t="s">
        <v>313</v>
      </c>
      <c r="AU3149" s="160" t="s">
        <v>80</v>
      </c>
      <c r="AV3149" s="13" t="s">
        <v>80</v>
      </c>
      <c r="AW3149" s="13" t="s">
        <v>32</v>
      </c>
      <c r="AX3149" s="13" t="s">
        <v>71</v>
      </c>
      <c r="AY3149" s="160" t="s">
        <v>304</v>
      </c>
    </row>
    <row r="3150" spans="2:65" s="13" customFormat="1" x14ac:dyDescent="0.2">
      <c r="B3150" s="159"/>
      <c r="D3150" s="153" t="s">
        <v>313</v>
      </c>
      <c r="E3150" s="160" t="s">
        <v>2</v>
      </c>
      <c r="F3150" s="161" t="s">
        <v>3213</v>
      </c>
      <c r="H3150" s="162">
        <v>2.4750000000000001</v>
      </c>
      <c r="I3150" s="163"/>
      <c r="L3150" s="159"/>
      <c r="M3150" s="164"/>
      <c r="T3150" s="165"/>
      <c r="AT3150" s="160" t="s">
        <v>313</v>
      </c>
      <c r="AU3150" s="160" t="s">
        <v>80</v>
      </c>
      <c r="AV3150" s="13" t="s">
        <v>80</v>
      </c>
      <c r="AW3150" s="13" t="s">
        <v>32</v>
      </c>
      <c r="AX3150" s="13" t="s">
        <v>71</v>
      </c>
      <c r="AY3150" s="160" t="s">
        <v>304</v>
      </c>
    </row>
    <row r="3151" spans="2:65" s="13" customFormat="1" x14ac:dyDescent="0.2">
      <c r="B3151" s="159"/>
      <c r="D3151" s="153" t="s">
        <v>313</v>
      </c>
      <c r="E3151" s="160" t="s">
        <v>2</v>
      </c>
      <c r="F3151" s="161" t="s">
        <v>3214</v>
      </c>
      <c r="H3151" s="162">
        <v>2.1749999999999998</v>
      </c>
      <c r="I3151" s="163"/>
      <c r="L3151" s="159"/>
      <c r="M3151" s="164"/>
      <c r="T3151" s="165"/>
      <c r="AT3151" s="160" t="s">
        <v>313</v>
      </c>
      <c r="AU3151" s="160" t="s">
        <v>80</v>
      </c>
      <c r="AV3151" s="13" t="s">
        <v>80</v>
      </c>
      <c r="AW3151" s="13" t="s">
        <v>32</v>
      </c>
      <c r="AX3151" s="13" t="s">
        <v>71</v>
      </c>
      <c r="AY3151" s="160" t="s">
        <v>304</v>
      </c>
    </row>
    <row r="3152" spans="2:65" s="13" customFormat="1" x14ac:dyDescent="0.2">
      <c r="B3152" s="159"/>
      <c r="D3152" s="153" t="s">
        <v>313</v>
      </c>
      <c r="E3152" s="160" t="s">
        <v>2</v>
      </c>
      <c r="F3152" s="161" t="s">
        <v>3215</v>
      </c>
      <c r="H3152" s="162">
        <v>1.35</v>
      </c>
      <c r="I3152" s="163"/>
      <c r="L3152" s="159"/>
      <c r="M3152" s="164"/>
      <c r="T3152" s="165"/>
      <c r="AT3152" s="160" t="s">
        <v>313</v>
      </c>
      <c r="AU3152" s="160" t="s">
        <v>80</v>
      </c>
      <c r="AV3152" s="13" t="s">
        <v>80</v>
      </c>
      <c r="AW3152" s="13" t="s">
        <v>32</v>
      </c>
      <c r="AX3152" s="13" t="s">
        <v>71</v>
      </c>
      <c r="AY3152" s="160" t="s">
        <v>304</v>
      </c>
    </row>
    <row r="3153" spans="2:51" s="13" customFormat="1" x14ac:dyDescent="0.2">
      <c r="B3153" s="159"/>
      <c r="D3153" s="153" t="s">
        <v>313</v>
      </c>
      <c r="E3153" s="160" t="s">
        <v>2</v>
      </c>
      <c r="F3153" s="161" t="s">
        <v>3216</v>
      </c>
      <c r="H3153" s="162">
        <v>2.4750000000000001</v>
      </c>
      <c r="I3153" s="163"/>
      <c r="L3153" s="159"/>
      <c r="M3153" s="164"/>
      <c r="T3153" s="165"/>
      <c r="AT3153" s="160" t="s">
        <v>313</v>
      </c>
      <c r="AU3153" s="160" t="s">
        <v>80</v>
      </c>
      <c r="AV3153" s="13" t="s">
        <v>80</v>
      </c>
      <c r="AW3153" s="13" t="s">
        <v>32</v>
      </c>
      <c r="AX3153" s="13" t="s">
        <v>71</v>
      </c>
      <c r="AY3153" s="160" t="s">
        <v>304</v>
      </c>
    </row>
    <row r="3154" spans="2:51" s="13" customFormat="1" x14ac:dyDescent="0.2">
      <c r="B3154" s="159"/>
      <c r="D3154" s="153" t="s">
        <v>313</v>
      </c>
      <c r="E3154" s="160" t="s">
        <v>2</v>
      </c>
      <c r="F3154" s="161" t="s">
        <v>3217</v>
      </c>
      <c r="H3154" s="162">
        <v>1.35</v>
      </c>
      <c r="I3154" s="163"/>
      <c r="L3154" s="159"/>
      <c r="M3154" s="164"/>
      <c r="T3154" s="165"/>
      <c r="AT3154" s="160" t="s">
        <v>313</v>
      </c>
      <c r="AU3154" s="160" t="s">
        <v>80</v>
      </c>
      <c r="AV3154" s="13" t="s">
        <v>80</v>
      </c>
      <c r="AW3154" s="13" t="s">
        <v>32</v>
      </c>
      <c r="AX3154" s="13" t="s">
        <v>71</v>
      </c>
      <c r="AY3154" s="160" t="s">
        <v>304</v>
      </c>
    </row>
    <row r="3155" spans="2:51" s="13" customFormat="1" x14ac:dyDescent="0.2">
      <c r="B3155" s="159"/>
      <c r="D3155" s="153" t="s">
        <v>313</v>
      </c>
      <c r="E3155" s="160" t="s">
        <v>2</v>
      </c>
      <c r="F3155" s="161" t="s">
        <v>3218</v>
      </c>
      <c r="H3155" s="162">
        <v>6.8419999999999996</v>
      </c>
      <c r="I3155" s="163"/>
      <c r="L3155" s="159"/>
      <c r="M3155" s="164"/>
      <c r="T3155" s="165"/>
      <c r="AT3155" s="160" t="s">
        <v>313</v>
      </c>
      <c r="AU3155" s="160" t="s">
        <v>80</v>
      </c>
      <c r="AV3155" s="13" t="s">
        <v>80</v>
      </c>
      <c r="AW3155" s="13" t="s">
        <v>32</v>
      </c>
      <c r="AX3155" s="13" t="s">
        <v>71</v>
      </c>
      <c r="AY3155" s="160" t="s">
        <v>304</v>
      </c>
    </row>
    <row r="3156" spans="2:51" s="13" customFormat="1" x14ac:dyDescent="0.2">
      <c r="B3156" s="159"/>
      <c r="D3156" s="153" t="s">
        <v>313</v>
      </c>
      <c r="E3156" s="160" t="s">
        <v>2</v>
      </c>
      <c r="F3156" s="161" t="s">
        <v>3219</v>
      </c>
      <c r="H3156" s="162">
        <v>7.8780000000000001</v>
      </c>
      <c r="I3156" s="163"/>
      <c r="L3156" s="159"/>
      <c r="M3156" s="164"/>
      <c r="T3156" s="165"/>
      <c r="AT3156" s="160" t="s">
        <v>313</v>
      </c>
      <c r="AU3156" s="160" t="s">
        <v>80</v>
      </c>
      <c r="AV3156" s="13" t="s">
        <v>80</v>
      </c>
      <c r="AW3156" s="13" t="s">
        <v>32</v>
      </c>
      <c r="AX3156" s="13" t="s">
        <v>71</v>
      </c>
      <c r="AY3156" s="160" t="s">
        <v>304</v>
      </c>
    </row>
    <row r="3157" spans="2:51" s="13" customFormat="1" x14ac:dyDescent="0.2">
      <c r="B3157" s="159"/>
      <c r="D3157" s="153" t="s">
        <v>313</v>
      </c>
      <c r="E3157" s="160" t="s">
        <v>2</v>
      </c>
      <c r="F3157" s="161" t="s">
        <v>3220</v>
      </c>
      <c r="H3157" s="162">
        <v>11.938000000000001</v>
      </c>
      <c r="I3157" s="163"/>
      <c r="L3157" s="159"/>
      <c r="M3157" s="164"/>
      <c r="T3157" s="165"/>
      <c r="AT3157" s="160" t="s">
        <v>313</v>
      </c>
      <c r="AU3157" s="160" t="s">
        <v>80</v>
      </c>
      <c r="AV3157" s="13" t="s">
        <v>80</v>
      </c>
      <c r="AW3157" s="13" t="s">
        <v>32</v>
      </c>
      <c r="AX3157" s="13" t="s">
        <v>71</v>
      </c>
      <c r="AY3157" s="160" t="s">
        <v>304</v>
      </c>
    </row>
    <row r="3158" spans="2:51" s="13" customFormat="1" x14ac:dyDescent="0.2">
      <c r="B3158" s="159"/>
      <c r="D3158" s="153" t="s">
        <v>313</v>
      </c>
      <c r="E3158" s="160" t="s">
        <v>2</v>
      </c>
      <c r="F3158" s="161" t="s">
        <v>3221</v>
      </c>
      <c r="H3158" s="162">
        <v>124.907</v>
      </c>
      <c r="I3158" s="163"/>
      <c r="L3158" s="159"/>
      <c r="M3158" s="164"/>
      <c r="T3158" s="165"/>
      <c r="AT3158" s="160" t="s">
        <v>313</v>
      </c>
      <c r="AU3158" s="160" t="s">
        <v>80</v>
      </c>
      <c r="AV3158" s="13" t="s">
        <v>80</v>
      </c>
      <c r="AW3158" s="13" t="s">
        <v>32</v>
      </c>
      <c r="AX3158" s="13" t="s">
        <v>71</v>
      </c>
      <c r="AY3158" s="160" t="s">
        <v>304</v>
      </c>
    </row>
    <row r="3159" spans="2:51" s="13" customFormat="1" x14ac:dyDescent="0.2">
      <c r="B3159" s="159"/>
      <c r="D3159" s="153" t="s">
        <v>313</v>
      </c>
      <c r="E3159" s="160" t="s">
        <v>2</v>
      </c>
      <c r="F3159" s="161" t="s">
        <v>3222</v>
      </c>
      <c r="H3159" s="162">
        <v>44.4</v>
      </c>
      <c r="I3159" s="163"/>
      <c r="L3159" s="159"/>
      <c r="M3159" s="164"/>
      <c r="T3159" s="165"/>
      <c r="AT3159" s="160" t="s">
        <v>313</v>
      </c>
      <c r="AU3159" s="160" t="s">
        <v>80</v>
      </c>
      <c r="AV3159" s="13" t="s">
        <v>80</v>
      </c>
      <c r="AW3159" s="13" t="s">
        <v>32</v>
      </c>
      <c r="AX3159" s="13" t="s">
        <v>71</v>
      </c>
      <c r="AY3159" s="160" t="s">
        <v>304</v>
      </c>
    </row>
    <row r="3160" spans="2:51" s="13" customFormat="1" x14ac:dyDescent="0.2">
      <c r="B3160" s="159"/>
      <c r="D3160" s="153" t="s">
        <v>313</v>
      </c>
      <c r="E3160" s="160" t="s">
        <v>2</v>
      </c>
      <c r="F3160" s="161" t="s">
        <v>3223</v>
      </c>
      <c r="H3160" s="162">
        <v>82.335999999999999</v>
      </c>
      <c r="I3160" s="163"/>
      <c r="L3160" s="159"/>
      <c r="M3160" s="164"/>
      <c r="T3160" s="165"/>
      <c r="AT3160" s="160" t="s">
        <v>313</v>
      </c>
      <c r="AU3160" s="160" t="s">
        <v>80</v>
      </c>
      <c r="AV3160" s="13" t="s">
        <v>80</v>
      </c>
      <c r="AW3160" s="13" t="s">
        <v>32</v>
      </c>
      <c r="AX3160" s="13" t="s">
        <v>71</v>
      </c>
      <c r="AY3160" s="160" t="s">
        <v>304</v>
      </c>
    </row>
    <row r="3161" spans="2:51" s="13" customFormat="1" x14ac:dyDescent="0.2">
      <c r="B3161" s="159"/>
      <c r="D3161" s="153" t="s">
        <v>313</v>
      </c>
      <c r="E3161" s="160" t="s">
        <v>2</v>
      </c>
      <c r="F3161" s="161" t="s">
        <v>3224</v>
      </c>
      <c r="H3161" s="162">
        <v>29.6</v>
      </c>
      <c r="I3161" s="163"/>
      <c r="L3161" s="159"/>
      <c r="M3161" s="164"/>
      <c r="T3161" s="165"/>
      <c r="AT3161" s="160" t="s">
        <v>313</v>
      </c>
      <c r="AU3161" s="160" t="s">
        <v>80</v>
      </c>
      <c r="AV3161" s="13" t="s">
        <v>80</v>
      </c>
      <c r="AW3161" s="13" t="s">
        <v>32</v>
      </c>
      <c r="AX3161" s="13" t="s">
        <v>71</v>
      </c>
      <c r="AY3161" s="160" t="s">
        <v>304</v>
      </c>
    </row>
    <row r="3162" spans="2:51" s="13" customFormat="1" x14ac:dyDescent="0.2">
      <c r="B3162" s="159"/>
      <c r="D3162" s="153" t="s">
        <v>313</v>
      </c>
      <c r="E3162" s="160" t="s">
        <v>2</v>
      </c>
      <c r="F3162" s="161" t="s">
        <v>3225</v>
      </c>
      <c r="H3162" s="162">
        <v>91.783000000000001</v>
      </c>
      <c r="I3162" s="163"/>
      <c r="L3162" s="159"/>
      <c r="M3162" s="164"/>
      <c r="T3162" s="165"/>
      <c r="AT3162" s="160" t="s">
        <v>313</v>
      </c>
      <c r="AU3162" s="160" t="s">
        <v>80</v>
      </c>
      <c r="AV3162" s="13" t="s">
        <v>80</v>
      </c>
      <c r="AW3162" s="13" t="s">
        <v>32</v>
      </c>
      <c r="AX3162" s="13" t="s">
        <v>71</v>
      </c>
      <c r="AY3162" s="160" t="s">
        <v>304</v>
      </c>
    </row>
    <row r="3163" spans="2:51" s="13" customFormat="1" x14ac:dyDescent="0.2">
      <c r="B3163" s="159"/>
      <c r="D3163" s="153" t="s">
        <v>313</v>
      </c>
      <c r="E3163" s="160" t="s">
        <v>2</v>
      </c>
      <c r="F3163" s="161" t="s">
        <v>3226</v>
      </c>
      <c r="H3163" s="162">
        <v>16.135999999999999</v>
      </c>
      <c r="I3163" s="163"/>
      <c r="L3163" s="159"/>
      <c r="M3163" s="164"/>
      <c r="T3163" s="165"/>
      <c r="AT3163" s="160" t="s">
        <v>313</v>
      </c>
      <c r="AU3163" s="160" t="s">
        <v>80</v>
      </c>
      <c r="AV3163" s="13" t="s">
        <v>80</v>
      </c>
      <c r="AW3163" s="13" t="s">
        <v>32</v>
      </c>
      <c r="AX3163" s="13" t="s">
        <v>71</v>
      </c>
      <c r="AY3163" s="160" t="s">
        <v>304</v>
      </c>
    </row>
    <row r="3164" spans="2:51" s="13" customFormat="1" x14ac:dyDescent="0.2">
      <c r="B3164" s="159"/>
      <c r="D3164" s="153" t="s">
        <v>313</v>
      </c>
      <c r="E3164" s="160" t="s">
        <v>2</v>
      </c>
      <c r="F3164" s="161" t="s">
        <v>3227</v>
      </c>
      <c r="H3164" s="162">
        <v>14.03</v>
      </c>
      <c r="I3164" s="163"/>
      <c r="L3164" s="159"/>
      <c r="M3164" s="164"/>
      <c r="T3164" s="165"/>
      <c r="AT3164" s="160" t="s">
        <v>313</v>
      </c>
      <c r="AU3164" s="160" t="s">
        <v>80</v>
      </c>
      <c r="AV3164" s="13" t="s">
        <v>80</v>
      </c>
      <c r="AW3164" s="13" t="s">
        <v>32</v>
      </c>
      <c r="AX3164" s="13" t="s">
        <v>71</v>
      </c>
      <c r="AY3164" s="160" t="s">
        <v>304</v>
      </c>
    </row>
    <row r="3165" spans="2:51" s="13" customFormat="1" x14ac:dyDescent="0.2">
      <c r="B3165" s="159"/>
      <c r="D3165" s="153" t="s">
        <v>313</v>
      </c>
      <c r="E3165" s="160" t="s">
        <v>2</v>
      </c>
      <c r="F3165" s="161" t="s">
        <v>3228</v>
      </c>
      <c r="H3165" s="162">
        <v>6.8639999999999999</v>
      </c>
      <c r="I3165" s="163"/>
      <c r="L3165" s="159"/>
      <c r="M3165" s="164"/>
      <c r="T3165" s="165"/>
      <c r="AT3165" s="160" t="s">
        <v>313</v>
      </c>
      <c r="AU3165" s="160" t="s">
        <v>80</v>
      </c>
      <c r="AV3165" s="13" t="s">
        <v>80</v>
      </c>
      <c r="AW3165" s="13" t="s">
        <v>32</v>
      </c>
      <c r="AX3165" s="13" t="s">
        <v>71</v>
      </c>
      <c r="AY3165" s="160" t="s">
        <v>304</v>
      </c>
    </row>
    <row r="3166" spans="2:51" s="13" customFormat="1" x14ac:dyDescent="0.2">
      <c r="B3166" s="159"/>
      <c r="D3166" s="153" t="s">
        <v>313</v>
      </c>
      <c r="E3166" s="160" t="s">
        <v>2</v>
      </c>
      <c r="F3166" s="161" t="s">
        <v>3229</v>
      </c>
      <c r="H3166" s="162">
        <v>4.8360000000000003</v>
      </c>
      <c r="I3166" s="163"/>
      <c r="L3166" s="159"/>
      <c r="M3166" s="164"/>
      <c r="T3166" s="165"/>
      <c r="AT3166" s="160" t="s">
        <v>313</v>
      </c>
      <c r="AU3166" s="160" t="s">
        <v>80</v>
      </c>
      <c r="AV3166" s="13" t="s">
        <v>80</v>
      </c>
      <c r="AW3166" s="13" t="s">
        <v>32</v>
      </c>
      <c r="AX3166" s="13" t="s">
        <v>71</v>
      </c>
      <c r="AY3166" s="160" t="s">
        <v>304</v>
      </c>
    </row>
    <row r="3167" spans="2:51" s="13" customFormat="1" x14ac:dyDescent="0.2">
      <c r="B3167" s="159"/>
      <c r="D3167" s="153" t="s">
        <v>313</v>
      </c>
      <c r="E3167" s="160" t="s">
        <v>2</v>
      </c>
      <c r="F3167" s="161" t="s">
        <v>3230</v>
      </c>
      <c r="H3167" s="162">
        <v>11.96</v>
      </c>
      <c r="I3167" s="163"/>
      <c r="L3167" s="159"/>
      <c r="M3167" s="164"/>
      <c r="T3167" s="165"/>
      <c r="AT3167" s="160" t="s">
        <v>313</v>
      </c>
      <c r="AU3167" s="160" t="s">
        <v>80</v>
      </c>
      <c r="AV3167" s="13" t="s">
        <v>80</v>
      </c>
      <c r="AW3167" s="13" t="s">
        <v>32</v>
      </c>
      <c r="AX3167" s="13" t="s">
        <v>71</v>
      </c>
      <c r="AY3167" s="160" t="s">
        <v>304</v>
      </c>
    </row>
    <row r="3168" spans="2:51" s="13" customFormat="1" x14ac:dyDescent="0.2">
      <c r="B3168" s="159"/>
      <c r="D3168" s="153" t="s">
        <v>313</v>
      </c>
      <c r="E3168" s="160" t="s">
        <v>2</v>
      </c>
      <c r="F3168" s="161" t="s">
        <v>3231</v>
      </c>
      <c r="H3168" s="162">
        <v>11.96</v>
      </c>
      <c r="I3168" s="163"/>
      <c r="L3168" s="159"/>
      <c r="M3168" s="164"/>
      <c r="T3168" s="165"/>
      <c r="AT3168" s="160" t="s">
        <v>313</v>
      </c>
      <c r="AU3168" s="160" t="s">
        <v>80</v>
      </c>
      <c r="AV3168" s="13" t="s">
        <v>80</v>
      </c>
      <c r="AW3168" s="13" t="s">
        <v>32</v>
      </c>
      <c r="AX3168" s="13" t="s">
        <v>71</v>
      </c>
      <c r="AY3168" s="160" t="s">
        <v>304</v>
      </c>
    </row>
    <row r="3169" spans="2:51" s="13" customFormat="1" x14ac:dyDescent="0.2">
      <c r="B3169" s="159"/>
      <c r="D3169" s="153" t="s">
        <v>313</v>
      </c>
      <c r="E3169" s="160" t="s">
        <v>2</v>
      </c>
      <c r="F3169" s="161" t="s">
        <v>3232</v>
      </c>
      <c r="H3169" s="162">
        <v>1.62</v>
      </c>
      <c r="I3169" s="163"/>
      <c r="L3169" s="159"/>
      <c r="M3169" s="164"/>
      <c r="T3169" s="165"/>
      <c r="AT3169" s="160" t="s">
        <v>313</v>
      </c>
      <c r="AU3169" s="160" t="s">
        <v>80</v>
      </c>
      <c r="AV3169" s="13" t="s">
        <v>80</v>
      </c>
      <c r="AW3169" s="13" t="s">
        <v>32</v>
      </c>
      <c r="AX3169" s="13" t="s">
        <v>71</v>
      </c>
      <c r="AY3169" s="160" t="s">
        <v>304</v>
      </c>
    </row>
    <row r="3170" spans="2:51" s="13" customFormat="1" x14ac:dyDescent="0.2">
      <c r="B3170" s="159"/>
      <c r="D3170" s="153" t="s">
        <v>313</v>
      </c>
      <c r="E3170" s="160" t="s">
        <v>2</v>
      </c>
      <c r="F3170" s="161" t="s">
        <v>3233</v>
      </c>
      <c r="H3170" s="162">
        <v>24.713999999999999</v>
      </c>
      <c r="I3170" s="163"/>
      <c r="L3170" s="159"/>
      <c r="M3170" s="164"/>
      <c r="T3170" s="165"/>
      <c r="AT3170" s="160" t="s">
        <v>313</v>
      </c>
      <c r="AU3170" s="160" t="s">
        <v>80</v>
      </c>
      <c r="AV3170" s="13" t="s">
        <v>80</v>
      </c>
      <c r="AW3170" s="13" t="s">
        <v>32</v>
      </c>
      <c r="AX3170" s="13" t="s">
        <v>71</v>
      </c>
      <c r="AY3170" s="160" t="s">
        <v>304</v>
      </c>
    </row>
    <row r="3171" spans="2:51" s="13" customFormat="1" x14ac:dyDescent="0.2">
      <c r="B3171" s="159"/>
      <c r="D3171" s="153" t="s">
        <v>313</v>
      </c>
      <c r="E3171" s="160" t="s">
        <v>2</v>
      </c>
      <c r="F3171" s="161" t="s">
        <v>3234</v>
      </c>
      <c r="H3171" s="162">
        <v>4.6230000000000002</v>
      </c>
      <c r="I3171" s="163"/>
      <c r="L3171" s="159"/>
      <c r="M3171" s="164"/>
      <c r="T3171" s="165"/>
      <c r="AT3171" s="160" t="s">
        <v>313</v>
      </c>
      <c r="AU3171" s="160" t="s">
        <v>80</v>
      </c>
      <c r="AV3171" s="13" t="s">
        <v>80</v>
      </c>
      <c r="AW3171" s="13" t="s">
        <v>32</v>
      </c>
      <c r="AX3171" s="13" t="s">
        <v>71</v>
      </c>
      <c r="AY3171" s="160" t="s">
        <v>304</v>
      </c>
    </row>
    <row r="3172" spans="2:51" s="13" customFormat="1" x14ac:dyDescent="0.2">
      <c r="B3172" s="159"/>
      <c r="D3172" s="153" t="s">
        <v>313</v>
      </c>
      <c r="E3172" s="160" t="s">
        <v>2</v>
      </c>
      <c r="F3172" s="161" t="s">
        <v>3235</v>
      </c>
      <c r="H3172" s="162">
        <v>1.665</v>
      </c>
      <c r="I3172" s="163"/>
      <c r="L3172" s="159"/>
      <c r="M3172" s="164"/>
      <c r="T3172" s="165"/>
      <c r="AT3172" s="160" t="s">
        <v>313</v>
      </c>
      <c r="AU3172" s="160" t="s">
        <v>80</v>
      </c>
      <c r="AV3172" s="13" t="s">
        <v>80</v>
      </c>
      <c r="AW3172" s="13" t="s">
        <v>32</v>
      </c>
      <c r="AX3172" s="13" t="s">
        <v>71</v>
      </c>
      <c r="AY3172" s="160" t="s">
        <v>304</v>
      </c>
    </row>
    <row r="3173" spans="2:51" s="13" customFormat="1" x14ac:dyDescent="0.2">
      <c r="B3173" s="159"/>
      <c r="D3173" s="153" t="s">
        <v>313</v>
      </c>
      <c r="E3173" s="160" t="s">
        <v>2</v>
      </c>
      <c r="F3173" s="161" t="s">
        <v>3236</v>
      </c>
      <c r="H3173" s="162">
        <v>2.8679999999999999</v>
      </c>
      <c r="I3173" s="163"/>
      <c r="L3173" s="159"/>
      <c r="M3173" s="164"/>
      <c r="T3173" s="165"/>
      <c r="AT3173" s="160" t="s">
        <v>313</v>
      </c>
      <c r="AU3173" s="160" t="s">
        <v>80</v>
      </c>
      <c r="AV3173" s="13" t="s">
        <v>80</v>
      </c>
      <c r="AW3173" s="13" t="s">
        <v>32</v>
      </c>
      <c r="AX3173" s="13" t="s">
        <v>71</v>
      </c>
      <c r="AY3173" s="160" t="s">
        <v>304</v>
      </c>
    </row>
    <row r="3174" spans="2:51" s="13" customFormat="1" x14ac:dyDescent="0.2">
      <c r="B3174" s="159"/>
      <c r="D3174" s="153" t="s">
        <v>313</v>
      </c>
      <c r="E3174" s="160" t="s">
        <v>2</v>
      </c>
      <c r="F3174" s="161" t="s">
        <v>3237</v>
      </c>
      <c r="H3174" s="162">
        <v>1.665</v>
      </c>
      <c r="I3174" s="163"/>
      <c r="L3174" s="159"/>
      <c r="M3174" s="164"/>
      <c r="T3174" s="165"/>
      <c r="AT3174" s="160" t="s">
        <v>313</v>
      </c>
      <c r="AU3174" s="160" t="s">
        <v>80</v>
      </c>
      <c r="AV3174" s="13" t="s">
        <v>80</v>
      </c>
      <c r="AW3174" s="13" t="s">
        <v>32</v>
      </c>
      <c r="AX3174" s="13" t="s">
        <v>71</v>
      </c>
      <c r="AY3174" s="160" t="s">
        <v>304</v>
      </c>
    </row>
    <row r="3175" spans="2:51" s="13" customFormat="1" x14ac:dyDescent="0.2">
      <c r="B3175" s="159"/>
      <c r="D3175" s="153" t="s">
        <v>313</v>
      </c>
      <c r="E3175" s="160" t="s">
        <v>2</v>
      </c>
      <c r="F3175" s="161" t="s">
        <v>3238</v>
      </c>
      <c r="H3175" s="162">
        <v>17.422000000000001</v>
      </c>
      <c r="I3175" s="163"/>
      <c r="L3175" s="159"/>
      <c r="M3175" s="164"/>
      <c r="T3175" s="165"/>
      <c r="AT3175" s="160" t="s">
        <v>313</v>
      </c>
      <c r="AU3175" s="160" t="s">
        <v>80</v>
      </c>
      <c r="AV3175" s="13" t="s">
        <v>80</v>
      </c>
      <c r="AW3175" s="13" t="s">
        <v>32</v>
      </c>
      <c r="AX3175" s="13" t="s">
        <v>71</v>
      </c>
      <c r="AY3175" s="160" t="s">
        <v>304</v>
      </c>
    </row>
    <row r="3176" spans="2:51" s="13" customFormat="1" x14ac:dyDescent="0.2">
      <c r="B3176" s="159"/>
      <c r="D3176" s="153" t="s">
        <v>313</v>
      </c>
      <c r="E3176" s="160" t="s">
        <v>2</v>
      </c>
      <c r="F3176" s="161" t="s">
        <v>3239</v>
      </c>
      <c r="H3176" s="162">
        <v>3.52</v>
      </c>
      <c r="I3176" s="163"/>
      <c r="L3176" s="159"/>
      <c r="M3176" s="164"/>
      <c r="T3176" s="165"/>
      <c r="AT3176" s="160" t="s">
        <v>313</v>
      </c>
      <c r="AU3176" s="160" t="s">
        <v>80</v>
      </c>
      <c r="AV3176" s="13" t="s">
        <v>80</v>
      </c>
      <c r="AW3176" s="13" t="s">
        <v>32</v>
      </c>
      <c r="AX3176" s="13" t="s">
        <v>71</v>
      </c>
      <c r="AY3176" s="160" t="s">
        <v>304</v>
      </c>
    </row>
    <row r="3177" spans="2:51" s="14" customFormat="1" x14ac:dyDescent="0.2">
      <c r="B3177" s="166"/>
      <c r="D3177" s="153" t="s">
        <v>313</v>
      </c>
      <c r="E3177" s="167" t="s">
        <v>2</v>
      </c>
      <c r="F3177" s="168" t="s">
        <v>321</v>
      </c>
      <c r="H3177" s="169">
        <v>616.90899999999999</v>
      </c>
      <c r="I3177" s="170"/>
      <c r="L3177" s="166"/>
      <c r="M3177" s="171"/>
      <c r="T3177" s="172"/>
      <c r="AT3177" s="167" t="s">
        <v>313</v>
      </c>
      <c r="AU3177" s="167" t="s">
        <v>80</v>
      </c>
      <c r="AV3177" s="14" t="s">
        <v>322</v>
      </c>
      <c r="AW3177" s="14" t="s">
        <v>32</v>
      </c>
      <c r="AX3177" s="14" t="s">
        <v>71</v>
      </c>
      <c r="AY3177" s="167" t="s">
        <v>304</v>
      </c>
    </row>
    <row r="3178" spans="2:51" s="12" customFormat="1" x14ac:dyDescent="0.2">
      <c r="B3178" s="152"/>
      <c r="D3178" s="153" t="s">
        <v>313</v>
      </c>
      <c r="E3178" s="154" t="s">
        <v>2</v>
      </c>
      <c r="F3178" s="155" t="s">
        <v>894</v>
      </c>
      <c r="H3178" s="154" t="s">
        <v>2</v>
      </c>
      <c r="I3178" s="156"/>
      <c r="L3178" s="152"/>
      <c r="M3178" s="157"/>
      <c r="T3178" s="158"/>
      <c r="AT3178" s="154" t="s">
        <v>313</v>
      </c>
      <c r="AU3178" s="154" t="s">
        <v>80</v>
      </c>
      <c r="AV3178" s="12" t="s">
        <v>78</v>
      </c>
      <c r="AW3178" s="12" t="s">
        <v>32</v>
      </c>
      <c r="AX3178" s="12" t="s">
        <v>71</v>
      </c>
      <c r="AY3178" s="154" t="s">
        <v>304</v>
      </c>
    </row>
    <row r="3179" spans="2:51" s="13" customFormat="1" x14ac:dyDescent="0.2">
      <c r="B3179" s="159"/>
      <c r="D3179" s="153" t="s">
        <v>313</v>
      </c>
      <c r="E3179" s="160" t="s">
        <v>2</v>
      </c>
      <c r="F3179" s="161" t="s">
        <v>3240</v>
      </c>
      <c r="H3179" s="162">
        <v>34.493000000000002</v>
      </c>
      <c r="I3179" s="163"/>
      <c r="L3179" s="159"/>
      <c r="M3179" s="164"/>
      <c r="T3179" s="165"/>
      <c r="AT3179" s="160" t="s">
        <v>313</v>
      </c>
      <c r="AU3179" s="160" t="s">
        <v>80</v>
      </c>
      <c r="AV3179" s="13" t="s">
        <v>80</v>
      </c>
      <c r="AW3179" s="13" t="s">
        <v>32</v>
      </c>
      <c r="AX3179" s="13" t="s">
        <v>71</v>
      </c>
      <c r="AY3179" s="160" t="s">
        <v>304</v>
      </c>
    </row>
    <row r="3180" spans="2:51" s="13" customFormat="1" x14ac:dyDescent="0.2">
      <c r="B3180" s="159"/>
      <c r="D3180" s="153" t="s">
        <v>313</v>
      </c>
      <c r="E3180" s="160" t="s">
        <v>2</v>
      </c>
      <c r="F3180" s="161" t="s">
        <v>3241</v>
      </c>
      <c r="H3180" s="162">
        <v>35.369999999999997</v>
      </c>
      <c r="I3180" s="163"/>
      <c r="L3180" s="159"/>
      <c r="M3180" s="164"/>
      <c r="T3180" s="165"/>
      <c r="AT3180" s="160" t="s">
        <v>313</v>
      </c>
      <c r="AU3180" s="160" t="s">
        <v>80</v>
      </c>
      <c r="AV3180" s="13" t="s">
        <v>80</v>
      </c>
      <c r="AW3180" s="13" t="s">
        <v>32</v>
      </c>
      <c r="AX3180" s="13" t="s">
        <v>71</v>
      </c>
      <c r="AY3180" s="160" t="s">
        <v>304</v>
      </c>
    </row>
    <row r="3181" spans="2:51" s="13" customFormat="1" x14ac:dyDescent="0.2">
      <c r="B3181" s="159"/>
      <c r="D3181" s="153" t="s">
        <v>313</v>
      </c>
      <c r="E3181" s="160" t="s">
        <v>2</v>
      </c>
      <c r="F3181" s="161" t="s">
        <v>3242</v>
      </c>
      <c r="H3181" s="162">
        <v>2.4750000000000001</v>
      </c>
      <c r="I3181" s="163"/>
      <c r="L3181" s="159"/>
      <c r="M3181" s="164"/>
      <c r="T3181" s="165"/>
      <c r="AT3181" s="160" t="s">
        <v>313</v>
      </c>
      <c r="AU3181" s="160" t="s">
        <v>80</v>
      </c>
      <c r="AV3181" s="13" t="s">
        <v>80</v>
      </c>
      <c r="AW3181" s="13" t="s">
        <v>32</v>
      </c>
      <c r="AX3181" s="13" t="s">
        <v>71</v>
      </c>
      <c r="AY3181" s="160" t="s">
        <v>304</v>
      </c>
    </row>
    <row r="3182" spans="2:51" s="13" customFormat="1" x14ac:dyDescent="0.2">
      <c r="B3182" s="159"/>
      <c r="D3182" s="153" t="s">
        <v>313</v>
      </c>
      <c r="E3182" s="160" t="s">
        <v>2</v>
      </c>
      <c r="F3182" s="161" t="s">
        <v>3243</v>
      </c>
      <c r="H3182" s="162">
        <v>2.1749999999999998</v>
      </c>
      <c r="I3182" s="163"/>
      <c r="L3182" s="159"/>
      <c r="M3182" s="164"/>
      <c r="T3182" s="165"/>
      <c r="AT3182" s="160" t="s">
        <v>313</v>
      </c>
      <c r="AU3182" s="160" t="s">
        <v>80</v>
      </c>
      <c r="AV3182" s="13" t="s">
        <v>80</v>
      </c>
      <c r="AW3182" s="13" t="s">
        <v>32</v>
      </c>
      <c r="AX3182" s="13" t="s">
        <v>71</v>
      </c>
      <c r="AY3182" s="160" t="s">
        <v>304</v>
      </c>
    </row>
    <row r="3183" spans="2:51" s="13" customFormat="1" x14ac:dyDescent="0.2">
      <c r="B3183" s="159"/>
      <c r="D3183" s="153" t="s">
        <v>313</v>
      </c>
      <c r="E3183" s="160" t="s">
        <v>2</v>
      </c>
      <c r="F3183" s="161" t="s">
        <v>3244</v>
      </c>
      <c r="H3183" s="162">
        <v>1.35</v>
      </c>
      <c r="I3183" s="163"/>
      <c r="L3183" s="159"/>
      <c r="M3183" s="164"/>
      <c r="T3183" s="165"/>
      <c r="AT3183" s="160" t="s">
        <v>313</v>
      </c>
      <c r="AU3183" s="160" t="s">
        <v>80</v>
      </c>
      <c r="AV3183" s="13" t="s">
        <v>80</v>
      </c>
      <c r="AW3183" s="13" t="s">
        <v>32</v>
      </c>
      <c r="AX3183" s="13" t="s">
        <v>71</v>
      </c>
      <c r="AY3183" s="160" t="s">
        <v>304</v>
      </c>
    </row>
    <row r="3184" spans="2:51" s="13" customFormat="1" x14ac:dyDescent="0.2">
      <c r="B3184" s="159"/>
      <c r="D3184" s="153" t="s">
        <v>313</v>
      </c>
      <c r="E3184" s="160" t="s">
        <v>2</v>
      </c>
      <c r="F3184" s="161" t="s">
        <v>3245</v>
      </c>
      <c r="H3184" s="162">
        <v>2.4750000000000001</v>
      </c>
      <c r="I3184" s="163"/>
      <c r="L3184" s="159"/>
      <c r="M3184" s="164"/>
      <c r="T3184" s="165"/>
      <c r="AT3184" s="160" t="s">
        <v>313</v>
      </c>
      <c r="AU3184" s="160" t="s">
        <v>80</v>
      </c>
      <c r="AV3184" s="13" t="s">
        <v>80</v>
      </c>
      <c r="AW3184" s="13" t="s">
        <v>32</v>
      </c>
      <c r="AX3184" s="13" t="s">
        <v>71</v>
      </c>
      <c r="AY3184" s="160" t="s">
        <v>304</v>
      </c>
    </row>
    <row r="3185" spans="2:65" s="13" customFormat="1" x14ac:dyDescent="0.2">
      <c r="B3185" s="159"/>
      <c r="D3185" s="153" t="s">
        <v>313</v>
      </c>
      <c r="E3185" s="160" t="s">
        <v>2</v>
      </c>
      <c r="F3185" s="161" t="s">
        <v>3246</v>
      </c>
      <c r="H3185" s="162">
        <v>1.35</v>
      </c>
      <c r="I3185" s="163"/>
      <c r="L3185" s="159"/>
      <c r="M3185" s="164"/>
      <c r="T3185" s="165"/>
      <c r="AT3185" s="160" t="s">
        <v>313</v>
      </c>
      <c r="AU3185" s="160" t="s">
        <v>80</v>
      </c>
      <c r="AV3185" s="13" t="s">
        <v>80</v>
      </c>
      <c r="AW3185" s="13" t="s">
        <v>32</v>
      </c>
      <c r="AX3185" s="13" t="s">
        <v>71</v>
      </c>
      <c r="AY3185" s="160" t="s">
        <v>304</v>
      </c>
    </row>
    <row r="3186" spans="2:65" s="13" customFormat="1" x14ac:dyDescent="0.2">
      <c r="B3186" s="159"/>
      <c r="D3186" s="153" t="s">
        <v>313</v>
      </c>
      <c r="E3186" s="160" t="s">
        <v>2</v>
      </c>
      <c r="F3186" s="161" t="s">
        <v>3247</v>
      </c>
      <c r="H3186" s="162">
        <v>13.731999999999999</v>
      </c>
      <c r="I3186" s="163"/>
      <c r="L3186" s="159"/>
      <c r="M3186" s="164"/>
      <c r="T3186" s="165"/>
      <c r="AT3186" s="160" t="s">
        <v>313</v>
      </c>
      <c r="AU3186" s="160" t="s">
        <v>80</v>
      </c>
      <c r="AV3186" s="13" t="s">
        <v>80</v>
      </c>
      <c r="AW3186" s="13" t="s">
        <v>32</v>
      </c>
      <c r="AX3186" s="13" t="s">
        <v>71</v>
      </c>
      <c r="AY3186" s="160" t="s">
        <v>304</v>
      </c>
    </row>
    <row r="3187" spans="2:65" s="13" customFormat="1" x14ac:dyDescent="0.2">
      <c r="B3187" s="159"/>
      <c r="D3187" s="153" t="s">
        <v>313</v>
      </c>
      <c r="E3187" s="160" t="s">
        <v>2</v>
      </c>
      <c r="F3187" s="161" t="s">
        <v>3248</v>
      </c>
      <c r="H3187" s="162">
        <v>13.731999999999999</v>
      </c>
      <c r="I3187" s="163"/>
      <c r="L3187" s="159"/>
      <c r="M3187" s="164"/>
      <c r="T3187" s="165"/>
      <c r="AT3187" s="160" t="s">
        <v>313</v>
      </c>
      <c r="AU3187" s="160" t="s">
        <v>80</v>
      </c>
      <c r="AV3187" s="13" t="s">
        <v>80</v>
      </c>
      <c r="AW3187" s="13" t="s">
        <v>32</v>
      </c>
      <c r="AX3187" s="13" t="s">
        <v>71</v>
      </c>
      <c r="AY3187" s="160" t="s">
        <v>304</v>
      </c>
    </row>
    <row r="3188" spans="2:65" s="13" customFormat="1" x14ac:dyDescent="0.2">
      <c r="B3188" s="159"/>
      <c r="D3188" s="153" t="s">
        <v>313</v>
      </c>
      <c r="E3188" s="160" t="s">
        <v>2</v>
      </c>
      <c r="F3188" s="161" t="s">
        <v>3249</v>
      </c>
      <c r="H3188" s="162">
        <v>13.731999999999999</v>
      </c>
      <c r="I3188" s="163"/>
      <c r="L3188" s="159"/>
      <c r="M3188" s="164"/>
      <c r="T3188" s="165"/>
      <c r="AT3188" s="160" t="s">
        <v>313</v>
      </c>
      <c r="AU3188" s="160" t="s">
        <v>80</v>
      </c>
      <c r="AV3188" s="13" t="s">
        <v>80</v>
      </c>
      <c r="AW3188" s="13" t="s">
        <v>32</v>
      </c>
      <c r="AX3188" s="13" t="s">
        <v>71</v>
      </c>
      <c r="AY3188" s="160" t="s">
        <v>304</v>
      </c>
    </row>
    <row r="3189" spans="2:65" s="13" customFormat="1" x14ac:dyDescent="0.2">
      <c r="B3189" s="159"/>
      <c r="D3189" s="153" t="s">
        <v>313</v>
      </c>
      <c r="E3189" s="160" t="s">
        <v>2</v>
      </c>
      <c r="F3189" s="161" t="s">
        <v>3250</v>
      </c>
      <c r="H3189" s="162">
        <v>13.731999999999999</v>
      </c>
      <c r="I3189" s="163"/>
      <c r="L3189" s="159"/>
      <c r="M3189" s="164"/>
      <c r="T3189" s="165"/>
      <c r="AT3189" s="160" t="s">
        <v>313</v>
      </c>
      <c r="AU3189" s="160" t="s">
        <v>80</v>
      </c>
      <c r="AV3189" s="13" t="s">
        <v>80</v>
      </c>
      <c r="AW3189" s="13" t="s">
        <v>32</v>
      </c>
      <c r="AX3189" s="13" t="s">
        <v>71</v>
      </c>
      <c r="AY3189" s="160" t="s">
        <v>304</v>
      </c>
    </row>
    <row r="3190" spans="2:65" s="13" customFormat="1" x14ac:dyDescent="0.2">
      <c r="B3190" s="159"/>
      <c r="D3190" s="153" t="s">
        <v>313</v>
      </c>
      <c r="E3190" s="160" t="s">
        <v>2</v>
      </c>
      <c r="F3190" s="161" t="s">
        <v>3251</v>
      </c>
      <c r="H3190" s="162">
        <v>13.731999999999999</v>
      </c>
      <c r="I3190" s="163"/>
      <c r="L3190" s="159"/>
      <c r="M3190" s="164"/>
      <c r="T3190" s="165"/>
      <c r="AT3190" s="160" t="s">
        <v>313</v>
      </c>
      <c r="AU3190" s="160" t="s">
        <v>80</v>
      </c>
      <c r="AV3190" s="13" t="s">
        <v>80</v>
      </c>
      <c r="AW3190" s="13" t="s">
        <v>32</v>
      </c>
      <c r="AX3190" s="13" t="s">
        <v>71</v>
      </c>
      <c r="AY3190" s="160" t="s">
        <v>304</v>
      </c>
    </row>
    <row r="3191" spans="2:65" s="13" customFormat="1" x14ac:dyDescent="0.2">
      <c r="B3191" s="159"/>
      <c r="D3191" s="153" t="s">
        <v>313</v>
      </c>
      <c r="E3191" s="160" t="s">
        <v>2</v>
      </c>
      <c r="F3191" s="161" t="s">
        <v>3252</v>
      </c>
      <c r="H3191" s="162">
        <v>13.731999999999999</v>
      </c>
      <c r="I3191" s="163"/>
      <c r="L3191" s="159"/>
      <c r="M3191" s="164"/>
      <c r="T3191" s="165"/>
      <c r="AT3191" s="160" t="s">
        <v>313</v>
      </c>
      <c r="AU3191" s="160" t="s">
        <v>80</v>
      </c>
      <c r="AV3191" s="13" t="s">
        <v>80</v>
      </c>
      <c r="AW3191" s="13" t="s">
        <v>32</v>
      </c>
      <c r="AX3191" s="13" t="s">
        <v>71</v>
      </c>
      <c r="AY3191" s="160" t="s">
        <v>304</v>
      </c>
    </row>
    <row r="3192" spans="2:65" s="13" customFormat="1" x14ac:dyDescent="0.2">
      <c r="B3192" s="159"/>
      <c r="D3192" s="153" t="s">
        <v>313</v>
      </c>
      <c r="E3192" s="160" t="s">
        <v>2</v>
      </c>
      <c r="F3192" s="161" t="s">
        <v>3253</v>
      </c>
      <c r="H3192" s="162">
        <v>15.47</v>
      </c>
      <c r="I3192" s="163"/>
      <c r="L3192" s="159"/>
      <c r="M3192" s="164"/>
      <c r="T3192" s="165"/>
      <c r="AT3192" s="160" t="s">
        <v>313</v>
      </c>
      <c r="AU3192" s="160" t="s">
        <v>80</v>
      </c>
      <c r="AV3192" s="13" t="s">
        <v>80</v>
      </c>
      <c r="AW3192" s="13" t="s">
        <v>32</v>
      </c>
      <c r="AX3192" s="13" t="s">
        <v>71</v>
      </c>
      <c r="AY3192" s="160" t="s">
        <v>304</v>
      </c>
    </row>
    <row r="3193" spans="2:65" s="14" customFormat="1" x14ac:dyDescent="0.2">
      <c r="B3193" s="166"/>
      <c r="D3193" s="153" t="s">
        <v>313</v>
      </c>
      <c r="E3193" s="167" t="s">
        <v>2</v>
      </c>
      <c r="F3193" s="168" t="s">
        <v>321</v>
      </c>
      <c r="H3193" s="169">
        <v>177.55</v>
      </c>
      <c r="I3193" s="170"/>
      <c r="L3193" s="166"/>
      <c r="M3193" s="171"/>
      <c r="T3193" s="172"/>
      <c r="AT3193" s="167" t="s">
        <v>313</v>
      </c>
      <c r="AU3193" s="167" t="s">
        <v>80</v>
      </c>
      <c r="AV3193" s="14" t="s">
        <v>322</v>
      </c>
      <c r="AW3193" s="14" t="s">
        <v>32</v>
      </c>
      <c r="AX3193" s="14" t="s">
        <v>71</v>
      </c>
      <c r="AY3193" s="167" t="s">
        <v>304</v>
      </c>
    </row>
    <row r="3194" spans="2:65" s="15" customFormat="1" x14ac:dyDescent="0.2">
      <c r="B3194" s="173"/>
      <c r="D3194" s="153" t="s">
        <v>313</v>
      </c>
      <c r="E3194" s="174" t="s">
        <v>3254</v>
      </c>
      <c r="F3194" s="175" t="s">
        <v>323</v>
      </c>
      <c r="H3194" s="176">
        <v>794.45899999999995</v>
      </c>
      <c r="I3194" s="177"/>
      <c r="L3194" s="173"/>
      <c r="M3194" s="178"/>
      <c r="T3194" s="179"/>
      <c r="AT3194" s="174" t="s">
        <v>313</v>
      </c>
      <c r="AU3194" s="174" t="s">
        <v>80</v>
      </c>
      <c r="AV3194" s="15" t="s">
        <v>86</v>
      </c>
      <c r="AW3194" s="15" t="s">
        <v>32</v>
      </c>
      <c r="AX3194" s="15" t="s">
        <v>78</v>
      </c>
      <c r="AY3194" s="174" t="s">
        <v>304</v>
      </c>
    </row>
    <row r="3195" spans="2:65" s="1" customFormat="1" ht="49.15" customHeight="1" x14ac:dyDescent="0.2">
      <c r="B3195" s="134"/>
      <c r="C3195" s="135" t="s">
        <v>3255</v>
      </c>
      <c r="D3195" s="135" t="s">
        <v>306</v>
      </c>
      <c r="E3195" s="136" t="s">
        <v>3256</v>
      </c>
      <c r="F3195" s="137" t="s">
        <v>3257</v>
      </c>
      <c r="G3195" s="138" t="s">
        <v>130</v>
      </c>
      <c r="H3195" s="139">
        <v>45.773000000000003</v>
      </c>
      <c r="I3195" s="140"/>
      <c r="J3195" s="141">
        <f>ROUND(I3195*H3195,2)</f>
        <v>0</v>
      </c>
      <c r="K3195" s="137" t="s">
        <v>309</v>
      </c>
      <c r="L3195" s="33"/>
      <c r="M3195" s="142" t="s">
        <v>2</v>
      </c>
      <c r="N3195" s="143" t="s">
        <v>42</v>
      </c>
      <c r="P3195" s="144">
        <f>O3195*H3195</f>
        <v>0</v>
      </c>
      <c r="Q3195" s="144">
        <v>1.259E-2</v>
      </c>
      <c r="R3195" s="144">
        <f>Q3195*H3195</f>
        <v>0.57628207000000009</v>
      </c>
      <c r="S3195" s="144">
        <v>0</v>
      </c>
      <c r="T3195" s="145">
        <f>S3195*H3195</f>
        <v>0</v>
      </c>
      <c r="AR3195" s="146" t="s">
        <v>423</v>
      </c>
      <c r="AT3195" s="146" t="s">
        <v>306</v>
      </c>
      <c r="AU3195" s="146" t="s">
        <v>80</v>
      </c>
      <c r="AY3195" s="18" t="s">
        <v>304</v>
      </c>
      <c r="BE3195" s="147">
        <f>IF(N3195="základní",J3195,0)</f>
        <v>0</v>
      </c>
      <c r="BF3195" s="147">
        <f>IF(N3195="snížená",J3195,0)</f>
        <v>0</v>
      </c>
      <c r="BG3195" s="147">
        <f>IF(N3195="zákl. přenesená",J3195,0)</f>
        <v>0</v>
      </c>
      <c r="BH3195" s="147">
        <f>IF(N3195="sníž. přenesená",J3195,0)</f>
        <v>0</v>
      </c>
      <c r="BI3195" s="147">
        <f>IF(N3195="nulová",J3195,0)</f>
        <v>0</v>
      </c>
      <c r="BJ3195" s="18" t="s">
        <v>78</v>
      </c>
      <c r="BK3195" s="147">
        <f>ROUND(I3195*H3195,2)</f>
        <v>0</v>
      </c>
      <c r="BL3195" s="18" t="s">
        <v>423</v>
      </c>
      <c r="BM3195" s="146" t="s">
        <v>3258</v>
      </c>
    </row>
    <row r="3196" spans="2:65" s="1" customFormat="1" x14ac:dyDescent="0.2">
      <c r="B3196" s="33"/>
      <c r="D3196" s="148" t="s">
        <v>311</v>
      </c>
      <c r="F3196" s="149" t="s">
        <v>3259</v>
      </c>
      <c r="I3196" s="150"/>
      <c r="L3196" s="33"/>
      <c r="M3196" s="151"/>
      <c r="T3196" s="54"/>
      <c r="AT3196" s="18" t="s">
        <v>311</v>
      </c>
      <c r="AU3196" s="18" t="s">
        <v>80</v>
      </c>
    </row>
    <row r="3197" spans="2:65" s="12" customFormat="1" x14ac:dyDescent="0.2">
      <c r="B3197" s="152"/>
      <c r="D3197" s="153" t="s">
        <v>313</v>
      </c>
      <c r="E3197" s="154" t="s">
        <v>2</v>
      </c>
      <c r="F3197" s="155" t="s">
        <v>3186</v>
      </c>
      <c r="H3197" s="154" t="s">
        <v>2</v>
      </c>
      <c r="I3197" s="156"/>
      <c r="L3197" s="152"/>
      <c r="M3197" s="157"/>
      <c r="T3197" s="158"/>
      <c r="AT3197" s="154" t="s">
        <v>313</v>
      </c>
      <c r="AU3197" s="154" t="s">
        <v>80</v>
      </c>
      <c r="AV3197" s="12" t="s">
        <v>78</v>
      </c>
      <c r="AW3197" s="12" t="s">
        <v>32</v>
      </c>
      <c r="AX3197" s="12" t="s">
        <v>71</v>
      </c>
      <c r="AY3197" s="154" t="s">
        <v>304</v>
      </c>
    </row>
    <row r="3198" spans="2:65" s="13" customFormat="1" x14ac:dyDescent="0.2">
      <c r="B3198" s="159"/>
      <c r="D3198" s="153" t="s">
        <v>313</v>
      </c>
      <c r="E3198" s="160" t="s">
        <v>2</v>
      </c>
      <c r="F3198" s="161" t="s">
        <v>3260</v>
      </c>
      <c r="H3198" s="162">
        <v>12.675000000000001</v>
      </c>
      <c r="I3198" s="163"/>
      <c r="L3198" s="159"/>
      <c r="M3198" s="164"/>
      <c r="T3198" s="165"/>
      <c r="AT3198" s="160" t="s">
        <v>313</v>
      </c>
      <c r="AU3198" s="160" t="s">
        <v>80</v>
      </c>
      <c r="AV3198" s="13" t="s">
        <v>80</v>
      </c>
      <c r="AW3198" s="13" t="s">
        <v>32</v>
      </c>
      <c r="AX3198" s="13" t="s">
        <v>71</v>
      </c>
      <c r="AY3198" s="160" t="s">
        <v>304</v>
      </c>
    </row>
    <row r="3199" spans="2:65" s="13" customFormat="1" x14ac:dyDescent="0.2">
      <c r="B3199" s="159"/>
      <c r="D3199" s="153" t="s">
        <v>313</v>
      </c>
      <c r="E3199" s="160" t="s">
        <v>2</v>
      </c>
      <c r="F3199" s="161" t="s">
        <v>3261</v>
      </c>
      <c r="H3199" s="162">
        <v>3.6</v>
      </c>
      <c r="I3199" s="163"/>
      <c r="L3199" s="159"/>
      <c r="M3199" s="164"/>
      <c r="T3199" s="165"/>
      <c r="AT3199" s="160" t="s">
        <v>313</v>
      </c>
      <c r="AU3199" s="160" t="s">
        <v>80</v>
      </c>
      <c r="AV3199" s="13" t="s">
        <v>80</v>
      </c>
      <c r="AW3199" s="13" t="s">
        <v>32</v>
      </c>
      <c r="AX3199" s="13" t="s">
        <v>71</v>
      </c>
      <c r="AY3199" s="160" t="s">
        <v>304</v>
      </c>
    </row>
    <row r="3200" spans="2:65" s="14" customFormat="1" x14ac:dyDescent="0.2">
      <c r="B3200" s="166"/>
      <c r="D3200" s="153" t="s">
        <v>313</v>
      </c>
      <c r="E3200" s="167" t="s">
        <v>2</v>
      </c>
      <c r="F3200" s="168" t="s">
        <v>321</v>
      </c>
      <c r="H3200" s="169">
        <v>16.274999999999999</v>
      </c>
      <c r="I3200" s="170"/>
      <c r="L3200" s="166"/>
      <c r="M3200" s="171"/>
      <c r="T3200" s="172"/>
      <c r="AT3200" s="167" t="s">
        <v>313</v>
      </c>
      <c r="AU3200" s="167" t="s">
        <v>80</v>
      </c>
      <c r="AV3200" s="14" t="s">
        <v>322</v>
      </c>
      <c r="AW3200" s="14" t="s">
        <v>32</v>
      </c>
      <c r="AX3200" s="14" t="s">
        <v>71</v>
      </c>
      <c r="AY3200" s="167" t="s">
        <v>304</v>
      </c>
    </row>
    <row r="3201" spans="2:65" s="12" customFormat="1" x14ac:dyDescent="0.2">
      <c r="B3201" s="152"/>
      <c r="D3201" s="153" t="s">
        <v>313</v>
      </c>
      <c r="E3201" s="154" t="s">
        <v>2</v>
      </c>
      <c r="F3201" s="155" t="s">
        <v>3193</v>
      </c>
      <c r="H3201" s="154" t="s">
        <v>2</v>
      </c>
      <c r="I3201" s="156"/>
      <c r="L3201" s="152"/>
      <c r="M3201" s="157"/>
      <c r="T3201" s="158"/>
      <c r="AT3201" s="154" t="s">
        <v>313</v>
      </c>
      <c r="AU3201" s="154" t="s">
        <v>80</v>
      </c>
      <c r="AV3201" s="12" t="s">
        <v>78</v>
      </c>
      <c r="AW3201" s="12" t="s">
        <v>32</v>
      </c>
      <c r="AX3201" s="12" t="s">
        <v>71</v>
      </c>
      <c r="AY3201" s="154" t="s">
        <v>304</v>
      </c>
    </row>
    <row r="3202" spans="2:65" s="13" customFormat="1" x14ac:dyDescent="0.2">
      <c r="B3202" s="159"/>
      <c r="D3202" s="153" t="s">
        <v>313</v>
      </c>
      <c r="E3202" s="160" t="s">
        <v>2</v>
      </c>
      <c r="F3202" s="161" t="s">
        <v>3262</v>
      </c>
      <c r="H3202" s="162">
        <v>6.1379999999999999</v>
      </c>
      <c r="I3202" s="163"/>
      <c r="L3202" s="159"/>
      <c r="M3202" s="164"/>
      <c r="T3202" s="165"/>
      <c r="AT3202" s="160" t="s">
        <v>313</v>
      </c>
      <c r="AU3202" s="160" t="s">
        <v>80</v>
      </c>
      <c r="AV3202" s="13" t="s">
        <v>80</v>
      </c>
      <c r="AW3202" s="13" t="s">
        <v>32</v>
      </c>
      <c r="AX3202" s="13" t="s">
        <v>71</v>
      </c>
      <c r="AY3202" s="160" t="s">
        <v>304</v>
      </c>
    </row>
    <row r="3203" spans="2:65" s="13" customFormat="1" x14ac:dyDescent="0.2">
      <c r="B3203" s="159"/>
      <c r="D3203" s="153" t="s">
        <v>313</v>
      </c>
      <c r="E3203" s="160" t="s">
        <v>2</v>
      </c>
      <c r="F3203" s="161" t="s">
        <v>3263</v>
      </c>
      <c r="H3203" s="162">
        <v>6.1379999999999999</v>
      </c>
      <c r="I3203" s="163"/>
      <c r="L3203" s="159"/>
      <c r="M3203" s="164"/>
      <c r="T3203" s="165"/>
      <c r="AT3203" s="160" t="s">
        <v>313</v>
      </c>
      <c r="AU3203" s="160" t="s">
        <v>80</v>
      </c>
      <c r="AV3203" s="13" t="s">
        <v>80</v>
      </c>
      <c r="AW3203" s="13" t="s">
        <v>32</v>
      </c>
      <c r="AX3203" s="13" t="s">
        <v>71</v>
      </c>
      <c r="AY3203" s="160" t="s">
        <v>304</v>
      </c>
    </row>
    <row r="3204" spans="2:65" s="13" customFormat="1" x14ac:dyDescent="0.2">
      <c r="B3204" s="159"/>
      <c r="D3204" s="153" t="s">
        <v>313</v>
      </c>
      <c r="E3204" s="160" t="s">
        <v>2</v>
      </c>
      <c r="F3204" s="161" t="s">
        <v>3264</v>
      </c>
      <c r="H3204" s="162">
        <v>4.3</v>
      </c>
      <c r="I3204" s="163"/>
      <c r="L3204" s="159"/>
      <c r="M3204" s="164"/>
      <c r="T3204" s="165"/>
      <c r="AT3204" s="160" t="s">
        <v>313</v>
      </c>
      <c r="AU3204" s="160" t="s">
        <v>80</v>
      </c>
      <c r="AV3204" s="13" t="s">
        <v>80</v>
      </c>
      <c r="AW3204" s="13" t="s">
        <v>32</v>
      </c>
      <c r="AX3204" s="13" t="s">
        <v>71</v>
      </c>
      <c r="AY3204" s="160" t="s">
        <v>304</v>
      </c>
    </row>
    <row r="3205" spans="2:65" s="13" customFormat="1" x14ac:dyDescent="0.2">
      <c r="B3205" s="159"/>
      <c r="D3205" s="153" t="s">
        <v>313</v>
      </c>
      <c r="E3205" s="160" t="s">
        <v>2</v>
      </c>
      <c r="F3205" s="161" t="s">
        <v>3265</v>
      </c>
      <c r="H3205" s="162">
        <v>4.3</v>
      </c>
      <c r="I3205" s="163"/>
      <c r="L3205" s="159"/>
      <c r="M3205" s="164"/>
      <c r="T3205" s="165"/>
      <c r="AT3205" s="160" t="s">
        <v>313</v>
      </c>
      <c r="AU3205" s="160" t="s">
        <v>80</v>
      </c>
      <c r="AV3205" s="13" t="s">
        <v>80</v>
      </c>
      <c r="AW3205" s="13" t="s">
        <v>32</v>
      </c>
      <c r="AX3205" s="13" t="s">
        <v>71</v>
      </c>
      <c r="AY3205" s="160" t="s">
        <v>304</v>
      </c>
    </row>
    <row r="3206" spans="2:65" s="13" customFormat="1" x14ac:dyDescent="0.2">
      <c r="B3206" s="159"/>
      <c r="D3206" s="153" t="s">
        <v>313</v>
      </c>
      <c r="E3206" s="160" t="s">
        <v>2</v>
      </c>
      <c r="F3206" s="161" t="s">
        <v>3266</v>
      </c>
      <c r="H3206" s="162">
        <v>4.3</v>
      </c>
      <c r="I3206" s="163"/>
      <c r="L3206" s="159"/>
      <c r="M3206" s="164"/>
      <c r="T3206" s="165"/>
      <c r="AT3206" s="160" t="s">
        <v>313</v>
      </c>
      <c r="AU3206" s="160" t="s">
        <v>80</v>
      </c>
      <c r="AV3206" s="13" t="s">
        <v>80</v>
      </c>
      <c r="AW3206" s="13" t="s">
        <v>32</v>
      </c>
      <c r="AX3206" s="13" t="s">
        <v>71</v>
      </c>
      <c r="AY3206" s="160" t="s">
        <v>304</v>
      </c>
    </row>
    <row r="3207" spans="2:65" s="13" customFormat="1" x14ac:dyDescent="0.2">
      <c r="B3207" s="159"/>
      <c r="D3207" s="153" t="s">
        <v>313</v>
      </c>
      <c r="E3207" s="160" t="s">
        <v>2</v>
      </c>
      <c r="F3207" s="161" t="s">
        <v>3267</v>
      </c>
      <c r="H3207" s="162">
        <v>4.3220000000000001</v>
      </c>
      <c r="I3207" s="163"/>
      <c r="L3207" s="159"/>
      <c r="M3207" s="164"/>
      <c r="T3207" s="165"/>
      <c r="AT3207" s="160" t="s">
        <v>313</v>
      </c>
      <c r="AU3207" s="160" t="s">
        <v>80</v>
      </c>
      <c r="AV3207" s="13" t="s">
        <v>80</v>
      </c>
      <c r="AW3207" s="13" t="s">
        <v>32</v>
      </c>
      <c r="AX3207" s="13" t="s">
        <v>71</v>
      </c>
      <c r="AY3207" s="160" t="s">
        <v>304</v>
      </c>
    </row>
    <row r="3208" spans="2:65" s="14" customFormat="1" x14ac:dyDescent="0.2">
      <c r="B3208" s="166"/>
      <c r="D3208" s="153" t="s">
        <v>313</v>
      </c>
      <c r="E3208" s="167" t="s">
        <v>2</v>
      </c>
      <c r="F3208" s="168" t="s">
        <v>321</v>
      </c>
      <c r="H3208" s="169">
        <v>29.498000000000001</v>
      </c>
      <c r="I3208" s="170"/>
      <c r="L3208" s="166"/>
      <c r="M3208" s="171"/>
      <c r="T3208" s="172"/>
      <c r="AT3208" s="167" t="s">
        <v>313</v>
      </c>
      <c r="AU3208" s="167" t="s">
        <v>80</v>
      </c>
      <c r="AV3208" s="14" t="s">
        <v>322</v>
      </c>
      <c r="AW3208" s="14" t="s">
        <v>32</v>
      </c>
      <c r="AX3208" s="14" t="s">
        <v>71</v>
      </c>
      <c r="AY3208" s="167" t="s">
        <v>304</v>
      </c>
    </row>
    <row r="3209" spans="2:65" s="15" customFormat="1" x14ac:dyDescent="0.2">
      <c r="B3209" s="173"/>
      <c r="D3209" s="153" t="s">
        <v>313</v>
      </c>
      <c r="E3209" s="174" t="s">
        <v>3268</v>
      </c>
      <c r="F3209" s="175" t="s">
        <v>323</v>
      </c>
      <c r="H3209" s="176">
        <v>45.773000000000003</v>
      </c>
      <c r="I3209" s="177"/>
      <c r="L3209" s="173"/>
      <c r="M3209" s="178"/>
      <c r="T3209" s="179"/>
      <c r="AT3209" s="174" t="s">
        <v>313</v>
      </c>
      <c r="AU3209" s="174" t="s">
        <v>80</v>
      </c>
      <c r="AV3209" s="15" t="s">
        <v>86</v>
      </c>
      <c r="AW3209" s="15" t="s">
        <v>32</v>
      </c>
      <c r="AX3209" s="15" t="s">
        <v>78</v>
      </c>
      <c r="AY3209" s="174" t="s">
        <v>304</v>
      </c>
    </row>
    <row r="3210" spans="2:65" s="1" customFormat="1" ht="24.2" customHeight="1" x14ac:dyDescent="0.2">
      <c r="B3210" s="134"/>
      <c r="C3210" s="135" t="s">
        <v>3269</v>
      </c>
      <c r="D3210" s="135" t="s">
        <v>306</v>
      </c>
      <c r="E3210" s="136" t="s">
        <v>3270</v>
      </c>
      <c r="F3210" s="137" t="s">
        <v>3271</v>
      </c>
      <c r="G3210" s="138" t="s">
        <v>130</v>
      </c>
      <c r="H3210" s="139">
        <v>28.023</v>
      </c>
      <c r="I3210" s="140"/>
      <c r="J3210" s="141">
        <f>ROUND(I3210*H3210,2)</f>
        <v>0</v>
      </c>
      <c r="K3210" s="137" t="s">
        <v>309</v>
      </c>
      <c r="L3210" s="33"/>
      <c r="M3210" s="142" t="s">
        <v>2</v>
      </c>
      <c r="N3210" s="143" t="s">
        <v>42</v>
      </c>
      <c r="P3210" s="144">
        <f>O3210*H3210</f>
        <v>0</v>
      </c>
      <c r="Q3210" s="144">
        <v>0</v>
      </c>
      <c r="R3210" s="144">
        <f>Q3210*H3210</f>
        <v>0</v>
      </c>
      <c r="S3210" s="144">
        <v>0</v>
      </c>
      <c r="T3210" s="145">
        <f>S3210*H3210</f>
        <v>0</v>
      </c>
      <c r="AR3210" s="146" t="s">
        <v>423</v>
      </c>
      <c r="AT3210" s="146" t="s">
        <v>306</v>
      </c>
      <c r="AU3210" s="146" t="s">
        <v>80</v>
      </c>
      <c r="AY3210" s="18" t="s">
        <v>304</v>
      </c>
      <c r="BE3210" s="147">
        <f>IF(N3210="základní",J3210,0)</f>
        <v>0</v>
      </c>
      <c r="BF3210" s="147">
        <f>IF(N3210="snížená",J3210,0)</f>
        <v>0</v>
      </c>
      <c r="BG3210" s="147">
        <f>IF(N3210="zákl. přenesená",J3210,0)</f>
        <v>0</v>
      </c>
      <c r="BH3210" s="147">
        <f>IF(N3210="sníž. přenesená",J3210,0)</f>
        <v>0</v>
      </c>
      <c r="BI3210" s="147">
        <f>IF(N3210="nulová",J3210,0)</f>
        <v>0</v>
      </c>
      <c r="BJ3210" s="18" t="s">
        <v>78</v>
      </c>
      <c r="BK3210" s="147">
        <f>ROUND(I3210*H3210,2)</f>
        <v>0</v>
      </c>
      <c r="BL3210" s="18" t="s">
        <v>423</v>
      </c>
      <c r="BM3210" s="146" t="s">
        <v>3272</v>
      </c>
    </row>
    <row r="3211" spans="2:65" s="1" customFormat="1" x14ac:dyDescent="0.2">
      <c r="B3211" s="33"/>
      <c r="D3211" s="148" t="s">
        <v>311</v>
      </c>
      <c r="F3211" s="149" t="s">
        <v>3273</v>
      </c>
      <c r="I3211" s="150"/>
      <c r="L3211" s="33"/>
      <c r="M3211" s="151"/>
      <c r="T3211" s="54"/>
      <c r="AT3211" s="18" t="s">
        <v>311</v>
      </c>
      <c r="AU3211" s="18" t="s">
        <v>80</v>
      </c>
    </row>
    <row r="3212" spans="2:65" s="12" customFormat="1" x14ac:dyDescent="0.2">
      <c r="B3212" s="152"/>
      <c r="D3212" s="153" t="s">
        <v>313</v>
      </c>
      <c r="E3212" s="154" t="s">
        <v>2</v>
      </c>
      <c r="F3212" s="155" t="s">
        <v>892</v>
      </c>
      <c r="H3212" s="154" t="s">
        <v>2</v>
      </c>
      <c r="I3212" s="156"/>
      <c r="L3212" s="152"/>
      <c r="M3212" s="157"/>
      <c r="T3212" s="158"/>
      <c r="AT3212" s="154" t="s">
        <v>313</v>
      </c>
      <c r="AU3212" s="154" t="s">
        <v>80</v>
      </c>
      <c r="AV3212" s="12" t="s">
        <v>78</v>
      </c>
      <c r="AW3212" s="12" t="s">
        <v>32</v>
      </c>
      <c r="AX3212" s="12" t="s">
        <v>71</v>
      </c>
      <c r="AY3212" s="154" t="s">
        <v>304</v>
      </c>
    </row>
    <row r="3213" spans="2:65" s="13" customFormat="1" ht="22.5" x14ac:dyDescent="0.2">
      <c r="B3213" s="159"/>
      <c r="D3213" s="153" t="s">
        <v>313</v>
      </c>
      <c r="E3213" s="160" t="s">
        <v>2</v>
      </c>
      <c r="F3213" s="161" t="s">
        <v>3212</v>
      </c>
      <c r="H3213" s="162">
        <v>0.55500000000000005</v>
      </c>
      <c r="I3213" s="163"/>
      <c r="L3213" s="159"/>
      <c r="M3213" s="164"/>
      <c r="T3213" s="165"/>
      <c r="AT3213" s="160" t="s">
        <v>313</v>
      </c>
      <c r="AU3213" s="160" t="s">
        <v>80</v>
      </c>
      <c r="AV3213" s="13" t="s">
        <v>80</v>
      </c>
      <c r="AW3213" s="13" t="s">
        <v>32</v>
      </c>
      <c r="AX3213" s="13" t="s">
        <v>71</v>
      </c>
      <c r="AY3213" s="160" t="s">
        <v>304</v>
      </c>
    </row>
    <row r="3214" spans="2:65" s="13" customFormat="1" x14ac:dyDescent="0.2">
      <c r="B3214" s="159"/>
      <c r="D3214" s="153" t="s">
        <v>313</v>
      </c>
      <c r="E3214" s="160" t="s">
        <v>2</v>
      </c>
      <c r="F3214" s="161" t="s">
        <v>3213</v>
      </c>
      <c r="H3214" s="162">
        <v>2.4750000000000001</v>
      </c>
      <c r="I3214" s="163"/>
      <c r="L3214" s="159"/>
      <c r="M3214" s="164"/>
      <c r="T3214" s="165"/>
      <c r="AT3214" s="160" t="s">
        <v>313</v>
      </c>
      <c r="AU3214" s="160" t="s">
        <v>80</v>
      </c>
      <c r="AV3214" s="13" t="s">
        <v>80</v>
      </c>
      <c r="AW3214" s="13" t="s">
        <v>32</v>
      </c>
      <c r="AX3214" s="13" t="s">
        <v>71</v>
      </c>
      <c r="AY3214" s="160" t="s">
        <v>304</v>
      </c>
    </row>
    <row r="3215" spans="2:65" s="13" customFormat="1" x14ac:dyDescent="0.2">
      <c r="B3215" s="159"/>
      <c r="D3215" s="153" t="s">
        <v>313</v>
      </c>
      <c r="E3215" s="160" t="s">
        <v>2</v>
      </c>
      <c r="F3215" s="161" t="s">
        <v>3214</v>
      </c>
      <c r="H3215" s="162">
        <v>2.1749999999999998</v>
      </c>
      <c r="I3215" s="163"/>
      <c r="L3215" s="159"/>
      <c r="M3215" s="164"/>
      <c r="T3215" s="165"/>
      <c r="AT3215" s="160" t="s">
        <v>313</v>
      </c>
      <c r="AU3215" s="160" t="s">
        <v>80</v>
      </c>
      <c r="AV3215" s="13" t="s">
        <v>80</v>
      </c>
      <c r="AW3215" s="13" t="s">
        <v>32</v>
      </c>
      <c r="AX3215" s="13" t="s">
        <v>71</v>
      </c>
      <c r="AY3215" s="160" t="s">
        <v>304</v>
      </c>
    </row>
    <row r="3216" spans="2:65" s="13" customFormat="1" x14ac:dyDescent="0.2">
      <c r="B3216" s="159"/>
      <c r="D3216" s="153" t="s">
        <v>313</v>
      </c>
      <c r="E3216" s="160" t="s">
        <v>2</v>
      </c>
      <c r="F3216" s="161" t="s">
        <v>3215</v>
      </c>
      <c r="H3216" s="162">
        <v>1.35</v>
      </c>
      <c r="I3216" s="163"/>
      <c r="L3216" s="159"/>
      <c r="M3216" s="164"/>
      <c r="T3216" s="165"/>
      <c r="AT3216" s="160" t="s">
        <v>313</v>
      </c>
      <c r="AU3216" s="160" t="s">
        <v>80</v>
      </c>
      <c r="AV3216" s="13" t="s">
        <v>80</v>
      </c>
      <c r="AW3216" s="13" t="s">
        <v>32</v>
      </c>
      <c r="AX3216" s="13" t="s">
        <v>71</v>
      </c>
      <c r="AY3216" s="160" t="s">
        <v>304</v>
      </c>
    </row>
    <row r="3217" spans="2:65" s="13" customFormat="1" x14ac:dyDescent="0.2">
      <c r="B3217" s="159"/>
      <c r="D3217" s="153" t="s">
        <v>313</v>
      </c>
      <c r="E3217" s="160" t="s">
        <v>2</v>
      </c>
      <c r="F3217" s="161" t="s">
        <v>3216</v>
      </c>
      <c r="H3217" s="162">
        <v>2.4750000000000001</v>
      </c>
      <c r="I3217" s="163"/>
      <c r="L3217" s="159"/>
      <c r="M3217" s="164"/>
      <c r="T3217" s="165"/>
      <c r="AT3217" s="160" t="s">
        <v>313</v>
      </c>
      <c r="AU3217" s="160" t="s">
        <v>80</v>
      </c>
      <c r="AV3217" s="13" t="s">
        <v>80</v>
      </c>
      <c r="AW3217" s="13" t="s">
        <v>32</v>
      </c>
      <c r="AX3217" s="13" t="s">
        <v>71</v>
      </c>
      <c r="AY3217" s="160" t="s">
        <v>304</v>
      </c>
    </row>
    <row r="3218" spans="2:65" s="13" customFormat="1" x14ac:dyDescent="0.2">
      <c r="B3218" s="159"/>
      <c r="D3218" s="153" t="s">
        <v>313</v>
      </c>
      <c r="E3218" s="160" t="s">
        <v>2</v>
      </c>
      <c r="F3218" s="161" t="s">
        <v>3217</v>
      </c>
      <c r="H3218" s="162">
        <v>1.35</v>
      </c>
      <c r="I3218" s="163"/>
      <c r="L3218" s="159"/>
      <c r="M3218" s="164"/>
      <c r="T3218" s="165"/>
      <c r="AT3218" s="160" t="s">
        <v>313</v>
      </c>
      <c r="AU3218" s="160" t="s">
        <v>80</v>
      </c>
      <c r="AV3218" s="13" t="s">
        <v>80</v>
      </c>
      <c r="AW3218" s="13" t="s">
        <v>32</v>
      </c>
      <c r="AX3218" s="13" t="s">
        <v>71</v>
      </c>
      <c r="AY3218" s="160" t="s">
        <v>304</v>
      </c>
    </row>
    <row r="3219" spans="2:65" s="13" customFormat="1" x14ac:dyDescent="0.2">
      <c r="B3219" s="159"/>
      <c r="D3219" s="153" t="s">
        <v>313</v>
      </c>
      <c r="E3219" s="160" t="s">
        <v>2</v>
      </c>
      <c r="F3219" s="161" t="s">
        <v>3232</v>
      </c>
      <c r="H3219" s="162">
        <v>1.62</v>
      </c>
      <c r="I3219" s="163"/>
      <c r="L3219" s="159"/>
      <c r="M3219" s="164"/>
      <c r="T3219" s="165"/>
      <c r="AT3219" s="160" t="s">
        <v>313</v>
      </c>
      <c r="AU3219" s="160" t="s">
        <v>80</v>
      </c>
      <c r="AV3219" s="13" t="s">
        <v>80</v>
      </c>
      <c r="AW3219" s="13" t="s">
        <v>32</v>
      </c>
      <c r="AX3219" s="13" t="s">
        <v>71</v>
      </c>
      <c r="AY3219" s="160" t="s">
        <v>304</v>
      </c>
    </row>
    <row r="3220" spans="2:65" s="13" customFormat="1" x14ac:dyDescent="0.2">
      <c r="B3220" s="159"/>
      <c r="D3220" s="153" t="s">
        <v>313</v>
      </c>
      <c r="E3220" s="160" t="s">
        <v>2</v>
      </c>
      <c r="F3220" s="161" t="s">
        <v>3235</v>
      </c>
      <c r="H3220" s="162">
        <v>1.665</v>
      </c>
      <c r="I3220" s="163"/>
      <c r="L3220" s="159"/>
      <c r="M3220" s="164"/>
      <c r="T3220" s="165"/>
      <c r="AT3220" s="160" t="s">
        <v>313</v>
      </c>
      <c r="AU3220" s="160" t="s">
        <v>80</v>
      </c>
      <c r="AV3220" s="13" t="s">
        <v>80</v>
      </c>
      <c r="AW3220" s="13" t="s">
        <v>32</v>
      </c>
      <c r="AX3220" s="13" t="s">
        <v>71</v>
      </c>
      <c r="AY3220" s="160" t="s">
        <v>304</v>
      </c>
    </row>
    <row r="3221" spans="2:65" s="13" customFormat="1" x14ac:dyDescent="0.2">
      <c r="B3221" s="159"/>
      <c r="D3221" s="153" t="s">
        <v>313</v>
      </c>
      <c r="E3221" s="160" t="s">
        <v>2</v>
      </c>
      <c r="F3221" s="161" t="s">
        <v>3236</v>
      </c>
      <c r="H3221" s="162">
        <v>2.8679999999999999</v>
      </c>
      <c r="I3221" s="163"/>
      <c r="L3221" s="159"/>
      <c r="M3221" s="164"/>
      <c r="T3221" s="165"/>
      <c r="AT3221" s="160" t="s">
        <v>313</v>
      </c>
      <c r="AU3221" s="160" t="s">
        <v>80</v>
      </c>
      <c r="AV3221" s="13" t="s">
        <v>80</v>
      </c>
      <c r="AW3221" s="13" t="s">
        <v>32</v>
      </c>
      <c r="AX3221" s="13" t="s">
        <v>71</v>
      </c>
      <c r="AY3221" s="160" t="s">
        <v>304</v>
      </c>
    </row>
    <row r="3222" spans="2:65" s="13" customFormat="1" x14ac:dyDescent="0.2">
      <c r="B3222" s="159"/>
      <c r="D3222" s="153" t="s">
        <v>313</v>
      </c>
      <c r="E3222" s="160" t="s">
        <v>2</v>
      </c>
      <c r="F3222" s="161" t="s">
        <v>3237</v>
      </c>
      <c r="H3222" s="162">
        <v>1.665</v>
      </c>
      <c r="I3222" s="163"/>
      <c r="L3222" s="159"/>
      <c r="M3222" s="164"/>
      <c r="T3222" s="165"/>
      <c r="AT3222" s="160" t="s">
        <v>313</v>
      </c>
      <c r="AU3222" s="160" t="s">
        <v>80</v>
      </c>
      <c r="AV3222" s="13" t="s">
        <v>80</v>
      </c>
      <c r="AW3222" s="13" t="s">
        <v>32</v>
      </c>
      <c r="AX3222" s="13" t="s">
        <v>71</v>
      </c>
      <c r="AY3222" s="160" t="s">
        <v>304</v>
      </c>
    </row>
    <row r="3223" spans="2:65" s="14" customFormat="1" x14ac:dyDescent="0.2">
      <c r="B3223" s="166"/>
      <c r="D3223" s="153" t="s">
        <v>313</v>
      </c>
      <c r="E3223" s="167" t="s">
        <v>2</v>
      </c>
      <c r="F3223" s="168" t="s">
        <v>321</v>
      </c>
      <c r="H3223" s="169">
        <v>18.198</v>
      </c>
      <c r="I3223" s="170"/>
      <c r="L3223" s="166"/>
      <c r="M3223" s="171"/>
      <c r="T3223" s="172"/>
      <c r="AT3223" s="167" t="s">
        <v>313</v>
      </c>
      <c r="AU3223" s="167" t="s">
        <v>80</v>
      </c>
      <c r="AV3223" s="14" t="s">
        <v>322</v>
      </c>
      <c r="AW3223" s="14" t="s">
        <v>32</v>
      </c>
      <c r="AX3223" s="14" t="s">
        <v>71</v>
      </c>
      <c r="AY3223" s="167" t="s">
        <v>304</v>
      </c>
    </row>
    <row r="3224" spans="2:65" s="12" customFormat="1" x14ac:dyDescent="0.2">
      <c r="B3224" s="152"/>
      <c r="D3224" s="153" t="s">
        <v>313</v>
      </c>
      <c r="E3224" s="154" t="s">
        <v>2</v>
      </c>
      <c r="F3224" s="155" t="s">
        <v>894</v>
      </c>
      <c r="H3224" s="154" t="s">
        <v>2</v>
      </c>
      <c r="I3224" s="156"/>
      <c r="L3224" s="152"/>
      <c r="M3224" s="157"/>
      <c r="T3224" s="158"/>
      <c r="AT3224" s="154" t="s">
        <v>313</v>
      </c>
      <c r="AU3224" s="154" t="s">
        <v>80</v>
      </c>
      <c r="AV3224" s="12" t="s">
        <v>78</v>
      </c>
      <c r="AW3224" s="12" t="s">
        <v>32</v>
      </c>
      <c r="AX3224" s="12" t="s">
        <v>71</v>
      </c>
      <c r="AY3224" s="154" t="s">
        <v>304</v>
      </c>
    </row>
    <row r="3225" spans="2:65" s="13" customFormat="1" x14ac:dyDescent="0.2">
      <c r="B3225" s="159"/>
      <c r="D3225" s="153" t="s">
        <v>313</v>
      </c>
      <c r="E3225" s="160" t="s">
        <v>2</v>
      </c>
      <c r="F3225" s="161" t="s">
        <v>3242</v>
      </c>
      <c r="H3225" s="162">
        <v>2.4750000000000001</v>
      </c>
      <c r="I3225" s="163"/>
      <c r="L3225" s="159"/>
      <c r="M3225" s="164"/>
      <c r="T3225" s="165"/>
      <c r="AT3225" s="160" t="s">
        <v>313</v>
      </c>
      <c r="AU3225" s="160" t="s">
        <v>80</v>
      </c>
      <c r="AV3225" s="13" t="s">
        <v>80</v>
      </c>
      <c r="AW3225" s="13" t="s">
        <v>32</v>
      </c>
      <c r="AX3225" s="13" t="s">
        <v>71</v>
      </c>
      <c r="AY3225" s="160" t="s">
        <v>304</v>
      </c>
    </row>
    <row r="3226" spans="2:65" s="13" customFormat="1" x14ac:dyDescent="0.2">
      <c r="B3226" s="159"/>
      <c r="D3226" s="153" t="s">
        <v>313</v>
      </c>
      <c r="E3226" s="160" t="s">
        <v>2</v>
      </c>
      <c r="F3226" s="161" t="s">
        <v>3243</v>
      </c>
      <c r="H3226" s="162">
        <v>2.1749999999999998</v>
      </c>
      <c r="I3226" s="163"/>
      <c r="L3226" s="159"/>
      <c r="M3226" s="164"/>
      <c r="T3226" s="165"/>
      <c r="AT3226" s="160" t="s">
        <v>313</v>
      </c>
      <c r="AU3226" s="160" t="s">
        <v>80</v>
      </c>
      <c r="AV3226" s="13" t="s">
        <v>80</v>
      </c>
      <c r="AW3226" s="13" t="s">
        <v>32</v>
      </c>
      <c r="AX3226" s="13" t="s">
        <v>71</v>
      </c>
      <c r="AY3226" s="160" t="s">
        <v>304</v>
      </c>
    </row>
    <row r="3227" spans="2:65" s="13" customFormat="1" x14ac:dyDescent="0.2">
      <c r="B3227" s="159"/>
      <c r="D3227" s="153" t="s">
        <v>313</v>
      </c>
      <c r="E3227" s="160" t="s">
        <v>2</v>
      </c>
      <c r="F3227" s="161" t="s">
        <v>3244</v>
      </c>
      <c r="H3227" s="162">
        <v>1.35</v>
      </c>
      <c r="I3227" s="163"/>
      <c r="L3227" s="159"/>
      <c r="M3227" s="164"/>
      <c r="T3227" s="165"/>
      <c r="AT3227" s="160" t="s">
        <v>313</v>
      </c>
      <c r="AU3227" s="160" t="s">
        <v>80</v>
      </c>
      <c r="AV3227" s="13" t="s">
        <v>80</v>
      </c>
      <c r="AW3227" s="13" t="s">
        <v>32</v>
      </c>
      <c r="AX3227" s="13" t="s">
        <v>71</v>
      </c>
      <c r="AY3227" s="160" t="s">
        <v>304</v>
      </c>
    </row>
    <row r="3228" spans="2:65" s="13" customFormat="1" x14ac:dyDescent="0.2">
      <c r="B3228" s="159"/>
      <c r="D3228" s="153" t="s">
        <v>313</v>
      </c>
      <c r="E3228" s="160" t="s">
        <v>2</v>
      </c>
      <c r="F3228" s="161" t="s">
        <v>3245</v>
      </c>
      <c r="H3228" s="162">
        <v>2.4750000000000001</v>
      </c>
      <c r="I3228" s="163"/>
      <c r="L3228" s="159"/>
      <c r="M3228" s="164"/>
      <c r="T3228" s="165"/>
      <c r="AT3228" s="160" t="s">
        <v>313</v>
      </c>
      <c r="AU3228" s="160" t="s">
        <v>80</v>
      </c>
      <c r="AV3228" s="13" t="s">
        <v>80</v>
      </c>
      <c r="AW3228" s="13" t="s">
        <v>32</v>
      </c>
      <c r="AX3228" s="13" t="s">
        <v>71</v>
      </c>
      <c r="AY3228" s="160" t="s">
        <v>304</v>
      </c>
    </row>
    <row r="3229" spans="2:65" s="13" customFormat="1" x14ac:dyDescent="0.2">
      <c r="B3229" s="159"/>
      <c r="D3229" s="153" t="s">
        <v>313</v>
      </c>
      <c r="E3229" s="160" t="s">
        <v>2</v>
      </c>
      <c r="F3229" s="161" t="s">
        <v>3246</v>
      </c>
      <c r="H3229" s="162">
        <v>1.35</v>
      </c>
      <c r="I3229" s="163"/>
      <c r="L3229" s="159"/>
      <c r="M3229" s="164"/>
      <c r="T3229" s="165"/>
      <c r="AT3229" s="160" t="s">
        <v>313</v>
      </c>
      <c r="AU3229" s="160" t="s">
        <v>80</v>
      </c>
      <c r="AV3229" s="13" t="s">
        <v>80</v>
      </c>
      <c r="AW3229" s="13" t="s">
        <v>32</v>
      </c>
      <c r="AX3229" s="13" t="s">
        <v>71</v>
      </c>
      <c r="AY3229" s="160" t="s">
        <v>304</v>
      </c>
    </row>
    <row r="3230" spans="2:65" s="14" customFormat="1" x14ac:dyDescent="0.2">
      <c r="B3230" s="166"/>
      <c r="D3230" s="153" t="s">
        <v>313</v>
      </c>
      <c r="E3230" s="167" t="s">
        <v>2</v>
      </c>
      <c r="F3230" s="168" t="s">
        <v>321</v>
      </c>
      <c r="H3230" s="169">
        <v>9.8249999999999993</v>
      </c>
      <c r="I3230" s="170"/>
      <c r="L3230" s="166"/>
      <c r="M3230" s="171"/>
      <c r="T3230" s="172"/>
      <c r="AT3230" s="167" t="s">
        <v>313</v>
      </c>
      <c r="AU3230" s="167" t="s">
        <v>80</v>
      </c>
      <c r="AV3230" s="14" t="s">
        <v>322</v>
      </c>
      <c r="AW3230" s="14" t="s">
        <v>32</v>
      </c>
      <c r="AX3230" s="14" t="s">
        <v>71</v>
      </c>
      <c r="AY3230" s="167" t="s">
        <v>304</v>
      </c>
    </row>
    <row r="3231" spans="2:65" s="15" customFormat="1" x14ac:dyDescent="0.2">
      <c r="B3231" s="173"/>
      <c r="D3231" s="153" t="s">
        <v>313</v>
      </c>
      <c r="E3231" s="174" t="s">
        <v>2</v>
      </c>
      <c r="F3231" s="175" t="s">
        <v>323</v>
      </c>
      <c r="H3231" s="176">
        <v>28.023</v>
      </c>
      <c r="I3231" s="177"/>
      <c r="L3231" s="173"/>
      <c r="M3231" s="178"/>
      <c r="T3231" s="179"/>
      <c r="AT3231" s="174" t="s">
        <v>313</v>
      </c>
      <c r="AU3231" s="174" t="s">
        <v>80</v>
      </c>
      <c r="AV3231" s="15" t="s">
        <v>86</v>
      </c>
      <c r="AW3231" s="15" t="s">
        <v>32</v>
      </c>
      <c r="AX3231" s="15" t="s">
        <v>78</v>
      </c>
      <c r="AY3231" s="174" t="s">
        <v>304</v>
      </c>
    </row>
    <row r="3232" spans="2:65" s="1" customFormat="1" ht="24.2" customHeight="1" x14ac:dyDescent="0.2">
      <c r="B3232" s="134"/>
      <c r="C3232" s="135" t="s">
        <v>3274</v>
      </c>
      <c r="D3232" s="135" t="s">
        <v>306</v>
      </c>
      <c r="E3232" s="136" t="s">
        <v>3275</v>
      </c>
      <c r="F3232" s="137" t="s">
        <v>3276</v>
      </c>
      <c r="G3232" s="138" t="s">
        <v>130</v>
      </c>
      <c r="H3232" s="139">
        <v>30.471</v>
      </c>
      <c r="I3232" s="140"/>
      <c r="J3232" s="141">
        <f>ROUND(I3232*H3232,2)</f>
        <v>0</v>
      </c>
      <c r="K3232" s="137" t="s">
        <v>309</v>
      </c>
      <c r="L3232" s="33"/>
      <c r="M3232" s="142" t="s">
        <v>2</v>
      </c>
      <c r="N3232" s="143" t="s">
        <v>42</v>
      </c>
      <c r="P3232" s="144">
        <f>O3232*H3232</f>
        <v>0</v>
      </c>
      <c r="Q3232" s="144">
        <v>1E-4</v>
      </c>
      <c r="R3232" s="144">
        <f>Q3232*H3232</f>
        <v>3.0471000000000001E-3</v>
      </c>
      <c r="S3232" s="144">
        <v>0</v>
      </c>
      <c r="T3232" s="145">
        <f>S3232*H3232</f>
        <v>0</v>
      </c>
      <c r="AR3232" s="146" t="s">
        <v>423</v>
      </c>
      <c r="AT3232" s="146" t="s">
        <v>306</v>
      </c>
      <c r="AU3232" s="146" t="s">
        <v>80</v>
      </c>
      <c r="AY3232" s="18" t="s">
        <v>304</v>
      </c>
      <c r="BE3232" s="147">
        <f>IF(N3232="základní",J3232,0)</f>
        <v>0</v>
      </c>
      <c r="BF3232" s="147">
        <f>IF(N3232="snížená",J3232,0)</f>
        <v>0</v>
      </c>
      <c r="BG3232" s="147">
        <f>IF(N3232="zákl. přenesená",J3232,0)</f>
        <v>0</v>
      </c>
      <c r="BH3232" s="147">
        <f>IF(N3232="sníž. přenesená",J3232,0)</f>
        <v>0</v>
      </c>
      <c r="BI3232" s="147">
        <f>IF(N3232="nulová",J3232,0)</f>
        <v>0</v>
      </c>
      <c r="BJ3232" s="18" t="s">
        <v>78</v>
      </c>
      <c r="BK3232" s="147">
        <f>ROUND(I3232*H3232,2)</f>
        <v>0</v>
      </c>
      <c r="BL3232" s="18" t="s">
        <v>423</v>
      </c>
      <c r="BM3232" s="146" t="s">
        <v>3277</v>
      </c>
    </row>
    <row r="3233" spans="2:51" s="1" customFormat="1" x14ac:dyDescent="0.2">
      <c r="B3233" s="33"/>
      <c r="D3233" s="148" t="s">
        <v>311</v>
      </c>
      <c r="F3233" s="149" t="s">
        <v>3278</v>
      </c>
      <c r="I3233" s="150"/>
      <c r="L3233" s="33"/>
      <c r="M3233" s="151"/>
      <c r="T3233" s="54"/>
      <c r="AT3233" s="18" t="s">
        <v>311</v>
      </c>
      <c r="AU3233" s="18" t="s">
        <v>80</v>
      </c>
    </row>
    <row r="3234" spans="2:51" s="12" customFormat="1" x14ac:dyDescent="0.2">
      <c r="B3234" s="152"/>
      <c r="D3234" s="153" t="s">
        <v>313</v>
      </c>
      <c r="E3234" s="154" t="s">
        <v>2</v>
      </c>
      <c r="F3234" s="155" t="s">
        <v>1657</v>
      </c>
      <c r="H3234" s="154" t="s">
        <v>2</v>
      </c>
      <c r="I3234" s="156"/>
      <c r="L3234" s="152"/>
      <c r="M3234" s="157"/>
      <c r="T3234" s="158"/>
      <c r="AT3234" s="154" t="s">
        <v>313</v>
      </c>
      <c r="AU3234" s="154" t="s">
        <v>80</v>
      </c>
      <c r="AV3234" s="12" t="s">
        <v>78</v>
      </c>
      <c r="AW3234" s="12" t="s">
        <v>32</v>
      </c>
      <c r="AX3234" s="12" t="s">
        <v>71</v>
      </c>
      <c r="AY3234" s="154" t="s">
        <v>304</v>
      </c>
    </row>
    <row r="3235" spans="2:51" s="13" customFormat="1" x14ac:dyDescent="0.2">
      <c r="B3235" s="159"/>
      <c r="D3235" s="153" t="s">
        <v>313</v>
      </c>
      <c r="E3235" s="160" t="s">
        <v>2</v>
      </c>
      <c r="F3235" s="161" t="s">
        <v>3213</v>
      </c>
      <c r="H3235" s="162">
        <v>2.4750000000000001</v>
      </c>
      <c r="I3235" s="163"/>
      <c r="L3235" s="159"/>
      <c r="M3235" s="164"/>
      <c r="T3235" s="165"/>
      <c r="AT3235" s="160" t="s">
        <v>313</v>
      </c>
      <c r="AU3235" s="160" t="s">
        <v>80</v>
      </c>
      <c r="AV3235" s="13" t="s">
        <v>80</v>
      </c>
      <c r="AW3235" s="13" t="s">
        <v>32</v>
      </c>
      <c r="AX3235" s="13" t="s">
        <v>71</v>
      </c>
      <c r="AY3235" s="160" t="s">
        <v>304</v>
      </c>
    </row>
    <row r="3236" spans="2:51" s="13" customFormat="1" x14ac:dyDescent="0.2">
      <c r="B3236" s="159"/>
      <c r="D3236" s="153" t="s">
        <v>313</v>
      </c>
      <c r="E3236" s="160" t="s">
        <v>2</v>
      </c>
      <c r="F3236" s="161" t="s">
        <v>3214</v>
      </c>
      <c r="H3236" s="162">
        <v>2.1749999999999998</v>
      </c>
      <c r="I3236" s="163"/>
      <c r="L3236" s="159"/>
      <c r="M3236" s="164"/>
      <c r="T3236" s="165"/>
      <c r="AT3236" s="160" t="s">
        <v>313</v>
      </c>
      <c r="AU3236" s="160" t="s">
        <v>80</v>
      </c>
      <c r="AV3236" s="13" t="s">
        <v>80</v>
      </c>
      <c r="AW3236" s="13" t="s">
        <v>32</v>
      </c>
      <c r="AX3236" s="13" t="s">
        <v>71</v>
      </c>
      <c r="AY3236" s="160" t="s">
        <v>304</v>
      </c>
    </row>
    <row r="3237" spans="2:51" s="13" customFormat="1" x14ac:dyDescent="0.2">
      <c r="B3237" s="159"/>
      <c r="D3237" s="153" t="s">
        <v>313</v>
      </c>
      <c r="E3237" s="160" t="s">
        <v>2</v>
      </c>
      <c r="F3237" s="161" t="s">
        <v>3215</v>
      </c>
      <c r="H3237" s="162">
        <v>1.35</v>
      </c>
      <c r="I3237" s="163"/>
      <c r="L3237" s="159"/>
      <c r="M3237" s="164"/>
      <c r="T3237" s="165"/>
      <c r="AT3237" s="160" t="s">
        <v>313</v>
      </c>
      <c r="AU3237" s="160" t="s">
        <v>80</v>
      </c>
      <c r="AV3237" s="13" t="s">
        <v>80</v>
      </c>
      <c r="AW3237" s="13" t="s">
        <v>32</v>
      </c>
      <c r="AX3237" s="13" t="s">
        <v>71</v>
      </c>
      <c r="AY3237" s="160" t="s">
        <v>304</v>
      </c>
    </row>
    <row r="3238" spans="2:51" s="13" customFormat="1" x14ac:dyDescent="0.2">
      <c r="B3238" s="159"/>
      <c r="D3238" s="153" t="s">
        <v>313</v>
      </c>
      <c r="E3238" s="160" t="s">
        <v>2</v>
      </c>
      <c r="F3238" s="161" t="s">
        <v>3216</v>
      </c>
      <c r="H3238" s="162">
        <v>2.4750000000000001</v>
      </c>
      <c r="I3238" s="163"/>
      <c r="L3238" s="159"/>
      <c r="M3238" s="164"/>
      <c r="T3238" s="165"/>
      <c r="AT3238" s="160" t="s">
        <v>313</v>
      </c>
      <c r="AU3238" s="160" t="s">
        <v>80</v>
      </c>
      <c r="AV3238" s="13" t="s">
        <v>80</v>
      </c>
      <c r="AW3238" s="13" t="s">
        <v>32</v>
      </c>
      <c r="AX3238" s="13" t="s">
        <v>71</v>
      </c>
      <c r="AY3238" s="160" t="s">
        <v>304</v>
      </c>
    </row>
    <row r="3239" spans="2:51" s="13" customFormat="1" x14ac:dyDescent="0.2">
      <c r="B3239" s="159"/>
      <c r="D3239" s="153" t="s">
        <v>313</v>
      </c>
      <c r="E3239" s="160" t="s">
        <v>2</v>
      </c>
      <c r="F3239" s="161" t="s">
        <v>3217</v>
      </c>
      <c r="H3239" s="162">
        <v>1.35</v>
      </c>
      <c r="I3239" s="163"/>
      <c r="L3239" s="159"/>
      <c r="M3239" s="164"/>
      <c r="T3239" s="165"/>
      <c r="AT3239" s="160" t="s">
        <v>313</v>
      </c>
      <c r="AU3239" s="160" t="s">
        <v>80</v>
      </c>
      <c r="AV3239" s="13" t="s">
        <v>80</v>
      </c>
      <c r="AW3239" s="13" t="s">
        <v>32</v>
      </c>
      <c r="AX3239" s="13" t="s">
        <v>71</v>
      </c>
      <c r="AY3239" s="160" t="s">
        <v>304</v>
      </c>
    </row>
    <row r="3240" spans="2:51" s="13" customFormat="1" x14ac:dyDescent="0.2">
      <c r="B3240" s="159"/>
      <c r="D3240" s="153" t="s">
        <v>313</v>
      </c>
      <c r="E3240" s="160" t="s">
        <v>2</v>
      </c>
      <c r="F3240" s="161" t="s">
        <v>3234</v>
      </c>
      <c r="H3240" s="162">
        <v>4.6230000000000002</v>
      </c>
      <c r="I3240" s="163"/>
      <c r="L3240" s="159"/>
      <c r="M3240" s="164"/>
      <c r="T3240" s="165"/>
      <c r="AT3240" s="160" t="s">
        <v>313</v>
      </c>
      <c r="AU3240" s="160" t="s">
        <v>80</v>
      </c>
      <c r="AV3240" s="13" t="s">
        <v>80</v>
      </c>
      <c r="AW3240" s="13" t="s">
        <v>32</v>
      </c>
      <c r="AX3240" s="13" t="s">
        <v>71</v>
      </c>
      <c r="AY3240" s="160" t="s">
        <v>304</v>
      </c>
    </row>
    <row r="3241" spans="2:51" s="13" customFormat="1" x14ac:dyDescent="0.2">
      <c r="B3241" s="159"/>
      <c r="D3241" s="153" t="s">
        <v>313</v>
      </c>
      <c r="E3241" s="160" t="s">
        <v>2</v>
      </c>
      <c r="F3241" s="161" t="s">
        <v>3235</v>
      </c>
      <c r="H3241" s="162">
        <v>1.665</v>
      </c>
      <c r="I3241" s="163"/>
      <c r="L3241" s="159"/>
      <c r="M3241" s="164"/>
      <c r="T3241" s="165"/>
      <c r="AT3241" s="160" t="s">
        <v>313</v>
      </c>
      <c r="AU3241" s="160" t="s">
        <v>80</v>
      </c>
      <c r="AV3241" s="13" t="s">
        <v>80</v>
      </c>
      <c r="AW3241" s="13" t="s">
        <v>32</v>
      </c>
      <c r="AX3241" s="13" t="s">
        <v>71</v>
      </c>
      <c r="AY3241" s="160" t="s">
        <v>304</v>
      </c>
    </row>
    <row r="3242" spans="2:51" s="13" customFormat="1" x14ac:dyDescent="0.2">
      <c r="B3242" s="159"/>
      <c r="D3242" s="153" t="s">
        <v>313</v>
      </c>
      <c r="E3242" s="160" t="s">
        <v>2</v>
      </c>
      <c r="F3242" s="161" t="s">
        <v>3236</v>
      </c>
      <c r="H3242" s="162">
        <v>2.8679999999999999</v>
      </c>
      <c r="I3242" s="163"/>
      <c r="L3242" s="159"/>
      <c r="M3242" s="164"/>
      <c r="T3242" s="165"/>
      <c r="AT3242" s="160" t="s">
        <v>313</v>
      </c>
      <c r="AU3242" s="160" t="s">
        <v>80</v>
      </c>
      <c r="AV3242" s="13" t="s">
        <v>80</v>
      </c>
      <c r="AW3242" s="13" t="s">
        <v>32</v>
      </c>
      <c r="AX3242" s="13" t="s">
        <v>71</v>
      </c>
      <c r="AY3242" s="160" t="s">
        <v>304</v>
      </c>
    </row>
    <row r="3243" spans="2:51" s="13" customFormat="1" x14ac:dyDescent="0.2">
      <c r="B3243" s="159"/>
      <c r="D3243" s="153" t="s">
        <v>313</v>
      </c>
      <c r="E3243" s="160" t="s">
        <v>2</v>
      </c>
      <c r="F3243" s="161" t="s">
        <v>3237</v>
      </c>
      <c r="H3243" s="162">
        <v>1.665</v>
      </c>
      <c r="I3243" s="163"/>
      <c r="L3243" s="159"/>
      <c r="M3243" s="164"/>
      <c r="T3243" s="165"/>
      <c r="AT3243" s="160" t="s">
        <v>313</v>
      </c>
      <c r="AU3243" s="160" t="s">
        <v>80</v>
      </c>
      <c r="AV3243" s="13" t="s">
        <v>80</v>
      </c>
      <c r="AW3243" s="13" t="s">
        <v>32</v>
      </c>
      <c r="AX3243" s="13" t="s">
        <v>71</v>
      </c>
      <c r="AY3243" s="160" t="s">
        <v>304</v>
      </c>
    </row>
    <row r="3244" spans="2:51" s="14" customFormat="1" x14ac:dyDescent="0.2">
      <c r="B3244" s="166"/>
      <c r="D3244" s="153" t="s">
        <v>313</v>
      </c>
      <c r="E3244" s="167" t="s">
        <v>2</v>
      </c>
      <c r="F3244" s="168" t="s">
        <v>321</v>
      </c>
      <c r="H3244" s="169">
        <v>20.646000000000001</v>
      </c>
      <c r="I3244" s="170"/>
      <c r="L3244" s="166"/>
      <c r="M3244" s="171"/>
      <c r="T3244" s="172"/>
      <c r="AT3244" s="167" t="s">
        <v>313</v>
      </c>
      <c r="AU3244" s="167" t="s">
        <v>80</v>
      </c>
      <c r="AV3244" s="14" t="s">
        <v>322</v>
      </c>
      <c r="AW3244" s="14" t="s">
        <v>32</v>
      </c>
      <c r="AX3244" s="14" t="s">
        <v>71</v>
      </c>
      <c r="AY3244" s="167" t="s">
        <v>304</v>
      </c>
    </row>
    <row r="3245" spans="2:51" s="12" customFormat="1" x14ac:dyDescent="0.2">
      <c r="B3245" s="152"/>
      <c r="D3245" s="153" t="s">
        <v>313</v>
      </c>
      <c r="E3245" s="154" t="s">
        <v>2</v>
      </c>
      <c r="F3245" s="155" t="s">
        <v>894</v>
      </c>
      <c r="H3245" s="154" t="s">
        <v>2</v>
      </c>
      <c r="I3245" s="156"/>
      <c r="L3245" s="152"/>
      <c r="M3245" s="157"/>
      <c r="T3245" s="158"/>
      <c r="AT3245" s="154" t="s">
        <v>313</v>
      </c>
      <c r="AU3245" s="154" t="s">
        <v>80</v>
      </c>
      <c r="AV3245" s="12" t="s">
        <v>78</v>
      </c>
      <c r="AW3245" s="12" t="s">
        <v>32</v>
      </c>
      <c r="AX3245" s="12" t="s">
        <v>71</v>
      </c>
      <c r="AY3245" s="154" t="s">
        <v>304</v>
      </c>
    </row>
    <row r="3246" spans="2:51" s="13" customFormat="1" x14ac:dyDescent="0.2">
      <c r="B3246" s="159"/>
      <c r="D3246" s="153" t="s">
        <v>313</v>
      </c>
      <c r="E3246" s="160" t="s">
        <v>2</v>
      </c>
      <c r="F3246" s="161" t="s">
        <v>3242</v>
      </c>
      <c r="H3246" s="162">
        <v>2.4750000000000001</v>
      </c>
      <c r="I3246" s="163"/>
      <c r="L3246" s="159"/>
      <c r="M3246" s="164"/>
      <c r="T3246" s="165"/>
      <c r="AT3246" s="160" t="s">
        <v>313</v>
      </c>
      <c r="AU3246" s="160" t="s">
        <v>80</v>
      </c>
      <c r="AV3246" s="13" t="s">
        <v>80</v>
      </c>
      <c r="AW3246" s="13" t="s">
        <v>32</v>
      </c>
      <c r="AX3246" s="13" t="s">
        <v>71</v>
      </c>
      <c r="AY3246" s="160" t="s">
        <v>304</v>
      </c>
    </row>
    <row r="3247" spans="2:51" s="13" customFormat="1" x14ac:dyDescent="0.2">
      <c r="B3247" s="159"/>
      <c r="D3247" s="153" t="s">
        <v>313</v>
      </c>
      <c r="E3247" s="160" t="s">
        <v>2</v>
      </c>
      <c r="F3247" s="161" t="s">
        <v>3243</v>
      </c>
      <c r="H3247" s="162">
        <v>2.1749999999999998</v>
      </c>
      <c r="I3247" s="163"/>
      <c r="L3247" s="159"/>
      <c r="M3247" s="164"/>
      <c r="T3247" s="165"/>
      <c r="AT3247" s="160" t="s">
        <v>313</v>
      </c>
      <c r="AU3247" s="160" t="s">
        <v>80</v>
      </c>
      <c r="AV3247" s="13" t="s">
        <v>80</v>
      </c>
      <c r="AW3247" s="13" t="s">
        <v>32</v>
      </c>
      <c r="AX3247" s="13" t="s">
        <v>71</v>
      </c>
      <c r="AY3247" s="160" t="s">
        <v>304</v>
      </c>
    </row>
    <row r="3248" spans="2:51" s="13" customFormat="1" x14ac:dyDescent="0.2">
      <c r="B3248" s="159"/>
      <c r="D3248" s="153" t="s">
        <v>313</v>
      </c>
      <c r="E3248" s="160" t="s">
        <v>2</v>
      </c>
      <c r="F3248" s="161" t="s">
        <v>3244</v>
      </c>
      <c r="H3248" s="162">
        <v>1.35</v>
      </c>
      <c r="I3248" s="163"/>
      <c r="L3248" s="159"/>
      <c r="M3248" s="164"/>
      <c r="T3248" s="165"/>
      <c r="AT3248" s="160" t="s">
        <v>313</v>
      </c>
      <c r="AU3248" s="160" t="s">
        <v>80</v>
      </c>
      <c r="AV3248" s="13" t="s">
        <v>80</v>
      </c>
      <c r="AW3248" s="13" t="s">
        <v>32</v>
      </c>
      <c r="AX3248" s="13" t="s">
        <v>71</v>
      </c>
      <c r="AY3248" s="160" t="s">
        <v>304</v>
      </c>
    </row>
    <row r="3249" spans="2:65" s="13" customFormat="1" x14ac:dyDescent="0.2">
      <c r="B3249" s="159"/>
      <c r="D3249" s="153" t="s">
        <v>313</v>
      </c>
      <c r="E3249" s="160" t="s">
        <v>2</v>
      </c>
      <c r="F3249" s="161" t="s">
        <v>3245</v>
      </c>
      <c r="H3249" s="162">
        <v>2.4750000000000001</v>
      </c>
      <c r="I3249" s="163"/>
      <c r="L3249" s="159"/>
      <c r="M3249" s="164"/>
      <c r="T3249" s="165"/>
      <c r="AT3249" s="160" t="s">
        <v>313</v>
      </c>
      <c r="AU3249" s="160" t="s">
        <v>80</v>
      </c>
      <c r="AV3249" s="13" t="s">
        <v>80</v>
      </c>
      <c r="AW3249" s="13" t="s">
        <v>32</v>
      </c>
      <c r="AX3249" s="13" t="s">
        <v>71</v>
      </c>
      <c r="AY3249" s="160" t="s">
        <v>304</v>
      </c>
    </row>
    <row r="3250" spans="2:65" s="13" customFormat="1" x14ac:dyDescent="0.2">
      <c r="B3250" s="159"/>
      <c r="D3250" s="153" t="s">
        <v>313</v>
      </c>
      <c r="E3250" s="160" t="s">
        <v>2</v>
      </c>
      <c r="F3250" s="161" t="s">
        <v>3246</v>
      </c>
      <c r="H3250" s="162">
        <v>1.35</v>
      </c>
      <c r="I3250" s="163"/>
      <c r="L3250" s="159"/>
      <c r="M3250" s="164"/>
      <c r="T3250" s="165"/>
      <c r="AT3250" s="160" t="s">
        <v>313</v>
      </c>
      <c r="AU3250" s="160" t="s">
        <v>80</v>
      </c>
      <c r="AV3250" s="13" t="s">
        <v>80</v>
      </c>
      <c r="AW3250" s="13" t="s">
        <v>32</v>
      </c>
      <c r="AX3250" s="13" t="s">
        <v>71</v>
      </c>
      <c r="AY3250" s="160" t="s">
        <v>304</v>
      </c>
    </row>
    <row r="3251" spans="2:65" s="14" customFormat="1" x14ac:dyDescent="0.2">
      <c r="B3251" s="166"/>
      <c r="D3251" s="153" t="s">
        <v>313</v>
      </c>
      <c r="E3251" s="167" t="s">
        <v>2</v>
      </c>
      <c r="F3251" s="168" t="s">
        <v>321</v>
      </c>
      <c r="H3251" s="169">
        <v>9.8249999999999993</v>
      </c>
      <c r="I3251" s="170"/>
      <c r="L3251" s="166"/>
      <c r="M3251" s="171"/>
      <c r="T3251" s="172"/>
      <c r="AT3251" s="167" t="s">
        <v>313</v>
      </c>
      <c r="AU3251" s="167" t="s">
        <v>80</v>
      </c>
      <c r="AV3251" s="14" t="s">
        <v>322</v>
      </c>
      <c r="AW3251" s="14" t="s">
        <v>32</v>
      </c>
      <c r="AX3251" s="14" t="s">
        <v>71</v>
      </c>
      <c r="AY3251" s="167" t="s">
        <v>304</v>
      </c>
    </row>
    <row r="3252" spans="2:65" s="15" customFormat="1" x14ac:dyDescent="0.2">
      <c r="B3252" s="173"/>
      <c r="D3252" s="153" t="s">
        <v>313</v>
      </c>
      <c r="E3252" s="174" t="s">
        <v>2</v>
      </c>
      <c r="F3252" s="175" t="s">
        <v>323</v>
      </c>
      <c r="H3252" s="176">
        <v>30.471</v>
      </c>
      <c r="I3252" s="177"/>
      <c r="L3252" s="173"/>
      <c r="M3252" s="178"/>
      <c r="T3252" s="179"/>
      <c r="AT3252" s="174" t="s">
        <v>313</v>
      </c>
      <c r="AU3252" s="174" t="s">
        <v>80</v>
      </c>
      <c r="AV3252" s="15" t="s">
        <v>86</v>
      </c>
      <c r="AW3252" s="15" t="s">
        <v>32</v>
      </c>
      <c r="AX3252" s="15" t="s">
        <v>78</v>
      </c>
      <c r="AY3252" s="174" t="s">
        <v>304</v>
      </c>
    </row>
    <row r="3253" spans="2:65" s="1" customFormat="1" ht="24.2" customHeight="1" x14ac:dyDescent="0.2">
      <c r="B3253" s="134"/>
      <c r="C3253" s="135" t="s">
        <v>3279</v>
      </c>
      <c r="D3253" s="135" t="s">
        <v>306</v>
      </c>
      <c r="E3253" s="136" t="s">
        <v>3280</v>
      </c>
      <c r="F3253" s="137" t="s">
        <v>3281</v>
      </c>
      <c r="G3253" s="138" t="s">
        <v>130</v>
      </c>
      <c r="H3253" s="139">
        <v>10.423</v>
      </c>
      <c r="I3253" s="140"/>
      <c r="J3253" s="141">
        <f>ROUND(I3253*H3253,2)</f>
        <v>0</v>
      </c>
      <c r="K3253" s="137" t="s">
        <v>309</v>
      </c>
      <c r="L3253" s="33"/>
      <c r="M3253" s="142" t="s">
        <v>2</v>
      </c>
      <c r="N3253" s="143" t="s">
        <v>42</v>
      </c>
      <c r="P3253" s="144">
        <f>O3253*H3253</f>
        <v>0</v>
      </c>
      <c r="Q3253" s="144">
        <v>1.4999999999999999E-4</v>
      </c>
      <c r="R3253" s="144">
        <f>Q3253*H3253</f>
        <v>1.5634499999999999E-3</v>
      </c>
      <c r="S3253" s="144">
        <v>0</v>
      </c>
      <c r="T3253" s="145">
        <f>S3253*H3253</f>
        <v>0</v>
      </c>
      <c r="AR3253" s="146" t="s">
        <v>423</v>
      </c>
      <c r="AT3253" s="146" t="s">
        <v>306</v>
      </c>
      <c r="AU3253" s="146" t="s">
        <v>80</v>
      </c>
      <c r="AY3253" s="18" t="s">
        <v>304</v>
      </c>
      <c r="BE3253" s="147">
        <f>IF(N3253="základní",J3253,0)</f>
        <v>0</v>
      </c>
      <c r="BF3253" s="147">
        <f>IF(N3253="snížená",J3253,0)</f>
        <v>0</v>
      </c>
      <c r="BG3253" s="147">
        <f>IF(N3253="zákl. přenesená",J3253,0)</f>
        <v>0</v>
      </c>
      <c r="BH3253" s="147">
        <f>IF(N3253="sníž. přenesená",J3253,0)</f>
        <v>0</v>
      </c>
      <c r="BI3253" s="147">
        <f>IF(N3253="nulová",J3253,0)</f>
        <v>0</v>
      </c>
      <c r="BJ3253" s="18" t="s">
        <v>78</v>
      </c>
      <c r="BK3253" s="147">
        <f>ROUND(I3253*H3253,2)</f>
        <v>0</v>
      </c>
      <c r="BL3253" s="18" t="s">
        <v>423</v>
      </c>
      <c r="BM3253" s="146" t="s">
        <v>3282</v>
      </c>
    </row>
    <row r="3254" spans="2:65" s="1" customFormat="1" x14ac:dyDescent="0.2">
      <c r="B3254" s="33"/>
      <c r="D3254" s="148" t="s">
        <v>311</v>
      </c>
      <c r="F3254" s="149" t="s">
        <v>3283</v>
      </c>
      <c r="I3254" s="150"/>
      <c r="L3254" s="33"/>
      <c r="M3254" s="151"/>
      <c r="T3254" s="54"/>
      <c r="AT3254" s="18" t="s">
        <v>311</v>
      </c>
      <c r="AU3254" s="18" t="s">
        <v>80</v>
      </c>
    </row>
    <row r="3255" spans="2:65" s="12" customFormat="1" x14ac:dyDescent="0.2">
      <c r="B3255" s="152"/>
      <c r="D3255" s="153" t="s">
        <v>313</v>
      </c>
      <c r="E3255" s="154" t="s">
        <v>2</v>
      </c>
      <c r="F3255" s="155" t="s">
        <v>892</v>
      </c>
      <c r="H3255" s="154" t="s">
        <v>2</v>
      </c>
      <c r="I3255" s="156"/>
      <c r="L3255" s="152"/>
      <c r="M3255" s="157"/>
      <c r="T3255" s="158"/>
      <c r="AT3255" s="154" t="s">
        <v>313</v>
      </c>
      <c r="AU3255" s="154" t="s">
        <v>80</v>
      </c>
      <c r="AV3255" s="12" t="s">
        <v>78</v>
      </c>
      <c r="AW3255" s="12" t="s">
        <v>32</v>
      </c>
      <c r="AX3255" s="12" t="s">
        <v>71</v>
      </c>
      <c r="AY3255" s="154" t="s">
        <v>304</v>
      </c>
    </row>
    <row r="3256" spans="2:65" s="13" customFormat="1" x14ac:dyDescent="0.2">
      <c r="B3256" s="159"/>
      <c r="D3256" s="153" t="s">
        <v>313</v>
      </c>
      <c r="E3256" s="160" t="s">
        <v>2</v>
      </c>
      <c r="F3256" s="161" t="s">
        <v>3219</v>
      </c>
      <c r="H3256" s="162">
        <v>7.8780000000000001</v>
      </c>
      <c r="I3256" s="163"/>
      <c r="L3256" s="159"/>
      <c r="M3256" s="164"/>
      <c r="T3256" s="165"/>
      <c r="AT3256" s="160" t="s">
        <v>313</v>
      </c>
      <c r="AU3256" s="160" t="s">
        <v>80</v>
      </c>
      <c r="AV3256" s="13" t="s">
        <v>80</v>
      </c>
      <c r="AW3256" s="13" t="s">
        <v>32</v>
      </c>
      <c r="AX3256" s="13" t="s">
        <v>71</v>
      </c>
      <c r="AY3256" s="160" t="s">
        <v>304</v>
      </c>
    </row>
    <row r="3257" spans="2:65" s="13" customFormat="1" x14ac:dyDescent="0.2">
      <c r="B3257" s="159"/>
      <c r="D3257" s="153" t="s">
        <v>313</v>
      </c>
      <c r="E3257" s="160" t="s">
        <v>2</v>
      </c>
      <c r="F3257" s="161" t="s">
        <v>3284</v>
      </c>
      <c r="H3257" s="162">
        <v>2.5449999999999999</v>
      </c>
      <c r="I3257" s="163"/>
      <c r="L3257" s="159"/>
      <c r="M3257" s="164"/>
      <c r="T3257" s="165"/>
      <c r="AT3257" s="160" t="s">
        <v>313</v>
      </c>
      <c r="AU3257" s="160" t="s">
        <v>80</v>
      </c>
      <c r="AV3257" s="13" t="s">
        <v>80</v>
      </c>
      <c r="AW3257" s="13" t="s">
        <v>32</v>
      </c>
      <c r="AX3257" s="13" t="s">
        <v>71</v>
      </c>
      <c r="AY3257" s="160" t="s">
        <v>304</v>
      </c>
    </row>
    <row r="3258" spans="2:65" s="14" customFormat="1" x14ac:dyDescent="0.2">
      <c r="B3258" s="166"/>
      <c r="D3258" s="153" t="s">
        <v>313</v>
      </c>
      <c r="E3258" s="167" t="s">
        <v>2</v>
      </c>
      <c r="F3258" s="168" t="s">
        <v>321</v>
      </c>
      <c r="H3258" s="169">
        <v>10.423</v>
      </c>
      <c r="I3258" s="170"/>
      <c r="L3258" s="166"/>
      <c r="M3258" s="171"/>
      <c r="T3258" s="172"/>
      <c r="AT3258" s="167" t="s">
        <v>313</v>
      </c>
      <c r="AU3258" s="167" t="s">
        <v>80</v>
      </c>
      <c r="AV3258" s="14" t="s">
        <v>322</v>
      </c>
      <c r="AW3258" s="14" t="s">
        <v>32</v>
      </c>
      <c r="AX3258" s="14" t="s">
        <v>71</v>
      </c>
      <c r="AY3258" s="167" t="s">
        <v>304</v>
      </c>
    </row>
    <row r="3259" spans="2:65" s="15" customFormat="1" x14ac:dyDescent="0.2">
      <c r="B3259" s="173"/>
      <c r="D3259" s="153" t="s">
        <v>313</v>
      </c>
      <c r="E3259" s="174" t="s">
        <v>2</v>
      </c>
      <c r="F3259" s="175" t="s">
        <v>323</v>
      </c>
      <c r="H3259" s="176">
        <v>10.423</v>
      </c>
      <c r="I3259" s="177"/>
      <c r="L3259" s="173"/>
      <c r="M3259" s="178"/>
      <c r="T3259" s="179"/>
      <c r="AT3259" s="174" t="s">
        <v>313</v>
      </c>
      <c r="AU3259" s="174" t="s">
        <v>80</v>
      </c>
      <c r="AV3259" s="15" t="s">
        <v>86</v>
      </c>
      <c r="AW3259" s="15" t="s">
        <v>32</v>
      </c>
      <c r="AX3259" s="15" t="s">
        <v>78</v>
      </c>
      <c r="AY3259" s="174" t="s">
        <v>304</v>
      </c>
    </row>
    <row r="3260" spans="2:65" s="1" customFormat="1" ht="37.9" customHeight="1" x14ac:dyDescent="0.2">
      <c r="B3260" s="134"/>
      <c r="C3260" s="135" t="s">
        <v>3285</v>
      </c>
      <c r="D3260" s="135" t="s">
        <v>306</v>
      </c>
      <c r="E3260" s="136" t="s">
        <v>3286</v>
      </c>
      <c r="F3260" s="137" t="s">
        <v>3287</v>
      </c>
      <c r="G3260" s="138" t="s">
        <v>130</v>
      </c>
      <c r="H3260" s="139">
        <v>210.511</v>
      </c>
      <c r="I3260" s="140"/>
      <c r="J3260" s="141">
        <f>ROUND(I3260*H3260,2)</f>
        <v>0</v>
      </c>
      <c r="K3260" s="137" t="s">
        <v>309</v>
      </c>
      <c r="L3260" s="33"/>
      <c r="M3260" s="142" t="s">
        <v>2</v>
      </c>
      <c r="N3260" s="143" t="s">
        <v>42</v>
      </c>
      <c r="P3260" s="144">
        <f>O3260*H3260</f>
        <v>0</v>
      </c>
      <c r="Q3260" s="144">
        <v>1.32E-3</v>
      </c>
      <c r="R3260" s="144">
        <f>Q3260*H3260</f>
        <v>0.27787452000000001</v>
      </c>
      <c r="S3260" s="144">
        <v>0</v>
      </c>
      <c r="T3260" s="145">
        <f>S3260*H3260</f>
        <v>0</v>
      </c>
      <c r="AR3260" s="146" t="s">
        <v>423</v>
      </c>
      <c r="AT3260" s="146" t="s">
        <v>306</v>
      </c>
      <c r="AU3260" s="146" t="s">
        <v>80</v>
      </c>
      <c r="AY3260" s="18" t="s">
        <v>304</v>
      </c>
      <c r="BE3260" s="147">
        <f>IF(N3260="základní",J3260,0)</f>
        <v>0</v>
      </c>
      <c r="BF3260" s="147">
        <f>IF(N3260="snížená",J3260,0)</f>
        <v>0</v>
      </c>
      <c r="BG3260" s="147">
        <f>IF(N3260="zákl. přenesená",J3260,0)</f>
        <v>0</v>
      </c>
      <c r="BH3260" s="147">
        <f>IF(N3260="sníž. přenesená",J3260,0)</f>
        <v>0</v>
      </c>
      <c r="BI3260" s="147">
        <f>IF(N3260="nulová",J3260,0)</f>
        <v>0</v>
      </c>
      <c r="BJ3260" s="18" t="s">
        <v>78</v>
      </c>
      <c r="BK3260" s="147">
        <f>ROUND(I3260*H3260,2)</f>
        <v>0</v>
      </c>
      <c r="BL3260" s="18" t="s">
        <v>423</v>
      </c>
      <c r="BM3260" s="146" t="s">
        <v>3288</v>
      </c>
    </row>
    <row r="3261" spans="2:65" s="1" customFormat="1" x14ac:dyDescent="0.2">
      <c r="B3261" s="33"/>
      <c r="D3261" s="148" t="s">
        <v>311</v>
      </c>
      <c r="F3261" s="149" t="s">
        <v>3289</v>
      </c>
      <c r="I3261" s="150"/>
      <c r="L3261" s="33"/>
      <c r="M3261" s="151"/>
      <c r="T3261" s="54"/>
      <c r="AT3261" s="18" t="s">
        <v>311</v>
      </c>
      <c r="AU3261" s="18" t="s">
        <v>80</v>
      </c>
    </row>
    <row r="3262" spans="2:65" s="12" customFormat="1" x14ac:dyDescent="0.2">
      <c r="B3262" s="152"/>
      <c r="D3262" s="153" t="s">
        <v>313</v>
      </c>
      <c r="E3262" s="154" t="s">
        <v>2</v>
      </c>
      <c r="F3262" s="155" t="s">
        <v>3186</v>
      </c>
      <c r="H3262" s="154" t="s">
        <v>2</v>
      </c>
      <c r="I3262" s="156"/>
      <c r="L3262" s="152"/>
      <c r="M3262" s="157"/>
      <c r="T3262" s="158"/>
      <c r="AT3262" s="154" t="s">
        <v>313</v>
      </c>
      <c r="AU3262" s="154" t="s">
        <v>80</v>
      </c>
      <c r="AV3262" s="12" t="s">
        <v>78</v>
      </c>
      <c r="AW3262" s="12" t="s">
        <v>32</v>
      </c>
      <c r="AX3262" s="12" t="s">
        <v>71</v>
      </c>
      <c r="AY3262" s="154" t="s">
        <v>304</v>
      </c>
    </row>
    <row r="3263" spans="2:65" s="12" customFormat="1" x14ac:dyDescent="0.2">
      <c r="B3263" s="152"/>
      <c r="D3263" s="153" t="s">
        <v>313</v>
      </c>
      <c r="E3263" s="154" t="s">
        <v>2</v>
      </c>
      <c r="F3263" s="155" t="s">
        <v>3290</v>
      </c>
      <c r="H3263" s="154" t="s">
        <v>2</v>
      </c>
      <c r="I3263" s="156"/>
      <c r="L3263" s="152"/>
      <c r="M3263" s="157"/>
      <c r="T3263" s="158"/>
      <c r="AT3263" s="154" t="s">
        <v>313</v>
      </c>
      <c r="AU3263" s="154" t="s">
        <v>80</v>
      </c>
      <c r="AV3263" s="12" t="s">
        <v>78</v>
      </c>
      <c r="AW3263" s="12" t="s">
        <v>32</v>
      </c>
      <c r="AX3263" s="12" t="s">
        <v>71</v>
      </c>
      <c r="AY3263" s="154" t="s">
        <v>304</v>
      </c>
    </row>
    <row r="3264" spans="2:65" s="13" customFormat="1" x14ac:dyDescent="0.2">
      <c r="B3264" s="159"/>
      <c r="D3264" s="153" t="s">
        <v>313</v>
      </c>
      <c r="E3264" s="160" t="s">
        <v>2</v>
      </c>
      <c r="F3264" s="161" t="s">
        <v>3291</v>
      </c>
      <c r="H3264" s="162">
        <v>37.590000000000003</v>
      </c>
      <c r="I3264" s="163"/>
      <c r="L3264" s="159"/>
      <c r="M3264" s="164"/>
      <c r="T3264" s="165"/>
      <c r="AT3264" s="160" t="s">
        <v>313</v>
      </c>
      <c r="AU3264" s="160" t="s">
        <v>80</v>
      </c>
      <c r="AV3264" s="13" t="s">
        <v>80</v>
      </c>
      <c r="AW3264" s="13" t="s">
        <v>32</v>
      </c>
      <c r="AX3264" s="13" t="s">
        <v>71</v>
      </c>
      <c r="AY3264" s="160" t="s">
        <v>304</v>
      </c>
    </row>
    <row r="3265" spans="2:65" s="13" customFormat="1" x14ac:dyDescent="0.2">
      <c r="B3265" s="159"/>
      <c r="D3265" s="153" t="s">
        <v>313</v>
      </c>
      <c r="E3265" s="160" t="s">
        <v>2</v>
      </c>
      <c r="F3265" s="161" t="s">
        <v>3292</v>
      </c>
      <c r="H3265" s="162">
        <v>0</v>
      </c>
      <c r="I3265" s="163"/>
      <c r="L3265" s="159"/>
      <c r="M3265" s="164"/>
      <c r="T3265" s="165"/>
      <c r="AT3265" s="160" t="s">
        <v>313</v>
      </c>
      <c r="AU3265" s="160" t="s">
        <v>80</v>
      </c>
      <c r="AV3265" s="13" t="s">
        <v>80</v>
      </c>
      <c r="AW3265" s="13" t="s">
        <v>32</v>
      </c>
      <c r="AX3265" s="13" t="s">
        <v>71</v>
      </c>
      <c r="AY3265" s="160" t="s">
        <v>304</v>
      </c>
    </row>
    <row r="3266" spans="2:65" s="13" customFormat="1" x14ac:dyDescent="0.2">
      <c r="B3266" s="159"/>
      <c r="D3266" s="153" t="s">
        <v>313</v>
      </c>
      <c r="E3266" s="160" t="s">
        <v>2</v>
      </c>
      <c r="F3266" s="161" t="s">
        <v>3293</v>
      </c>
      <c r="H3266" s="162">
        <v>6.1180000000000003</v>
      </c>
      <c r="I3266" s="163"/>
      <c r="L3266" s="159"/>
      <c r="M3266" s="164"/>
      <c r="T3266" s="165"/>
      <c r="AT3266" s="160" t="s">
        <v>313</v>
      </c>
      <c r="AU3266" s="160" t="s">
        <v>80</v>
      </c>
      <c r="AV3266" s="13" t="s">
        <v>80</v>
      </c>
      <c r="AW3266" s="13" t="s">
        <v>32</v>
      </c>
      <c r="AX3266" s="13" t="s">
        <v>71</v>
      </c>
      <c r="AY3266" s="160" t="s">
        <v>304</v>
      </c>
    </row>
    <row r="3267" spans="2:65" s="13" customFormat="1" x14ac:dyDescent="0.2">
      <c r="B3267" s="159"/>
      <c r="D3267" s="153" t="s">
        <v>313</v>
      </c>
      <c r="E3267" s="160" t="s">
        <v>2</v>
      </c>
      <c r="F3267" s="161" t="s">
        <v>3294</v>
      </c>
      <c r="H3267" s="162">
        <v>78.709999999999994</v>
      </c>
      <c r="I3267" s="163"/>
      <c r="L3267" s="159"/>
      <c r="M3267" s="164"/>
      <c r="T3267" s="165"/>
      <c r="AT3267" s="160" t="s">
        <v>313</v>
      </c>
      <c r="AU3267" s="160" t="s">
        <v>80</v>
      </c>
      <c r="AV3267" s="13" t="s">
        <v>80</v>
      </c>
      <c r="AW3267" s="13" t="s">
        <v>32</v>
      </c>
      <c r="AX3267" s="13" t="s">
        <v>71</v>
      </c>
      <c r="AY3267" s="160" t="s">
        <v>304</v>
      </c>
    </row>
    <row r="3268" spans="2:65" s="14" customFormat="1" x14ac:dyDescent="0.2">
      <c r="B3268" s="166"/>
      <c r="D3268" s="153" t="s">
        <v>313</v>
      </c>
      <c r="E3268" s="167" t="s">
        <v>2</v>
      </c>
      <c r="F3268" s="168" t="s">
        <v>321</v>
      </c>
      <c r="H3268" s="169">
        <v>122.41800000000001</v>
      </c>
      <c r="I3268" s="170"/>
      <c r="L3268" s="166"/>
      <c r="M3268" s="171"/>
      <c r="T3268" s="172"/>
      <c r="AT3268" s="167" t="s">
        <v>313</v>
      </c>
      <c r="AU3268" s="167" t="s">
        <v>80</v>
      </c>
      <c r="AV3268" s="14" t="s">
        <v>322</v>
      </c>
      <c r="AW3268" s="14" t="s">
        <v>32</v>
      </c>
      <c r="AX3268" s="14" t="s">
        <v>71</v>
      </c>
      <c r="AY3268" s="167" t="s">
        <v>304</v>
      </c>
    </row>
    <row r="3269" spans="2:65" s="12" customFormat="1" x14ac:dyDescent="0.2">
      <c r="B3269" s="152"/>
      <c r="D3269" s="153" t="s">
        <v>313</v>
      </c>
      <c r="E3269" s="154" t="s">
        <v>2</v>
      </c>
      <c r="F3269" s="155" t="s">
        <v>1547</v>
      </c>
      <c r="H3269" s="154" t="s">
        <v>2</v>
      </c>
      <c r="I3269" s="156"/>
      <c r="L3269" s="152"/>
      <c r="M3269" s="157"/>
      <c r="T3269" s="158"/>
      <c r="AT3269" s="154" t="s">
        <v>313</v>
      </c>
      <c r="AU3269" s="154" t="s">
        <v>80</v>
      </c>
      <c r="AV3269" s="12" t="s">
        <v>78</v>
      </c>
      <c r="AW3269" s="12" t="s">
        <v>32</v>
      </c>
      <c r="AX3269" s="12" t="s">
        <v>71</v>
      </c>
      <c r="AY3269" s="154" t="s">
        <v>304</v>
      </c>
    </row>
    <row r="3270" spans="2:65" s="13" customFormat="1" x14ac:dyDescent="0.2">
      <c r="B3270" s="159"/>
      <c r="D3270" s="153" t="s">
        <v>313</v>
      </c>
      <c r="E3270" s="160" t="s">
        <v>2</v>
      </c>
      <c r="F3270" s="161" t="s">
        <v>3295</v>
      </c>
      <c r="H3270" s="162">
        <v>88.093000000000004</v>
      </c>
      <c r="I3270" s="163"/>
      <c r="L3270" s="159"/>
      <c r="M3270" s="164"/>
      <c r="T3270" s="165"/>
      <c r="AT3270" s="160" t="s">
        <v>313</v>
      </c>
      <c r="AU3270" s="160" t="s">
        <v>80</v>
      </c>
      <c r="AV3270" s="13" t="s">
        <v>80</v>
      </c>
      <c r="AW3270" s="13" t="s">
        <v>32</v>
      </c>
      <c r="AX3270" s="13" t="s">
        <v>71</v>
      </c>
      <c r="AY3270" s="160" t="s">
        <v>304</v>
      </c>
    </row>
    <row r="3271" spans="2:65" s="14" customFormat="1" x14ac:dyDescent="0.2">
      <c r="B3271" s="166"/>
      <c r="D3271" s="153" t="s">
        <v>313</v>
      </c>
      <c r="E3271" s="167" t="s">
        <v>2</v>
      </c>
      <c r="F3271" s="168" t="s">
        <v>321</v>
      </c>
      <c r="H3271" s="169">
        <v>88.093000000000004</v>
      </c>
      <c r="I3271" s="170"/>
      <c r="L3271" s="166"/>
      <c r="M3271" s="171"/>
      <c r="T3271" s="172"/>
      <c r="AT3271" s="167" t="s">
        <v>313</v>
      </c>
      <c r="AU3271" s="167" t="s">
        <v>80</v>
      </c>
      <c r="AV3271" s="14" t="s">
        <v>322</v>
      </c>
      <c r="AW3271" s="14" t="s">
        <v>32</v>
      </c>
      <c r="AX3271" s="14" t="s">
        <v>71</v>
      </c>
      <c r="AY3271" s="167" t="s">
        <v>304</v>
      </c>
    </row>
    <row r="3272" spans="2:65" s="15" customFormat="1" x14ac:dyDescent="0.2">
      <c r="B3272" s="173"/>
      <c r="D3272" s="153" t="s">
        <v>313</v>
      </c>
      <c r="E3272" s="174" t="s">
        <v>2</v>
      </c>
      <c r="F3272" s="175" t="s">
        <v>323</v>
      </c>
      <c r="H3272" s="176">
        <v>210.511</v>
      </c>
      <c r="I3272" s="177"/>
      <c r="L3272" s="173"/>
      <c r="M3272" s="178"/>
      <c r="T3272" s="179"/>
      <c r="AT3272" s="174" t="s">
        <v>313</v>
      </c>
      <c r="AU3272" s="174" t="s">
        <v>80</v>
      </c>
      <c r="AV3272" s="15" t="s">
        <v>86</v>
      </c>
      <c r="AW3272" s="15" t="s">
        <v>32</v>
      </c>
      <c r="AX3272" s="15" t="s">
        <v>78</v>
      </c>
      <c r="AY3272" s="174" t="s">
        <v>304</v>
      </c>
    </row>
    <row r="3273" spans="2:65" s="1" customFormat="1" ht="37.9" customHeight="1" x14ac:dyDescent="0.2">
      <c r="B3273" s="134"/>
      <c r="C3273" s="181" t="s">
        <v>3296</v>
      </c>
      <c r="D3273" s="181" t="s">
        <v>535</v>
      </c>
      <c r="E3273" s="182" t="s">
        <v>3297</v>
      </c>
      <c r="F3273" s="183" t="s">
        <v>3298</v>
      </c>
      <c r="G3273" s="184" t="s">
        <v>130</v>
      </c>
      <c r="H3273" s="185">
        <v>221.03700000000001</v>
      </c>
      <c r="I3273" s="186"/>
      <c r="J3273" s="187">
        <f>ROUND(I3273*H3273,2)</f>
        <v>0</v>
      </c>
      <c r="K3273" s="183" t="s">
        <v>309</v>
      </c>
      <c r="L3273" s="188"/>
      <c r="M3273" s="189" t="s">
        <v>2</v>
      </c>
      <c r="N3273" s="190" t="s">
        <v>42</v>
      </c>
      <c r="P3273" s="144">
        <f>O3273*H3273</f>
        <v>0</v>
      </c>
      <c r="Q3273" s="144">
        <v>3.0000000000000001E-3</v>
      </c>
      <c r="R3273" s="144">
        <f>Q3273*H3273</f>
        <v>0.66311100000000001</v>
      </c>
      <c r="S3273" s="144">
        <v>0</v>
      </c>
      <c r="T3273" s="145">
        <f>S3273*H3273</f>
        <v>0</v>
      </c>
      <c r="AR3273" s="146" t="s">
        <v>552</v>
      </c>
      <c r="AT3273" s="146" t="s">
        <v>535</v>
      </c>
      <c r="AU3273" s="146" t="s">
        <v>80</v>
      </c>
      <c r="AY3273" s="18" t="s">
        <v>304</v>
      </c>
      <c r="BE3273" s="147">
        <f>IF(N3273="základní",J3273,0)</f>
        <v>0</v>
      </c>
      <c r="BF3273" s="147">
        <f>IF(N3273="snížená",J3273,0)</f>
        <v>0</v>
      </c>
      <c r="BG3273" s="147">
        <f>IF(N3273="zákl. přenesená",J3273,0)</f>
        <v>0</v>
      </c>
      <c r="BH3273" s="147">
        <f>IF(N3273="sníž. přenesená",J3273,0)</f>
        <v>0</v>
      </c>
      <c r="BI3273" s="147">
        <f>IF(N3273="nulová",J3273,0)</f>
        <v>0</v>
      </c>
      <c r="BJ3273" s="18" t="s">
        <v>78</v>
      </c>
      <c r="BK3273" s="147">
        <f>ROUND(I3273*H3273,2)</f>
        <v>0</v>
      </c>
      <c r="BL3273" s="18" t="s">
        <v>423</v>
      </c>
      <c r="BM3273" s="146" t="s">
        <v>3299</v>
      </c>
    </row>
    <row r="3274" spans="2:65" s="13" customFormat="1" x14ac:dyDescent="0.2">
      <c r="B3274" s="159"/>
      <c r="D3274" s="153" t="s">
        <v>313</v>
      </c>
      <c r="F3274" s="161" t="s">
        <v>3300</v>
      </c>
      <c r="H3274" s="162">
        <v>221.03700000000001</v>
      </c>
      <c r="I3274" s="163"/>
      <c r="L3274" s="159"/>
      <c r="M3274" s="164"/>
      <c r="T3274" s="165"/>
      <c r="AT3274" s="160" t="s">
        <v>313</v>
      </c>
      <c r="AU3274" s="160" t="s">
        <v>80</v>
      </c>
      <c r="AV3274" s="13" t="s">
        <v>80</v>
      </c>
      <c r="AW3274" s="13" t="s">
        <v>3</v>
      </c>
      <c r="AX3274" s="13" t="s">
        <v>78</v>
      </c>
      <c r="AY3274" s="160" t="s">
        <v>304</v>
      </c>
    </row>
    <row r="3275" spans="2:65" s="1" customFormat="1" ht="33" customHeight="1" x14ac:dyDescent="0.2">
      <c r="B3275" s="134"/>
      <c r="C3275" s="135" t="s">
        <v>3301</v>
      </c>
      <c r="D3275" s="135" t="s">
        <v>306</v>
      </c>
      <c r="E3275" s="136" t="s">
        <v>3302</v>
      </c>
      <c r="F3275" s="137" t="s">
        <v>3303</v>
      </c>
      <c r="G3275" s="138" t="s">
        <v>130</v>
      </c>
      <c r="H3275" s="139">
        <v>9.2919999999999998</v>
      </c>
      <c r="I3275" s="140"/>
      <c r="J3275" s="141">
        <f>ROUND(I3275*H3275,2)</f>
        <v>0</v>
      </c>
      <c r="K3275" s="137" t="s">
        <v>309</v>
      </c>
      <c r="L3275" s="33"/>
      <c r="M3275" s="142" t="s">
        <v>2</v>
      </c>
      <c r="N3275" s="143" t="s">
        <v>42</v>
      </c>
      <c r="P3275" s="144">
        <f>O3275*H3275</f>
        <v>0</v>
      </c>
      <c r="Q3275" s="144">
        <v>1.4999999999999999E-4</v>
      </c>
      <c r="R3275" s="144">
        <f>Q3275*H3275</f>
        <v>1.3937999999999999E-3</v>
      </c>
      <c r="S3275" s="144">
        <v>0</v>
      </c>
      <c r="T3275" s="145">
        <f>S3275*H3275</f>
        <v>0</v>
      </c>
      <c r="AR3275" s="146" t="s">
        <v>423</v>
      </c>
      <c r="AT3275" s="146" t="s">
        <v>306</v>
      </c>
      <c r="AU3275" s="146" t="s">
        <v>80</v>
      </c>
      <c r="AY3275" s="18" t="s">
        <v>304</v>
      </c>
      <c r="BE3275" s="147">
        <f>IF(N3275="základní",J3275,0)</f>
        <v>0</v>
      </c>
      <c r="BF3275" s="147">
        <f>IF(N3275="snížená",J3275,0)</f>
        <v>0</v>
      </c>
      <c r="BG3275" s="147">
        <f>IF(N3275="zákl. přenesená",J3275,0)</f>
        <v>0</v>
      </c>
      <c r="BH3275" s="147">
        <f>IF(N3275="sníž. přenesená",J3275,0)</f>
        <v>0</v>
      </c>
      <c r="BI3275" s="147">
        <f>IF(N3275="nulová",J3275,0)</f>
        <v>0</v>
      </c>
      <c r="BJ3275" s="18" t="s">
        <v>78</v>
      </c>
      <c r="BK3275" s="147">
        <f>ROUND(I3275*H3275,2)</f>
        <v>0</v>
      </c>
      <c r="BL3275" s="18" t="s">
        <v>423</v>
      </c>
      <c r="BM3275" s="146" t="s">
        <v>3304</v>
      </c>
    </row>
    <row r="3276" spans="2:65" s="1" customFormat="1" x14ac:dyDescent="0.2">
      <c r="B3276" s="33"/>
      <c r="D3276" s="148" t="s">
        <v>311</v>
      </c>
      <c r="F3276" s="149" t="s">
        <v>3305</v>
      </c>
      <c r="I3276" s="150"/>
      <c r="L3276" s="33"/>
      <c r="M3276" s="151"/>
      <c r="T3276" s="54"/>
      <c r="AT3276" s="18" t="s">
        <v>311</v>
      </c>
      <c r="AU3276" s="18" t="s">
        <v>80</v>
      </c>
    </row>
    <row r="3277" spans="2:65" s="12" customFormat="1" x14ac:dyDescent="0.2">
      <c r="B3277" s="152"/>
      <c r="D3277" s="153" t="s">
        <v>313</v>
      </c>
      <c r="E3277" s="154" t="s">
        <v>2</v>
      </c>
      <c r="F3277" s="155" t="s">
        <v>3186</v>
      </c>
      <c r="H3277" s="154" t="s">
        <v>2</v>
      </c>
      <c r="I3277" s="156"/>
      <c r="L3277" s="152"/>
      <c r="M3277" s="157"/>
      <c r="T3277" s="158"/>
      <c r="AT3277" s="154" t="s">
        <v>313</v>
      </c>
      <c r="AU3277" s="154" t="s">
        <v>80</v>
      </c>
      <c r="AV3277" s="12" t="s">
        <v>78</v>
      </c>
      <c r="AW3277" s="12" t="s">
        <v>32</v>
      </c>
      <c r="AX3277" s="12" t="s">
        <v>71</v>
      </c>
      <c r="AY3277" s="154" t="s">
        <v>304</v>
      </c>
    </row>
    <row r="3278" spans="2:65" s="13" customFormat="1" x14ac:dyDescent="0.2">
      <c r="B3278" s="159"/>
      <c r="D3278" s="153" t="s">
        <v>313</v>
      </c>
      <c r="E3278" s="160" t="s">
        <v>2</v>
      </c>
      <c r="F3278" s="161" t="s">
        <v>3306</v>
      </c>
      <c r="H3278" s="162">
        <v>9.2919999999999998</v>
      </c>
      <c r="I3278" s="163"/>
      <c r="L3278" s="159"/>
      <c r="M3278" s="164"/>
      <c r="T3278" s="165"/>
      <c r="AT3278" s="160" t="s">
        <v>313</v>
      </c>
      <c r="AU3278" s="160" t="s">
        <v>80</v>
      </c>
      <c r="AV3278" s="13" t="s">
        <v>80</v>
      </c>
      <c r="AW3278" s="13" t="s">
        <v>32</v>
      </c>
      <c r="AX3278" s="13" t="s">
        <v>71</v>
      </c>
      <c r="AY3278" s="160" t="s">
        <v>304</v>
      </c>
    </row>
    <row r="3279" spans="2:65" s="14" customFormat="1" x14ac:dyDescent="0.2">
      <c r="B3279" s="166"/>
      <c r="D3279" s="153" t="s">
        <v>313</v>
      </c>
      <c r="E3279" s="167" t="s">
        <v>2</v>
      </c>
      <c r="F3279" s="168" t="s">
        <v>321</v>
      </c>
      <c r="H3279" s="169">
        <v>9.2919999999999998</v>
      </c>
      <c r="I3279" s="170"/>
      <c r="L3279" s="166"/>
      <c r="M3279" s="171"/>
      <c r="T3279" s="172"/>
      <c r="AT3279" s="167" t="s">
        <v>313</v>
      </c>
      <c r="AU3279" s="167" t="s">
        <v>80</v>
      </c>
      <c r="AV3279" s="14" t="s">
        <v>322</v>
      </c>
      <c r="AW3279" s="14" t="s">
        <v>32</v>
      </c>
      <c r="AX3279" s="14" t="s">
        <v>71</v>
      </c>
      <c r="AY3279" s="167" t="s">
        <v>304</v>
      </c>
    </row>
    <row r="3280" spans="2:65" s="15" customFormat="1" x14ac:dyDescent="0.2">
      <c r="B3280" s="173"/>
      <c r="D3280" s="153" t="s">
        <v>313</v>
      </c>
      <c r="E3280" s="174" t="s">
        <v>2</v>
      </c>
      <c r="F3280" s="175" t="s">
        <v>323</v>
      </c>
      <c r="H3280" s="176">
        <v>9.2919999999999998</v>
      </c>
      <c r="I3280" s="177"/>
      <c r="L3280" s="173"/>
      <c r="M3280" s="178"/>
      <c r="T3280" s="179"/>
      <c r="AT3280" s="174" t="s">
        <v>313</v>
      </c>
      <c r="AU3280" s="174" t="s">
        <v>80</v>
      </c>
      <c r="AV3280" s="15" t="s">
        <v>86</v>
      </c>
      <c r="AW3280" s="15" t="s">
        <v>32</v>
      </c>
      <c r="AX3280" s="15" t="s">
        <v>78</v>
      </c>
      <c r="AY3280" s="174" t="s">
        <v>304</v>
      </c>
    </row>
    <row r="3281" spans="2:65" s="1" customFormat="1" ht="55.5" customHeight="1" x14ac:dyDescent="0.2">
      <c r="B3281" s="134"/>
      <c r="C3281" s="135" t="s">
        <v>3307</v>
      </c>
      <c r="D3281" s="135" t="s">
        <v>306</v>
      </c>
      <c r="E3281" s="136" t="s">
        <v>3308</v>
      </c>
      <c r="F3281" s="137" t="s">
        <v>3309</v>
      </c>
      <c r="G3281" s="138" t="s">
        <v>871</v>
      </c>
      <c r="H3281" s="139">
        <v>10</v>
      </c>
      <c r="I3281" s="140"/>
      <c r="J3281" s="141">
        <f>ROUND(I3281*H3281,2)</f>
        <v>0</v>
      </c>
      <c r="K3281" s="137" t="s">
        <v>309</v>
      </c>
      <c r="L3281" s="33"/>
      <c r="M3281" s="142" t="s">
        <v>2</v>
      </c>
      <c r="N3281" s="143" t="s">
        <v>42</v>
      </c>
      <c r="P3281" s="144">
        <f>O3281*H3281</f>
        <v>0</v>
      </c>
      <c r="Q3281" s="144">
        <v>1.0499999999999999E-3</v>
      </c>
      <c r="R3281" s="144">
        <f>Q3281*H3281</f>
        <v>1.0499999999999999E-2</v>
      </c>
      <c r="S3281" s="144">
        <v>0</v>
      </c>
      <c r="T3281" s="145">
        <f>S3281*H3281</f>
        <v>0</v>
      </c>
      <c r="AR3281" s="146" t="s">
        <v>423</v>
      </c>
      <c r="AT3281" s="146" t="s">
        <v>306</v>
      </c>
      <c r="AU3281" s="146" t="s">
        <v>80</v>
      </c>
      <c r="AY3281" s="18" t="s">
        <v>304</v>
      </c>
      <c r="BE3281" s="147">
        <f>IF(N3281="základní",J3281,0)</f>
        <v>0</v>
      </c>
      <c r="BF3281" s="147">
        <f>IF(N3281="snížená",J3281,0)</f>
        <v>0</v>
      </c>
      <c r="BG3281" s="147">
        <f>IF(N3281="zákl. přenesená",J3281,0)</f>
        <v>0</v>
      </c>
      <c r="BH3281" s="147">
        <f>IF(N3281="sníž. přenesená",J3281,0)</f>
        <v>0</v>
      </c>
      <c r="BI3281" s="147">
        <f>IF(N3281="nulová",J3281,0)</f>
        <v>0</v>
      </c>
      <c r="BJ3281" s="18" t="s">
        <v>78</v>
      </c>
      <c r="BK3281" s="147">
        <f>ROUND(I3281*H3281,2)</f>
        <v>0</v>
      </c>
      <c r="BL3281" s="18" t="s">
        <v>423</v>
      </c>
      <c r="BM3281" s="146" t="s">
        <v>3310</v>
      </c>
    </row>
    <row r="3282" spans="2:65" s="1" customFormat="1" x14ac:dyDescent="0.2">
      <c r="B3282" s="33"/>
      <c r="D3282" s="148" t="s">
        <v>311</v>
      </c>
      <c r="F3282" s="149" t="s">
        <v>3311</v>
      </c>
      <c r="I3282" s="150"/>
      <c r="L3282" s="33"/>
      <c r="M3282" s="151"/>
      <c r="T3282" s="54"/>
      <c r="AT3282" s="18" t="s">
        <v>311</v>
      </c>
      <c r="AU3282" s="18" t="s">
        <v>80</v>
      </c>
    </row>
    <row r="3283" spans="2:65" s="1" customFormat="1" ht="19.5" x14ac:dyDescent="0.2">
      <c r="B3283" s="33"/>
      <c r="D3283" s="153" t="s">
        <v>360</v>
      </c>
      <c r="F3283" s="180" t="s">
        <v>3312</v>
      </c>
      <c r="I3283" s="150"/>
      <c r="L3283" s="33"/>
      <c r="M3283" s="151"/>
      <c r="T3283" s="54"/>
      <c r="AT3283" s="18" t="s">
        <v>360</v>
      </c>
      <c r="AU3283" s="18" t="s">
        <v>80</v>
      </c>
    </row>
    <row r="3284" spans="2:65" s="13" customFormat="1" x14ac:dyDescent="0.2">
      <c r="B3284" s="159"/>
      <c r="D3284" s="153" t="s">
        <v>313</v>
      </c>
      <c r="E3284" s="160" t="s">
        <v>2</v>
      </c>
      <c r="F3284" s="161" t="s">
        <v>3313</v>
      </c>
      <c r="H3284" s="162">
        <v>9</v>
      </c>
      <c r="I3284" s="163"/>
      <c r="L3284" s="159"/>
      <c r="M3284" s="164"/>
      <c r="T3284" s="165"/>
      <c r="AT3284" s="160" t="s">
        <v>313</v>
      </c>
      <c r="AU3284" s="160" t="s">
        <v>80</v>
      </c>
      <c r="AV3284" s="13" t="s">
        <v>80</v>
      </c>
      <c r="AW3284" s="13" t="s">
        <v>32</v>
      </c>
      <c r="AX3284" s="13" t="s">
        <v>71</v>
      </c>
      <c r="AY3284" s="160" t="s">
        <v>304</v>
      </c>
    </row>
    <row r="3285" spans="2:65" s="13" customFormat="1" x14ac:dyDescent="0.2">
      <c r="B3285" s="159"/>
      <c r="D3285" s="153" t="s">
        <v>313</v>
      </c>
      <c r="E3285" s="160" t="s">
        <v>2</v>
      </c>
      <c r="F3285" s="161" t="s">
        <v>3314</v>
      </c>
      <c r="H3285" s="162">
        <v>1</v>
      </c>
      <c r="I3285" s="163"/>
      <c r="L3285" s="159"/>
      <c r="M3285" s="164"/>
      <c r="T3285" s="165"/>
      <c r="AT3285" s="160" t="s">
        <v>313</v>
      </c>
      <c r="AU3285" s="160" t="s">
        <v>80</v>
      </c>
      <c r="AV3285" s="13" t="s">
        <v>80</v>
      </c>
      <c r="AW3285" s="13" t="s">
        <v>32</v>
      </c>
      <c r="AX3285" s="13" t="s">
        <v>71</v>
      </c>
      <c r="AY3285" s="160" t="s">
        <v>304</v>
      </c>
    </row>
    <row r="3286" spans="2:65" s="15" customFormat="1" x14ac:dyDescent="0.2">
      <c r="B3286" s="173"/>
      <c r="D3286" s="153" t="s">
        <v>313</v>
      </c>
      <c r="E3286" s="174" t="s">
        <v>2</v>
      </c>
      <c r="F3286" s="175" t="s">
        <v>323</v>
      </c>
      <c r="H3286" s="176">
        <v>10</v>
      </c>
      <c r="I3286" s="177"/>
      <c r="L3286" s="173"/>
      <c r="M3286" s="178"/>
      <c r="T3286" s="179"/>
      <c r="AT3286" s="174" t="s">
        <v>313</v>
      </c>
      <c r="AU3286" s="174" t="s">
        <v>80</v>
      </c>
      <c r="AV3286" s="15" t="s">
        <v>86</v>
      </c>
      <c r="AW3286" s="15" t="s">
        <v>32</v>
      </c>
      <c r="AX3286" s="15" t="s">
        <v>78</v>
      </c>
      <c r="AY3286" s="174" t="s">
        <v>304</v>
      </c>
    </row>
    <row r="3287" spans="2:65" s="1" customFormat="1" ht="55.5" customHeight="1" x14ac:dyDescent="0.2">
      <c r="B3287" s="134"/>
      <c r="C3287" s="135" t="s">
        <v>3315</v>
      </c>
      <c r="D3287" s="135" t="s">
        <v>306</v>
      </c>
      <c r="E3287" s="136" t="s">
        <v>3316</v>
      </c>
      <c r="F3287" s="137" t="s">
        <v>3317</v>
      </c>
      <c r="G3287" s="138" t="s">
        <v>871</v>
      </c>
      <c r="H3287" s="139">
        <v>1</v>
      </c>
      <c r="I3287" s="140"/>
      <c r="J3287" s="141">
        <f>ROUND(I3287*H3287,2)</f>
        <v>0</v>
      </c>
      <c r="K3287" s="137" t="s">
        <v>309</v>
      </c>
      <c r="L3287" s="33"/>
      <c r="M3287" s="142" t="s">
        <v>2</v>
      </c>
      <c r="N3287" s="143" t="s">
        <v>42</v>
      </c>
      <c r="P3287" s="144">
        <f>O3287*H3287</f>
        <v>0</v>
      </c>
      <c r="Q3287" s="144">
        <v>2.1199999999999999E-3</v>
      </c>
      <c r="R3287" s="144">
        <f>Q3287*H3287</f>
        <v>2.1199999999999999E-3</v>
      </c>
      <c r="S3287" s="144">
        <v>0</v>
      </c>
      <c r="T3287" s="145">
        <f>S3287*H3287</f>
        <v>0</v>
      </c>
      <c r="AR3287" s="146" t="s">
        <v>423</v>
      </c>
      <c r="AT3287" s="146" t="s">
        <v>306</v>
      </c>
      <c r="AU3287" s="146" t="s">
        <v>80</v>
      </c>
      <c r="AY3287" s="18" t="s">
        <v>304</v>
      </c>
      <c r="BE3287" s="147">
        <f>IF(N3287="základní",J3287,0)</f>
        <v>0</v>
      </c>
      <c r="BF3287" s="147">
        <f>IF(N3287="snížená",J3287,0)</f>
        <v>0</v>
      </c>
      <c r="BG3287" s="147">
        <f>IF(N3287="zákl. přenesená",J3287,0)</f>
        <v>0</v>
      </c>
      <c r="BH3287" s="147">
        <f>IF(N3287="sníž. přenesená",J3287,0)</f>
        <v>0</v>
      </c>
      <c r="BI3287" s="147">
        <f>IF(N3287="nulová",J3287,0)</f>
        <v>0</v>
      </c>
      <c r="BJ3287" s="18" t="s">
        <v>78</v>
      </c>
      <c r="BK3287" s="147">
        <f>ROUND(I3287*H3287,2)</f>
        <v>0</v>
      </c>
      <c r="BL3287" s="18" t="s">
        <v>423</v>
      </c>
      <c r="BM3287" s="146" t="s">
        <v>3318</v>
      </c>
    </row>
    <row r="3288" spans="2:65" s="1" customFormat="1" x14ac:dyDescent="0.2">
      <c r="B3288" s="33"/>
      <c r="D3288" s="148" t="s">
        <v>311</v>
      </c>
      <c r="F3288" s="149" t="s">
        <v>3319</v>
      </c>
      <c r="I3288" s="150"/>
      <c r="L3288" s="33"/>
      <c r="M3288" s="151"/>
      <c r="T3288" s="54"/>
      <c r="AT3288" s="18" t="s">
        <v>311</v>
      </c>
      <c r="AU3288" s="18" t="s">
        <v>80</v>
      </c>
    </row>
    <row r="3289" spans="2:65" s="1" customFormat="1" ht="19.5" x14ac:dyDescent="0.2">
      <c r="B3289" s="33"/>
      <c r="D3289" s="153" t="s">
        <v>360</v>
      </c>
      <c r="F3289" s="180" t="s">
        <v>3312</v>
      </c>
      <c r="I3289" s="150"/>
      <c r="L3289" s="33"/>
      <c r="M3289" s="151"/>
      <c r="T3289" s="54"/>
      <c r="AT3289" s="18" t="s">
        <v>360</v>
      </c>
      <c r="AU3289" s="18" t="s">
        <v>80</v>
      </c>
    </row>
    <row r="3290" spans="2:65" s="12" customFormat="1" x14ac:dyDescent="0.2">
      <c r="B3290" s="152"/>
      <c r="D3290" s="153" t="s">
        <v>313</v>
      </c>
      <c r="E3290" s="154" t="s">
        <v>2</v>
      </c>
      <c r="F3290" s="155" t="s">
        <v>3320</v>
      </c>
      <c r="H3290" s="154" t="s">
        <v>2</v>
      </c>
      <c r="I3290" s="156"/>
      <c r="L3290" s="152"/>
      <c r="M3290" s="157"/>
      <c r="T3290" s="158"/>
      <c r="AT3290" s="154" t="s">
        <v>313</v>
      </c>
      <c r="AU3290" s="154" t="s">
        <v>80</v>
      </c>
      <c r="AV3290" s="12" t="s">
        <v>78</v>
      </c>
      <c r="AW3290" s="12" t="s">
        <v>32</v>
      </c>
      <c r="AX3290" s="12" t="s">
        <v>71</v>
      </c>
      <c r="AY3290" s="154" t="s">
        <v>304</v>
      </c>
    </row>
    <row r="3291" spans="2:65" s="13" customFormat="1" x14ac:dyDescent="0.2">
      <c r="B3291" s="159"/>
      <c r="D3291" s="153" t="s">
        <v>313</v>
      </c>
      <c r="E3291" s="160" t="s">
        <v>2</v>
      </c>
      <c r="F3291" s="161" t="s">
        <v>3321</v>
      </c>
      <c r="H3291" s="162">
        <v>1</v>
      </c>
      <c r="I3291" s="163"/>
      <c r="L3291" s="159"/>
      <c r="M3291" s="164"/>
      <c r="T3291" s="165"/>
      <c r="AT3291" s="160" t="s">
        <v>313</v>
      </c>
      <c r="AU3291" s="160" t="s">
        <v>80</v>
      </c>
      <c r="AV3291" s="13" t="s">
        <v>80</v>
      </c>
      <c r="AW3291" s="13" t="s">
        <v>32</v>
      </c>
      <c r="AX3291" s="13" t="s">
        <v>78</v>
      </c>
      <c r="AY3291" s="160" t="s">
        <v>304</v>
      </c>
    </row>
    <row r="3292" spans="2:65" s="1" customFormat="1" ht="44.25" customHeight="1" x14ac:dyDescent="0.2">
      <c r="B3292" s="134"/>
      <c r="C3292" s="135" t="s">
        <v>3322</v>
      </c>
      <c r="D3292" s="135" t="s">
        <v>306</v>
      </c>
      <c r="E3292" s="136" t="s">
        <v>3323</v>
      </c>
      <c r="F3292" s="137" t="s">
        <v>3324</v>
      </c>
      <c r="G3292" s="138" t="s">
        <v>383</v>
      </c>
      <c r="H3292" s="139">
        <v>11.512</v>
      </c>
      <c r="I3292" s="140"/>
      <c r="J3292" s="141">
        <f>ROUND(I3292*H3292,2)</f>
        <v>0</v>
      </c>
      <c r="K3292" s="137" t="s">
        <v>309</v>
      </c>
      <c r="L3292" s="33"/>
      <c r="M3292" s="142" t="s">
        <v>2</v>
      </c>
      <c r="N3292" s="143" t="s">
        <v>42</v>
      </c>
      <c r="P3292" s="144">
        <f>O3292*H3292</f>
        <v>0</v>
      </c>
      <c r="Q3292" s="144">
        <v>0</v>
      </c>
      <c r="R3292" s="144">
        <f>Q3292*H3292</f>
        <v>0</v>
      </c>
      <c r="S3292" s="144">
        <v>0</v>
      </c>
      <c r="T3292" s="145">
        <f>S3292*H3292</f>
        <v>0</v>
      </c>
      <c r="AR3292" s="146" t="s">
        <v>423</v>
      </c>
      <c r="AT3292" s="146" t="s">
        <v>306</v>
      </c>
      <c r="AU3292" s="146" t="s">
        <v>80</v>
      </c>
      <c r="AY3292" s="18" t="s">
        <v>304</v>
      </c>
      <c r="BE3292" s="147">
        <f>IF(N3292="základní",J3292,0)</f>
        <v>0</v>
      </c>
      <c r="BF3292" s="147">
        <f>IF(N3292="snížená",J3292,0)</f>
        <v>0</v>
      </c>
      <c r="BG3292" s="147">
        <f>IF(N3292="zákl. přenesená",J3292,0)</f>
        <v>0</v>
      </c>
      <c r="BH3292" s="147">
        <f>IF(N3292="sníž. přenesená",J3292,0)</f>
        <v>0</v>
      </c>
      <c r="BI3292" s="147">
        <f>IF(N3292="nulová",J3292,0)</f>
        <v>0</v>
      </c>
      <c r="BJ3292" s="18" t="s">
        <v>78</v>
      </c>
      <c r="BK3292" s="147">
        <f>ROUND(I3292*H3292,2)</f>
        <v>0</v>
      </c>
      <c r="BL3292" s="18" t="s">
        <v>423</v>
      </c>
      <c r="BM3292" s="146" t="s">
        <v>3325</v>
      </c>
    </row>
    <row r="3293" spans="2:65" s="1" customFormat="1" x14ac:dyDescent="0.2">
      <c r="B3293" s="33"/>
      <c r="D3293" s="148" t="s">
        <v>311</v>
      </c>
      <c r="F3293" s="149" t="s">
        <v>3326</v>
      </c>
      <c r="I3293" s="150"/>
      <c r="L3293" s="33"/>
      <c r="M3293" s="151"/>
      <c r="T3293" s="54"/>
      <c r="AT3293" s="18" t="s">
        <v>311</v>
      </c>
      <c r="AU3293" s="18" t="s">
        <v>80</v>
      </c>
    </row>
    <row r="3294" spans="2:65" s="11" customFormat="1" ht="22.9" customHeight="1" x14ac:dyDescent="0.2">
      <c r="B3294" s="122"/>
      <c r="D3294" s="123" t="s">
        <v>70</v>
      </c>
      <c r="E3294" s="132" t="s">
        <v>3327</v>
      </c>
      <c r="F3294" s="132" t="s">
        <v>3328</v>
      </c>
      <c r="I3294" s="125"/>
      <c r="J3294" s="133">
        <f>BK3294</f>
        <v>0</v>
      </c>
      <c r="L3294" s="122"/>
      <c r="M3294" s="127"/>
      <c r="P3294" s="128">
        <f>SUM(P3295:P3349)</f>
        <v>0</v>
      </c>
      <c r="R3294" s="128">
        <f>SUM(R3295:R3349)</f>
        <v>0.15797459999999999</v>
      </c>
      <c r="T3294" s="129">
        <f>SUM(T3295:T3349)</f>
        <v>0</v>
      </c>
      <c r="AR3294" s="123" t="s">
        <v>80</v>
      </c>
      <c r="AT3294" s="130" t="s">
        <v>70</v>
      </c>
      <c r="AU3294" s="130" t="s">
        <v>78</v>
      </c>
      <c r="AY3294" s="123" t="s">
        <v>304</v>
      </c>
      <c r="BK3294" s="131">
        <f>SUM(BK3295:BK3349)</f>
        <v>0</v>
      </c>
    </row>
    <row r="3295" spans="2:65" s="1" customFormat="1" ht="33" customHeight="1" x14ac:dyDescent="0.2">
      <c r="B3295" s="134"/>
      <c r="C3295" s="135" t="s">
        <v>3329</v>
      </c>
      <c r="D3295" s="135" t="s">
        <v>306</v>
      </c>
      <c r="E3295" s="136" t="s">
        <v>3330</v>
      </c>
      <c r="F3295" s="137" t="s">
        <v>3331</v>
      </c>
      <c r="G3295" s="138" t="s">
        <v>179</v>
      </c>
      <c r="H3295" s="139">
        <v>71.22</v>
      </c>
      <c r="I3295" s="140"/>
      <c r="J3295" s="141">
        <f>ROUND(I3295*H3295,2)</f>
        <v>0</v>
      </c>
      <c r="K3295" s="137" t="s">
        <v>309</v>
      </c>
      <c r="L3295" s="33"/>
      <c r="M3295" s="142" t="s">
        <v>2</v>
      </c>
      <c r="N3295" s="143" t="s">
        <v>42</v>
      </c>
      <c r="P3295" s="144">
        <f>O3295*H3295</f>
        <v>0</v>
      </c>
      <c r="Q3295" s="144">
        <v>1.08E-3</v>
      </c>
      <c r="R3295" s="144">
        <f>Q3295*H3295</f>
        <v>7.6917600000000003E-2</v>
      </c>
      <c r="S3295" s="144">
        <v>0</v>
      </c>
      <c r="T3295" s="145">
        <f>S3295*H3295</f>
        <v>0</v>
      </c>
      <c r="AR3295" s="146" t="s">
        <v>423</v>
      </c>
      <c r="AT3295" s="146" t="s">
        <v>306</v>
      </c>
      <c r="AU3295" s="146" t="s">
        <v>80</v>
      </c>
      <c r="AY3295" s="18" t="s">
        <v>304</v>
      </c>
      <c r="BE3295" s="147">
        <f>IF(N3295="základní",J3295,0)</f>
        <v>0</v>
      </c>
      <c r="BF3295" s="147">
        <f>IF(N3295="snížená",J3295,0)</f>
        <v>0</v>
      </c>
      <c r="BG3295" s="147">
        <f>IF(N3295="zákl. přenesená",J3295,0)</f>
        <v>0</v>
      </c>
      <c r="BH3295" s="147">
        <f>IF(N3295="sníž. přenesená",J3295,0)</f>
        <v>0</v>
      </c>
      <c r="BI3295" s="147">
        <f>IF(N3295="nulová",J3295,0)</f>
        <v>0</v>
      </c>
      <c r="BJ3295" s="18" t="s">
        <v>78</v>
      </c>
      <c r="BK3295" s="147">
        <f>ROUND(I3295*H3295,2)</f>
        <v>0</v>
      </c>
      <c r="BL3295" s="18" t="s">
        <v>423</v>
      </c>
      <c r="BM3295" s="146" t="s">
        <v>3332</v>
      </c>
    </row>
    <row r="3296" spans="2:65" s="1" customFormat="1" x14ac:dyDescent="0.2">
      <c r="B3296" s="33"/>
      <c r="D3296" s="148" t="s">
        <v>311</v>
      </c>
      <c r="F3296" s="149" t="s">
        <v>3333</v>
      </c>
      <c r="I3296" s="150"/>
      <c r="L3296" s="33"/>
      <c r="M3296" s="151"/>
      <c r="T3296" s="54"/>
      <c r="AT3296" s="18" t="s">
        <v>311</v>
      </c>
      <c r="AU3296" s="18" t="s">
        <v>80</v>
      </c>
    </row>
    <row r="3297" spans="2:65" s="12" customFormat="1" x14ac:dyDescent="0.2">
      <c r="B3297" s="152"/>
      <c r="D3297" s="153" t="s">
        <v>313</v>
      </c>
      <c r="E3297" s="154" t="s">
        <v>2</v>
      </c>
      <c r="F3297" s="155" t="s">
        <v>3334</v>
      </c>
      <c r="H3297" s="154" t="s">
        <v>2</v>
      </c>
      <c r="I3297" s="156"/>
      <c r="L3297" s="152"/>
      <c r="M3297" s="157"/>
      <c r="T3297" s="158"/>
      <c r="AT3297" s="154" t="s">
        <v>313</v>
      </c>
      <c r="AU3297" s="154" t="s">
        <v>80</v>
      </c>
      <c r="AV3297" s="12" t="s">
        <v>78</v>
      </c>
      <c r="AW3297" s="12" t="s">
        <v>32</v>
      </c>
      <c r="AX3297" s="12" t="s">
        <v>71</v>
      </c>
      <c r="AY3297" s="154" t="s">
        <v>304</v>
      </c>
    </row>
    <row r="3298" spans="2:65" s="12" customFormat="1" x14ac:dyDescent="0.2">
      <c r="B3298" s="152"/>
      <c r="D3298" s="153" t="s">
        <v>313</v>
      </c>
      <c r="E3298" s="154" t="s">
        <v>2</v>
      </c>
      <c r="F3298" s="155" t="s">
        <v>3335</v>
      </c>
      <c r="H3298" s="154" t="s">
        <v>2</v>
      </c>
      <c r="I3298" s="156"/>
      <c r="L3298" s="152"/>
      <c r="M3298" s="157"/>
      <c r="T3298" s="158"/>
      <c r="AT3298" s="154" t="s">
        <v>313</v>
      </c>
      <c r="AU3298" s="154" t="s">
        <v>80</v>
      </c>
      <c r="AV3298" s="12" t="s">
        <v>78</v>
      </c>
      <c r="AW3298" s="12" t="s">
        <v>32</v>
      </c>
      <c r="AX3298" s="12" t="s">
        <v>71</v>
      </c>
      <c r="AY3298" s="154" t="s">
        <v>304</v>
      </c>
    </row>
    <row r="3299" spans="2:65" s="12" customFormat="1" x14ac:dyDescent="0.2">
      <c r="B3299" s="152"/>
      <c r="D3299" s="153" t="s">
        <v>313</v>
      </c>
      <c r="E3299" s="154" t="s">
        <v>2</v>
      </c>
      <c r="F3299" s="155" t="s">
        <v>3336</v>
      </c>
      <c r="H3299" s="154" t="s">
        <v>2</v>
      </c>
      <c r="I3299" s="156"/>
      <c r="L3299" s="152"/>
      <c r="M3299" s="157"/>
      <c r="T3299" s="158"/>
      <c r="AT3299" s="154" t="s">
        <v>313</v>
      </c>
      <c r="AU3299" s="154" t="s">
        <v>80</v>
      </c>
      <c r="AV3299" s="12" t="s">
        <v>78</v>
      </c>
      <c r="AW3299" s="12" t="s">
        <v>32</v>
      </c>
      <c r="AX3299" s="12" t="s">
        <v>71</v>
      </c>
      <c r="AY3299" s="154" t="s">
        <v>304</v>
      </c>
    </row>
    <row r="3300" spans="2:65" s="13" customFormat="1" x14ac:dyDescent="0.2">
      <c r="B3300" s="159"/>
      <c r="D3300" s="153" t="s">
        <v>313</v>
      </c>
      <c r="E3300" s="160" t="s">
        <v>2</v>
      </c>
      <c r="F3300" s="161" t="s">
        <v>3337</v>
      </c>
      <c r="H3300" s="162">
        <v>20.100000000000001</v>
      </c>
      <c r="I3300" s="163"/>
      <c r="L3300" s="159"/>
      <c r="M3300" s="164"/>
      <c r="T3300" s="165"/>
      <c r="AT3300" s="160" t="s">
        <v>313</v>
      </c>
      <c r="AU3300" s="160" t="s">
        <v>80</v>
      </c>
      <c r="AV3300" s="13" t="s">
        <v>80</v>
      </c>
      <c r="AW3300" s="13" t="s">
        <v>32</v>
      </c>
      <c r="AX3300" s="13" t="s">
        <v>71</v>
      </c>
      <c r="AY3300" s="160" t="s">
        <v>304</v>
      </c>
    </row>
    <row r="3301" spans="2:65" s="13" customFormat="1" x14ac:dyDescent="0.2">
      <c r="B3301" s="159"/>
      <c r="D3301" s="153" t="s">
        <v>313</v>
      </c>
      <c r="E3301" s="160" t="s">
        <v>2</v>
      </c>
      <c r="F3301" s="161" t="s">
        <v>3338</v>
      </c>
      <c r="H3301" s="162">
        <v>10.119999999999999</v>
      </c>
      <c r="I3301" s="163"/>
      <c r="L3301" s="159"/>
      <c r="M3301" s="164"/>
      <c r="T3301" s="165"/>
      <c r="AT3301" s="160" t="s">
        <v>313</v>
      </c>
      <c r="AU3301" s="160" t="s">
        <v>80</v>
      </c>
      <c r="AV3301" s="13" t="s">
        <v>80</v>
      </c>
      <c r="AW3301" s="13" t="s">
        <v>32</v>
      </c>
      <c r="AX3301" s="13" t="s">
        <v>71</v>
      </c>
      <c r="AY3301" s="160" t="s">
        <v>304</v>
      </c>
    </row>
    <row r="3302" spans="2:65" s="13" customFormat="1" x14ac:dyDescent="0.2">
      <c r="B3302" s="159"/>
      <c r="D3302" s="153" t="s">
        <v>313</v>
      </c>
      <c r="E3302" s="160" t="s">
        <v>2</v>
      </c>
      <c r="F3302" s="161" t="s">
        <v>3339</v>
      </c>
      <c r="H3302" s="162">
        <v>16.899999999999999</v>
      </c>
      <c r="I3302" s="163"/>
      <c r="L3302" s="159"/>
      <c r="M3302" s="164"/>
      <c r="T3302" s="165"/>
      <c r="AT3302" s="160" t="s">
        <v>313</v>
      </c>
      <c r="AU3302" s="160" t="s">
        <v>80</v>
      </c>
      <c r="AV3302" s="13" t="s">
        <v>80</v>
      </c>
      <c r="AW3302" s="13" t="s">
        <v>32</v>
      </c>
      <c r="AX3302" s="13" t="s">
        <v>71</v>
      </c>
      <c r="AY3302" s="160" t="s">
        <v>304</v>
      </c>
    </row>
    <row r="3303" spans="2:65" s="13" customFormat="1" x14ac:dyDescent="0.2">
      <c r="B3303" s="159"/>
      <c r="D3303" s="153" t="s">
        <v>313</v>
      </c>
      <c r="E3303" s="160" t="s">
        <v>2</v>
      </c>
      <c r="F3303" s="161" t="s">
        <v>3340</v>
      </c>
      <c r="H3303" s="162">
        <v>24.1</v>
      </c>
      <c r="I3303" s="163"/>
      <c r="L3303" s="159"/>
      <c r="M3303" s="164"/>
      <c r="T3303" s="165"/>
      <c r="AT3303" s="160" t="s">
        <v>313</v>
      </c>
      <c r="AU3303" s="160" t="s">
        <v>80</v>
      </c>
      <c r="AV3303" s="13" t="s">
        <v>80</v>
      </c>
      <c r="AW3303" s="13" t="s">
        <v>32</v>
      </c>
      <c r="AX3303" s="13" t="s">
        <v>71</v>
      </c>
      <c r="AY3303" s="160" t="s">
        <v>304</v>
      </c>
    </row>
    <row r="3304" spans="2:65" s="15" customFormat="1" x14ac:dyDescent="0.2">
      <c r="B3304" s="173"/>
      <c r="D3304" s="153" t="s">
        <v>313</v>
      </c>
      <c r="E3304" s="174" t="s">
        <v>2</v>
      </c>
      <c r="F3304" s="175" t="s">
        <v>323</v>
      </c>
      <c r="H3304" s="176">
        <v>71.22</v>
      </c>
      <c r="I3304" s="177"/>
      <c r="L3304" s="173"/>
      <c r="M3304" s="178"/>
      <c r="T3304" s="179"/>
      <c r="AT3304" s="174" t="s">
        <v>313</v>
      </c>
      <c r="AU3304" s="174" t="s">
        <v>80</v>
      </c>
      <c r="AV3304" s="15" t="s">
        <v>86</v>
      </c>
      <c r="AW3304" s="15" t="s">
        <v>32</v>
      </c>
      <c r="AX3304" s="15" t="s">
        <v>78</v>
      </c>
      <c r="AY3304" s="174" t="s">
        <v>304</v>
      </c>
    </row>
    <row r="3305" spans="2:65" s="1" customFormat="1" ht="33" customHeight="1" x14ac:dyDescent="0.2">
      <c r="B3305" s="134"/>
      <c r="C3305" s="135" t="s">
        <v>3341</v>
      </c>
      <c r="D3305" s="135" t="s">
        <v>306</v>
      </c>
      <c r="E3305" s="136" t="s">
        <v>3342</v>
      </c>
      <c r="F3305" s="137" t="s">
        <v>3343</v>
      </c>
      <c r="G3305" s="138" t="s">
        <v>179</v>
      </c>
      <c r="H3305" s="139">
        <v>8</v>
      </c>
      <c r="I3305" s="140"/>
      <c r="J3305" s="141">
        <f>ROUND(I3305*H3305,2)</f>
        <v>0</v>
      </c>
      <c r="K3305" s="137" t="s">
        <v>309</v>
      </c>
      <c r="L3305" s="33"/>
      <c r="M3305" s="142" t="s">
        <v>2</v>
      </c>
      <c r="N3305" s="143" t="s">
        <v>42</v>
      </c>
      <c r="P3305" s="144">
        <f>O3305*H3305</f>
        <v>0</v>
      </c>
      <c r="Q3305" s="144">
        <v>2.1299999999999999E-3</v>
      </c>
      <c r="R3305" s="144">
        <f>Q3305*H3305</f>
        <v>1.704E-2</v>
      </c>
      <c r="S3305" s="144">
        <v>0</v>
      </c>
      <c r="T3305" s="145">
        <f>S3305*H3305</f>
        <v>0</v>
      </c>
      <c r="AR3305" s="146" t="s">
        <v>423</v>
      </c>
      <c r="AT3305" s="146" t="s">
        <v>306</v>
      </c>
      <c r="AU3305" s="146" t="s">
        <v>80</v>
      </c>
      <c r="AY3305" s="18" t="s">
        <v>304</v>
      </c>
      <c r="BE3305" s="147">
        <f>IF(N3305="základní",J3305,0)</f>
        <v>0</v>
      </c>
      <c r="BF3305" s="147">
        <f>IF(N3305="snížená",J3305,0)</f>
        <v>0</v>
      </c>
      <c r="BG3305" s="147">
        <f>IF(N3305="zákl. přenesená",J3305,0)</f>
        <v>0</v>
      </c>
      <c r="BH3305" s="147">
        <f>IF(N3305="sníž. přenesená",J3305,0)</f>
        <v>0</v>
      </c>
      <c r="BI3305" s="147">
        <f>IF(N3305="nulová",J3305,0)</f>
        <v>0</v>
      </c>
      <c r="BJ3305" s="18" t="s">
        <v>78</v>
      </c>
      <c r="BK3305" s="147">
        <f>ROUND(I3305*H3305,2)</f>
        <v>0</v>
      </c>
      <c r="BL3305" s="18" t="s">
        <v>423</v>
      </c>
      <c r="BM3305" s="146" t="s">
        <v>3344</v>
      </c>
    </row>
    <row r="3306" spans="2:65" s="1" customFormat="1" x14ac:dyDescent="0.2">
      <c r="B3306" s="33"/>
      <c r="D3306" s="148" t="s">
        <v>311</v>
      </c>
      <c r="F3306" s="149" t="s">
        <v>3345</v>
      </c>
      <c r="I3306" s="150"/>
      <c r="L3306" s="33"/>
      <c r="M3306" s="151"/>
      <c r="T3306" s="54"/>
      <c r="AT3306" s="18" t="s">
        <v>311</v>
      </c>
      <c r="AU3306" s="18" t="s">
        <v>80</v>
      </c>
    </row>
    <row r="3307" spans="2:65" s="12" customFormat="1" x14ac:dyDescent="0.2">
      <c r="B3307" s="152"/>
      <c r="D3307" s="153" t="s">
        <v>313</v>
      </c>
      <c r="E3307" s="154" t="s">
        <v>2</v>
      </c>
      <c r="F3307" s="155" t="s">
        <v>3334</v>
      </c>
      <c r="H3307" s="154" t="s">
        <v>2</v>
      </c>
      <c r="I3307" s="156"/>
      <c r="L3307" s="152"/>
      <c r="M3307" s="157"/>
      <c r="T3307" s="158"/>
      <c r="AT3307" s="154" t="s">
        <v>313</v>
      </c>
      <c r="AU3307" s="154" t="s">
        <v>80</v>
      </c>
      <c r="AV3307" s="12" t="s">
        <v>78</v>
      </c>
      <c r="AW3307" s="12" t="s">
        <v>32</v>
      </c>
      <c r="AX3307" s="12" t="s">
        <v>71</v>
      </c>
      <c r="AY3307" s="154" t="s">
        <v>304</v>
      </c>
    </row>
    <row r="3308" spans="2:65" s="12" customFormat="1" x14ac:dyDescent="0.2">
      <c r="B3308" s="152"/>
      <c r="D3308" s="153" t="s">
        <v>313</v>
      </c>
      <c r="E3308" s="154" t="s">
        <v>2</v>
      </c>
      <c r="F3308" s="155" t="s">
        <v>3346</v>
      </c>
      <c r="H3308" s="154" t="s">
        <v>2</v>
      </c>
      <c r="I3308" s="156"/>
      <c r="L3308" s="152"/>
      <c r="M3308" s="157"/>
      <c r="T3308" s="158"/>
      <c r="AT3308" s="154" t="s">
        <v>313</v>
      </c>
      <c r="AU3308" s="154" t="s">
        <v>80</v>
      </c>
      <c r="AV3308" s="12" t="s">
        <v>78</v>
      </c>
      <c r="AW3308" s="12" t="s">
        <v>32</v>
      </c>
      <c r="AX3308" s="12" t="s">
        <v>71</v>
      </c>
      <c r="AY3308" s="154" t="s">
        <v>304</v>
      </c>
    </row>
    <row r="3309" spans="2:65" s="12" customFormat="1" x14ac:dyDescent="0.2">
      <c r="B3309" s="152"/>
      <c r="D3309" s="153" t="s">
        <v>313</v>
      </c>
      <c r="E3309" s="154" t="s">
        <v>2</v>
      </c>
      <c r="F3309" s="155" t="s">
        <v>3336</v>
      </c>
      <c r="H3309" s="154" t="s">
        <v>2</v>
      </c>
      <c r="I3309" s="156"/>
      <c r="L3309" s="152"/>
      <c r="M3309" s="157"/>
      <c r="T3309" s="158"/>
      <c r="AT3309" s="154" t="s">
        <v>313</v>
      </c>
      <c r="AU3309" s="154" t="s">
        <v>80</v>
      </c>
      <c r="AV3309" s="12" t="s">
        <v>78</v>
      </c>
      <c r="AW3309" s="12" t="s">
        <v>32</v>
      </c>
      <c r="AX3309" s="12" t="s">
        <v>71</v>
      </c>
      <c r="AY3309" s="154" t="s">
        <v>304</v>
      </c>
    </row>
    <row r="3310" spans="2:65" s="13" customFormat="1" x14ac:dyDescent="0.2">
      <c r="B3310" s="159"/>
      <c r="D3310" s="153" t="s">
        <v>313</v>
      </c>
      <c r="E3310" s="160" t="s">
        <v>2</v>
      </c>
      <c r="F3310" s="161" t="s">
        <v>3347</v>
      </c>
      <c r="H3310" s="162">
        <v>8</v>
      </c>
      <c r="I3310" s="163"/>
      <c r="L3310" s="159"/>
      <c r="M3310" s="164"/>
      <c r="T3310" s="165"/>
      <c r="AT3310" s="160" t="s">
        <v>313</v>
      </c>
      <c r="AU3310" s="160" t="s">
        <v>80</v>
      </c>
      <c r="AV3310" s="13" t="s">
        <v>80</v>
      </c>
      <c r="AW3310" s="13" t="s">
        <v>32</v>
      </c>
      <c r="AX3310" s="13" t="s">
        <v>71</v>
      </c>
      <c r="AY3310" s="160" t="s">
        <v>304</v>
      </c>
    </row>
    <row r="3311" spans="2:65" s="15" customFormat="1" x14ac:dyDescent="0.2">
      <c r="B3311" s="173"/>
      <c r="D3311" s="153" t="s">
        <v>313</v>
      </c>
      <c r="E3311" s="174" t="s">
        <v>2</v>
      </c>
      <c r="F3311" s="175" t="s">
        <v>323</v>
      </c>
      <c r="H3311" s="176">
        <v>8</v>
      </c>
      <c r="I3311" s="177"/>
      <c r="L3311" s="173"/>
      <c r="M3311" s="178"/>
      <c r="T3311" s="179"/>
      <c r="AT3311" s="174" t="s">
        <v>313</v>
      </c>
      <c r="AU3311" s="174" t="s">
        <v>80</v>
      </c>
      <c r="AV3311" s="15" t="s">
        <v>86</v>
      </c>
      <c r="AW3311" s="15" t="s">
        <v>32</v>
      </c>
      <c r="AX3311" s="15" t="s">
        <v>78</v>
      </c>
      <c r="AY3311" s="174" t="s">
        <v>304</v>
      </c>
    </row>
    <row r="3312" spans="2:65" s="1" customFormat="1" ht="33" customHeight="1" x14ac:dyDescent="0.2">
      <c r="B3312" s="134"/>
      <c r="C3312" s="135" t="s">
        <v>3348</v>
      </c>
      <c r="D3312" s="135" t="s">
        <v>306</v>
      </c>
      <c r="E3312" s="136" t="s">
        <v>3349</v>
      </c>
      <c r="F3312" s="137" t="s">
        <v>3350</v>
      </c>
      <c r="G3312" s="138" t="s">
        <v>179</v>
      </c>
      <c r="H3312" s="139">
        <v>82.9</v>
      </c>
      <c r="I3312" s="140"/>
      <c r="J3312" s="141">
        <f>ROUND(I3312*H3312,2)</f>
        <v>0</v>
      </c>
      <c r="K3312" s="137" t="s">
        <v>309</v>
      </c>
      <c r="L3312" s="33"/>
      <c r="M3312" s="142" t="s">
        <v>2</v>
      </c>
      <c r="N3312" s="143" t="s">
        <v>42</v>
      </c>
      <c r="P3312" s="144">
        <f>O3312*H3312</f>
        <v>0</v>
      </c>
      <c r="Q3312" s="144">
        <v>2.7999999999999998E-4</v>
      </c>
      <c r="R3312" s="144">
        <f>Q3312*H3312</f>
        <v>2.3212E-2</v>
      </c>
      <c r="S3312" s="144">
        <v>0</v>
      </c>
      <c r="T3312" s="145">
        <f>S3312*H3312</f>
        <v>0</v>
      </c>
      <c r="AR3312" s="146" t="s">
        <v>423</v>
      </c>
      <c r="AT3312" s="146" t="s">
        <v>306</v>
      </c>
      <c r="AU3312" s="146" t="s">
        <v>80</v>
      </c>
      <c r="AY3312" s="18" t="s">
        <v>304</v>
      </c>
      <c r="BE3312" s="147">
        <f>IF(N3312="základní",J3312,0)</f>
        <v>0</v>
      </c>
      <c r="BF3312" s="147">
        <f>IF(N3312="snížená",J3312,0)</f>
        <v>0</v>
      </c>
      <c r="BG3312" s="147">
        <f>IF(N3312="zákl. přenesená",J3312,0)</f>
        <v>0</v>
      </c>
      <c r="BH3312" s="147">
        <f>IF(N3312="sníž. přenesená",J3312,0)</f>
        <v>0</v>
      </c>
      <c r="BI3312" s="147">
        <f>IF(N3312="nulová",J3312,0)</f>
        <v>0</v>
      </c>
      <c r="BJ3312" s="18" t="s">
        <v>78</v>
      </c>
      <c r="BK3312" s="147">
        <f>ROUND(I3312*H3312,2)</f>
        <v>0</v>
      </c>
      <c r="BL3312" s="18" t="s">
        <v>423</v>
      </c>
      <c r="BM3312" s="146" t="s">
        <v>3351</v>
      </c>
    </row>
    <row r="3313" spans="2:65" s="1" customFormat="1" x14ac:dyDescent="0.2">
      <c r="B3313" s="33"/>
      <c r="D3313" s="148" t="s">
        <v>311</v>
      </c>
      <c r="F3313" s="149" t="s">
        <v>3352</v>
      </c>
      <c r="I3313" s="150"/>
      <c r="L3313" s="33"/>
      <c r="M3313" s="151"/>
      <c r="T3313" s="54"/>
      <c r="AT3313" s="18" t="s">
        <v>311</v>
      </c>
      <c r="AU3313" s="18" t="s">
        <v>80</v>
      </c>
    </row>
    <row r="3314" spans="2:65" s="12" customFormat="1" ht="22.5" x14ac:dyDescent="0.2">
      <c r="B3314" s="152"/>
      <c r="D3314" s="153" t="s">
        <v>313</v>
      </c>
      <c r="E3314" s="154" t="s">
        <v>2</v>
      </c>
      <c r="F3314" s="155" t="s">
        <v>3353</v>
      </c>
      <c r="H3314" s="154" t="s">
        <v>2</v>
      </c>
      <c r="I3314" s="156"/>
      <c r="L3314" s="152"/>
      <c r="M3314" s="157"/>
      <c r="T3314" s="158"/>
      <c r="AT3314" s="154" t="s">
        <v>313</v>
      </c>
      <c r="AU3314" s="154" t="s">
        <v>80</v>
      </c>
      <c r="AV3314" s="12" t="s">
        <v>78</v>
      </c>
      <c r="AW3314" s="12" t="s">
        <v>32</v>
      </c>
      <c r="AX3314" s="12" t="s">
        <v>71</v>
      </c>
      <c r="AY3314" s="154" t="s">
        <v>304</v>
      </c>
    </row>
    <row r="3315" spans="2:65" s="12" customFormat="1" x14ac:dyDescent="0.2">
      <c r="B3315" s="152"/>
      <c r="D3315" s="153" t="s">
        <v>313</v>
      </c>
      <c r="E3315" s="154" t="s">
        <v>2</v>
      </c>
      <c r="F3315" s="155" t="s">
        <v>3336</v>
      </c>
      <c r="H3315" s="154" t="s">
        <v>2</v>
      </c>
      <c r="I3315" s="156"/>
      <c r="L3315" s="152"/>
      <c r="M3315" s="157"/>
      <c r="T3315" s="158"/>
      <c r="AT3315" s="154" t="s">
        <v>313</v>
      </c>
      <c r="AU3315" s="154" t="s">
        <v>80</v>
      </c>
      <c r="AV3315" s="12" t="s">
        <v>78</v>
      </c>
      <c r="AW3315" s="12" t="s">
        <v>32</v>
      </c>
      <c r="AX3315" s="12" t="s">
        <v>71</v>
      </c>
      <c r="AY3315" s="154" t="s">
        <v>304</v>
      </c>
    </row>
    <row r="3316" spans="2:65" s="13" customFormat="1" x14ac:dyDescent="0.2">
      <c r="B3316" s="159"/>
      <c r="D3316" s="153" t="s">
        <v>313</v>
      </c>
      <c r="E3316" s="160" t="s">
        <v>2</v>
      </c>
      <c r="F3316" s="161" t="s">
        <v>3354</v>
      </c>
      <c r="H3316" s="162">
        <v>8.0500000000000007</v>
      </c>
      <c r="I3316" s="163"/>
      <c r="L3316" s="159"/>
      <c r="M3316" s="164"/>
      <c r="T3316" s="165"/>
      <c r="AT3316" s="160" t="s">
        <v>313</v>
      </c>
      <c r="AU3316" s="160" t="s">
        <v>80</v>
      </c>
      <c r="AV3316" s="13" t="s">
        <v>80</v>
      </c>
      <c r="AW3316" s="13" t="s">
        <v>32</v>
      </c>
      <c r="AX3316" s="13" t="s">
        <v>71</v>
      </c>
      <c r="AY3316" s="160" t="s">
        <v>304</v>
      </c>
    </row>
    <row r="3317" spans="2:65" s="13" customFormat="1" x14ac:dyDescent="0.2">
      <c r="B3317" s="159"/>
      <c r="D3317" s="153" t="s">
        <v>313</v>
      </c>
      <c r="E3317" s="160" t="s">
        <v>2</v>
      </c>
      <c r="F3317" s="161" t="s">
        <v>3355</v>
      </c>
      <c r="H3317" s="162">
        <v>33.4</v>
      </c>
      <c r="I3317" s="163"/>
      <c r="L3317" s="159"/>
      <c r="M3317" s="164"/>
      <c r="T3317" s="165"/>
      <c r="AT3317" s="160" t="s">
        <v>313</v>
      </c>
      <c r="AU3317" s="160" t="s">
        <v>80</v>
      </c>
      <c r="AV3317" s="13" t="s">
        <v>80</v>
      </c>
      <c r="AW3317" s="13" t="s">
        <v>32</v>
      </c>
      <c r="AX3317" s="13" t="s">
        <v>71</v>
      </c>
      <c r="AY3317" s="160" t="s">
        <v>304</v>
      </c>
    </row>
    <row r="3318" spans="2:65" s="13" customFormat="1" ht="22.5" x14ac:dyDescent="0.2">
      <c r="B3318" s="159"/>
      <c r="D3318" s="153" t="s">
        <v>313</v>
      </c>
      <c r="E3318" s="160" t="s">
        <v>2</v>
      </c>
      <c r="F3318" s="161" t="s">
        <v>3356</v>
      </c>
      <c r="H3318" s="162">
        <v>41.45</v>
      </c>
      <c r="I3318" s="163"/>
      <c r="L3318" s="159"/>
      <c r="M3318" s="164"/>
      <c r="T3318" s="165"/>
      <c r="AT3318" s="160" t="s">
        <v>313</v>
      </c>
      <c r="AU3318" s="160" t="s">
        <v>80</v>
      </c>
      <c r="AV3318" s="13" t="s">
        <v>80</v>
      </c>
      <c r="AW3318" s="13" t="s">
        <v>32</v>
      </c>
      <c r="AX3318" s="13" t="s">
        <v>71</v>
      </c>
      <c r="AY3318" s="160" t="s">
        <v>304</v>
      </c>
    </row>
    <row r="3319" spans="2:65" s="15" customFormat="1" x14ac:dyDescent="0.2">
      <c r="B3319" s="173"/>
      <c r="D3319" s="153" t="s">
        <v>313</v>
      </c>
      <c r="E3319" s="174" t="s">
        <v>2</v>
      </c>
      <c r="F3319" s="175" t="s">
        <v>323</v>
      </c>
      <c r="H3319" s="176">
        <v>82.9</v>
      </c>
      <c r="I3319" s="177"/>
      <c r="L3319" s="173"/>
      <c r="M3319" s="178"/>
      <c r="T3319" s="179"/>
      <c r="AT3319" s="174" t="s">
        <v>313</v>
      </c>
      <c r="AU3319" s="174" t="s">
        <v>80</v>
      </c>
      <c r="AV3319" s="15" t="s">
        <v>86</v>
      </c>
      <c r="AW3319" s="15" t="s">
        <v>32</v>
      </c>
      <c r="AX3319" s="15" t="s">
        <v>78</v>
      </c>
      <c r="AY3319" s="174" t="s">
        <v>304</v>
      </c>
    </row>
    <row r="3320" spans="2:65" s="1" customFormat="1" ht="24.2" customHeight="1" x14ac:dyDescent="0.2">
      <c r="B3320" s="134"/>
      <c r="C3320" s="135" t="s">
        <v>3357</v>
      </c>
      <c r="D3320" s="135" t="s">
        <v>306</v>
      </c>
      <c r="E3320" s="136" t="s">
        <v>3358</v>
      </c>
      <c r="F3320" s="137" t="s">
        <v>3359</v>
      </c>
      <c r="G3320" s="138" t="s">
        <v>179</v>
      </c>
      <c r="H3320" s="139">
        <v>41.45</v>
      </c>
      <c r="I3320" s="140"/>
      <c r="J3320" s="141">
        <f>ROUND(I3320*H3320,2)</f>
        <v>0</v>
      </c>
      <c r="K3320" s="137" t="s">
        <v>309</v>
      </c>
      <c r="L3320" s="33"/>
      <c r="M3320" s="142" t="s">
        <v>2</v>
      </c>
      <c r="N3320" s="143" t="s">
        <v>42</v>
      </c>
      <c r="P3320" s="144">
        <f>O3320*H3320</f>
        <v>0</v>
      </c>
      <c r="Q3320" s="144">
        <v>8.1999999999999998E-4</v>
      </c>
      <c r="R3320" s="144">
        <f>Q3320*H3320</f>
        <v>3.3988999999999998E-2</v>
      </c>
      <c r="S3320" s="144">
        <v>0</v>
      </c>
      <c r="T3320" s="145">
        <f>S3320*H3320</f>
        <v>0</v>
      </c>
      <c r="AR3320" s="146" t="s">
        <v>423</v>
      </c>
      <c r="AT3320" s="146" t="s">
        <v>306</v>
      </c>
      <c r="AU3320" s="146" t="s">
        <v>80</v>
      </c>
      <c r="AY3320" s="18" t="s">
        <v>304</v>
      </c>
      <c r="BE3320" s="147">
        <f>IF(N3320="základní",J3320,0)</f>
        <v>0</v>
      </c>
      <c r="BF3320" s="147">
        <f>IF(N3320="snížená",J3320,0)</f>
        <v>0</v>
      </c>
      <c r="BG3320" s="147">
        <f>IF(N3320="zákl. přenesená",J3320,0)</f>
        <v>0</v>
      </c>
      <c r="BH3320" s="147">
        <f>IF(N3320="sníž. přenesená",J3320,0)</f>
        <v>0</v>
      </c>
      <c r="BI3320" s="147">
        <f>IF(N3320="nulová",J3320,0)</f>
        <v>0</v>
      </c>
      <c r="BJ3320" s="18" t="s">
        <v>78</v>
      </c>
      <c r="BK3320" s="147">
        <f>ROUND(I3320*H3320,2)</f>
        <v>0</v>
      </c>
      <c r="BL3320" s="18" t="s">
        <v>423</v>
      </c>
      <c r="BM3320" s="146" t="s">
        <v>3360</v>
      </c>
    </row>
    <row r="3321" spans="2:65" s="1" customFormat="1" x14ac:dyDescent="0.2">
      <c r="B3321" s="33"/>
      <c r="D3321" s="148" t="s">
        <v>311</v>
      </c>
      <c r="F3321" s="149" t="s">
        <v>3361</v>
      </c>
      <c r="I3321" s="150"/>
      <c r="L3321" s="33"/>
      <c r="M3321" s="151"/>
      <c r="T3321" s="54"/>
      <c r="AT3321" s="18" t="s">
        <v>311</v>
      </c>
      <c r="AU3321" s="18" t="s">
        <v>80</v>
      </c>
    </row>
    <row r="3322" spans="2:65" s="12" customFormat="1" x14ac:dyDescent="0.2">
      <c r="B3322" s="152"/>
      <c r="D3322" s="153" t="s">
        <v>313</v>
      </c>
      <c r="E3322" s="154" t="s">
        <v>2</v>
      </c>
      <c r="F3322" s="155" t="s">
        <v>3362</v>
      </c>
      <c r="H3322" s="154" t="s">
        <v>2</v>
      </c>
      <c r="I3322" s="156"/>
      <c r="L3322" s="152"/>
      <c r="M3322" s="157"/>
      <c r="T3322" s="158"/>
      <c r="AT3322" s="154" t="s">
        <v>313</v>
      </c>
      <c r="AU3322" s="154" t="s">
        <v>80</v>
      </c>
      <c r="AV3322" s="12" t="s">
        <v>78</v>
      </c>
      <c r="AW3322" s="12" t="s">
        <v>32</v>
      </c>
      <c r="AX3322" s="12" t="s">
        <v>71</v>
      </c>
      <c r="AY3322" s="154" t="s">
        <v>304</v>
      </c>
    </row>
    <row r="3323" spans="2:65" s="12" customFormat="1" x14ac:dyDescent="0.2">
      <c r="B3323" s="152"/>
      <c r="D3323" s="153" t="s">
        <v>313</v>
      </c>
      <c r="E3323" s="154" t="s">
        <v>2</v>
      </c>
      <c r="F3323" s="155" t="s">
        <v>3336</v>
      </c>
      <c r="H3323" s="154" t="s">
        <v>2</v>
      </c>
      <c r="I3323" s="156"/>
      <c r="L3323" s="152"/>
      <c r="M3323" s="157"/>
      <c r="T3323" s="158"/>
      <c r="AT3323" s="154" t="s">
        <v>313</v>
      </c>
      <c r="AU3323" s="154" t="s">
        <v>80</v>
      </c>
      <c r="AV3323" s="12" t="s">
        <v>78</v>
      </c>
      <c r="AW3323" s="12" t="s">
        <v>32</v>
      </c>
      <c r="AX3323" s="12" t="s">
        <v>71</v>
      </c>
      <c r="AY3323" s="154" t="s">
        <v>304</v>
      </c>
    </row>
    <row r="3324" spans="2:65" s="13" customFormat="1" x14ac:dyDescent="0.2">
      <c r="B3324" s="159"/>
      <c r="D3324" s="153" t="s">
        <v>313</v>
      </c>
      <c r="E3324" s="160" t="s">
        <v>2</v>
      </c>
      <c r="F3324" s="161" t="s">
        <v>3363</v>
      </c>
      <c r="H3324" s="162">
        <v>8.0500000000000007</v>
      </c>
      <c r="I3324" s="163"/>
      <c r="L3324" s="159"/>
      <c r="M3324" s="164"/>
      <c r="T3324" s="165"/>
      <c r="AT3324" s="160" t="s">
        <v>313</v>
      </c>
      <c r="AU3324" s="160" t="s">
        <v>80</v>
      </c>
      <c r="AV3324" s="13" t="s">
        <v>80</v>
      </c>
      <c r="AW3324" s="13" t="s">
        <v>32</v>
      </c>
      <c r="AX3324" s="13" t="s">
        <v>71</v>
      </c>
      <c r="AY3324" s="160" t="s">
        <v>304</v>
      </c>
    </row>
    <row r="3325" spans="2:65" s="13" customFormat="1" x14ac:dyDescent="0.2">
      <c r="B3325" s="159"/>
      <c r="D3325" s="153" t="s">
        <v>313</v>
      </c>
      <c r="E3325" s="160" t="s">
        <v>2</v>
      </c>
      <c r="F3325" s="161" t="s">
        <v>3364</v>
      </c>
      <c r="H3325" s="162">
        <v>33.4</v>
      </c>
      <c r="I3325" s="163"/>
      <c r="L3325" s="159"/>
      <c r="M3325" s="164"/>
      <c r="T3325" s="165"/>
      <c r="AT3325" s="160" t="s">
        <v>313</v>
      </c>
      <c r="AU3325" s="160" t="s">
        <v>80</v>
      </c>
      <c r="AV3325" s="13" t="s">
        <v>80</v>
      </c>
      <c r="AW3325" s="13" t="s">
        <v>32</v>
      </c>
      <c r="AX3325" s="13" t="s">
        <v>71</v>
      </c>
      <c r="AY3325" s="160" t="s">
        <v>304</v>
      </c>
    </row>
    <row r="3326" spans="2:65" s="15" customFormat="1" x14ac:dyDescent="0.2">
      <c r="B3326" s="173"/>
      <c r="D3326" s="153" t="s">
        <v>313</v>
      </c>
      <c r="E3326" s="174" t="s">
        <v>2</v>
      </c>
      <c r="F3326" s="175" t="s">
        <v>323</v>
      </c>
      <c r="H3326" s="176">
        <v>41.45</v>
      </c>
      <c r="I3326" s="177"/>
      <c r="L3326" s="173"/>
      <c r="M3326" s="178"/>
      <c r="T3326" s="179"/>
      <c r="AT3326" s="174" t="s">
        <v>313</v>
      </c>
      <c r="AU3326" s="174" t="s">
        <v>80</v>
      </c>
      <c r="AV3326" s="15" t="s">
        <v>86</v>
      </c>
      <c r="AW3326" s="15" t="s">
        <v>32</v>
      </c>
      <c r="AX3326" s="15" t="s">
        <v>78</v>
      </c>
      <c r="AY3326" s="174" t="s">
        <v>304</v>
      </c>
    </row>
    <row r="3327" spans="2:65" s="1" customFormat="1" ht="33" customHeight="1" x14ac:dyDescent="0.2">
      <c r="B3327" s="134"/>
      <c r="C3327" s="135" t="s">
        <v>3365</v>
      </c>
      <c r="D3327" s="135" t="s">
        <v>306</v>
      </c>
      <c r="E3327" s="136" t="s">
        <v>3366</v>
      </c>
      <c r="F3327" s="137" t="s">
        <v>3367</v>
      </c>
      <c r="G3327" s="138" t="s">
        <v>179</v>
      </c>
      <c r="H3327" s="139">
        <v>26.85</v>
      </c>
      <c r="I3327" s="140"/>
      <c r="J3327" s="141">
        <f>ROUND(I3327*H3327,2)</f>
        <v>0</v>
      </c>
      <c r="K3327" s="137" t="s">
        <v>2</v>
      </c>
      <c r="L3327" s="33"/>
      <c r="M3327" s="142" t="s">
        <v>2</v>
      </c>
      <c r="N3327" s="143" t="s">
        <v>42</v>
      </c>
      <c r="P3327" s="144">
        <f>O3327*H3327</f>
        <v>0</v>
      </c>
      <c r="Q3327" s="144">
        <v>0</v>
      </c>
      <c r="R3327" s="144">
        <f>Q3327*H3327</f>
        <v>0</v>
      </c>
      <c r="S3327" s="144">
        <v>0</v>
      </c>
      <c r="T3327" s="145">
        <f>S3327*H3327</f>
        <v>0</v>
      </c>
      <c r="AR3327" s="146" t="s">
        <v>423</v>
      </c>
      <c r="AT3327" s="146" t="s">
        <v>306</v>
      </c>
      <c r="AU3327" s="146" t="s">
        <v>80</v>
      </c>
      <c r="AY3327" s="18" t="s">
        <v>304</v>
      </c>
      <c r="BE3327" s="147">
        <f>IF(N3327="základní",J3327,0)</f>
        <v>0</v>
      </c>
      <c r="BF3327" s="147">
        <f>IF(N3327="snížená",J3327,0)</f>
        <v>0</v>
      </c>
      <c r="BG3327" s="147">
        <f>IF(N3327="zákl. přenesená",J3327,0)</f>
        <v>0</v>
      </c>
      <c r="BH3327" s="147">
        <f>IF(N3327="sníž. přenesená",J3327,0)</f>
        <v>0</v>
      </c>
      <c r="BI3327" s="147">
        <f>IF(N3327="nulová",J3327,0)</f>
        <v>0</v>
      </c>
      <c r="BJ3327" s="18" t="s">
        <v>78</v>
      </c>
      <c r="BK3327" s="147">
        <f>ROUND(I3327*H3327,2)</f>
        <v>0</v>
      </c>
      <c r="BL3327" s="18" t="s">
        <v>423</v>
      </c>
      <c r="BM3327" s="146" t="s">
        <v>3368</v>
      </c>
    </row>
    <row r="3328" spans="2:65" s="12" customFormat="1" x14ac:dyDescent="0.2">
      <c r="B3328" s="152"/>
      <c r="D3328" s="153" t="s">
        <v>313</v>
      </c>
      <c r="E3328" s="154" t="s">
        <v>2</v>
      </c>
      <c r="F3328" s="155" t="s">
        <v>3336</v>
      </c>
      <c r="H3328" s="154" t="s">
        <v>2</v>
      </c>
      <c r="I3328" s="156"/>
      <c r="L3328" s="152"/>
      <c r="M3328" s="157"/>
      <c r="T3328" s="158"/>
      <c r="AT3328" s="154" t="s">
        <v>313</v>
      </c>
      <c r="AU3328" s="154" t="s">
        <v>80</v>
      </c>
      <c r="AV3328" s="12" t="s">
        <v>78</v>
      </c>
      <c r="AW3328" s="12" t="s">
        <v>32</v>
      </c>
      <c r="AX3328" s="12" t="s">
        <v>71</v>
      </c>
      <c r="AY3328" s="154" t="s">
        <v>304</v>
      </c>
    </row>
    <row r="3329" spans="2:65" s="13" customFormat="1" x14ac:dyDescent="0.2">
      <c r="B3329" s="159"/>
      <c r="D3329" s="153" t="s">
        <v>313</v>
      </c>
      <c r="E3329" s="160" t="s">
        <v>2</v>
      </c>
      <c r="F3329" s="161" t="s">
        <v>3369</v>
      </c>
      <c r="H3329" s="162">
        <v>4.05</v>
      </c>
      <c r="I3329" s="163"/>
      <c r="L3329" s="159"/>
      <c r="M3329" s="164"/>
      <c r="T3329" s="165"/>
      <c r="AT3329" s="160" t="s">
        <v>313</v>
      </c>
      <c r="AU3329" s="160" t="s">
        <v>80</v>
      </c>
      <c r="AV3329" s="13" t="s">
        <v>80</v>
      </c>
      <c r="AW3329" s="13" t="s">
        <v>32</v>
      </c>
      <c r="AX3329" s="13" t="s">
        <v>71</v>
      </c>
      <c r="AY3329" s="160" t="s">
        <v>304</v>
      </c>
    </row>
    <row r="3330" spans="2:65" s="13" customFormat="1" x14ac:dyDescent="0.2">
      <c r="B3330" s="159"/>
      <c r="D3330" s="153" t="s">
        <v>313</v>
      </c>
      <c r="E3330" s="160" t="s">
        <v>2</v>
      </c>
      <c r="F3330" s="161" t="s">
        <v>3370</v>
      </c>
      <c r="H3330" s="162">
        <v>1.25</v>
      </c>
      <c r="I3330" s="163"/>
      <c r="L3330" s="159"/>
      <c r="M3330" s="164"/>
      <c r="T3330" s="165"/>
      <c r="AT3330" s="160" t="s">
        <v>313</v>
      </c>
      <c r="AU3330" s="160" t="s">
        <v>80</v>
      </c>
      <c r="AV3330" s="13" t="s">
        <v>80</v>
      </c>
      <c r="AW3330" s="13" t="s">
        <v>32</v>
      </c>
      <c r="AX3330" s="13" t="s">
        <v>71</v>
      </c>
      <c r="AY3330" s="160" t="s">
        <v>304</v>
      </c>
    </row>
    <row r="3331" spans="2:65" s="13" customFormat="1" x14ac:dyDescent="0.2">
      <c r="B3331" s="159"/>
      <c r="D3331" s="153" t="s">
        <v>313</v>
      </c>
      <c r="E3331" s="160" t="s">
        <v>2</v>
      </c>
      <c r="F3331" s="161" t="s">
        <v>3371</v>
      </c>
      <c r="H3331" s="162">
        <v>14.6</v>
      </c>
      <c r="I3331" s="163"/>
      <c r="L3331" s="159"/>
      <c r="M3331" s="164"/>
      <c r="T3331" s="165"/>
      <c r="AT3331" s="160" t="s">
        <v>313</v>
      </c>
      <c r="AU3331" s="160" t="s">
        <v>80</v>
      </c>
      <c r="AV3331" s="13" t="s">
        <v>80</v>
      </c>
      <c r="AW3331" s="13" t="s">
        <v>32</v>
      </c>
      <c r="AX3331" s="13" t="s">
        <v>71</v>
      </c>
      <c r="AY3331" s="160" t="s">
        <v>304</v>
      </c>
    </row>
    <row r="3332" spans="2:65" s="13" customFormat="1" x14ac:dyDescent="0.2">
      <c r="B3332" s="159"/>
      <c r="D3332" s="153" t="s">
        <v>313</v>
      </c>
      <c r="E3332" s="160" t="s">
        <v>2</v>
      </c>
      <c r="F3332" s="161" t="s">
        <v>3372</v>
      </c>
      <c r="H3332" s="162">
        <v>3.8</v>
      </c>
      <c r="I3332" s="163"/>
      <c r="L3332" s="159"/>
      <c r="M3332" s="164"/>
      <c r="T3332" s="165"/>
      <c r="AT3332" s="160" t="s">
        <v>313</v>
      </c>
      <c r="AU3332" s="160" t="s">
        <v>80</v>
      </c>
      <c r="AV3332" s="13" t="s">
        <v>80</v>
      </c>
      <c r="AW3332" s="13" t="s">
        <v>32</v>
      </c>
      <c r="AX3332" s="13" t="s">
        <v>71</v>
      </c>
      <c r="AY3332" s="160" t="s">
        <v>304</v>
      </c>
    </row>
    <row r="3333" spans="2:65" s="13" customFormat="1" x14ac:dyDescent="0.2">
      <c r="B3333" s="159"/>
      <c r="D3333" s="153" t="s">
        <v>313</v>
      </c>
      <c r="E3333" s="160" t="s">
        <v>2</v>
      </c>
      <c r="F3333" s="161" t="s">
        <v>3373</v>
      </c>
      <c r="H3333" s="162">
        <v>2.1</v>
      </c>
      <c r="I3333" s="163"/>
      <c r="L3333" s="159"/>
      <c r="M3333" s="164"/>
      <c r="T3333" s="165"/>
      <c r="AT3333" s="160" t="s">
        <v>313</v>
      </c>
      <c r="AU3333" s="160" t="s">
        <v>80</v>
      </c>
      <c r="AV3333" s="13" t="s">
        <v>80</v>
      </c>
      <c r="AW3333" s="13" t="s">
        <v>32</v>
      </c>
      <c r="AX3333" s="13" t="s">
        <v>71</v>
      </c>
      <c r="AY3333" s="160" t="s">
        <v>304</v>
      </c>
    </row>
    <row r="3334" spans="2:65" s="13" customFormat="1" x14ac:dyDescent="0.2">
      <c r="B3334" s="159"/>
      <c r="D3334" s="153" t="s">
        <v>313</v>
      </c>
      <c r="E3334" s="160" t="s">
        <v>2</v>
      </c>
      <c r="F3334" s="161" t="s">
        <v>3374</v>
      </c>
      <c r="H3334" s="162">
        <v>1.05</v>
      </c>
      <c r="I3334" s="163"/>
      <c r="L3334" s="159"/>
      <c r="M3334" s="164"/>
      <c r="T3334" s="165"/>
      <c r="AT3334" s="160" t="s">
        <v>313</v>
      </c>
      <c r="AU3334" s="160" t="s">
        <v>80</v>
      </c>
      <c r="AV3334" s="13" t="s">
        <v>80</v>
      </c>
      <c r="AW3334" s="13" t="s">
        <v>32</v>
      </c>
      <c r="AX3334" s="13" t="s">
        <v>71</v>
      </c>
      <c r="AY3334" s="160" t="s">
        <v>304</v>
      </c>
    </row>
    <row r="3335" spans="2:65" s="15" customFormat="1" x14ac:dyDescent="0.2">
      <c r="B3335" s="173"/>
      <c r="D3335" s="153" t="s">
        <v>313</v>
      </c>
      <c r="E3335" s="174" t="s">
        <v>2</v>
      </c>
      <c r="F3335" s="175" t="s">
        <v>323</v>
      </c>
      <c r="H3335" s="176">
        <v>26.85</v>
      </c>
      <c r="I3335" s="177"/>
      <c r="L3335" s="173"/>
      <c r="M3335" s="178"/>
      <c r="T3335" s="179"/>
      <c r="AT3335" s="174" t="s">
        <v>313</v>
      </c>
      <c r="AU3335" s="174" t="s">
        <v>80</v>
      </c>
      <c r="AV3335" s="15" t="s">
        <v>86</v>
      </c>
      <c r="AW3335" s="15" t="s">
        <v>32</v>
      </c>
      <c r="AX3335" s="15" t="s">
        <v>78</v>
      </c>
      <c r="AY3335" s="174" t="s">
        <v>304</v>
      </c>
    </row>
    <row r="3336" spans="2:65" s="1" customFormat="1" ht="33" customHeight="1" x14ac:dyDescent="0.2">
      <c r="B3336" s="134"/>
      <c r="C3336" s="135" t="s">
        <v>3375</v>
      </c>
      <c r="D3336" s="135" t="s">
        <v>306</v>
      </c>
      <c r="E3336" s="136" t="s">
        <v>3342</v>
      </c>
      <c r="F3336" s="137" t="s">
        <v>3343</v>
      </c>
      <c r="G3336" s="138" t="s">
        <v>179</v>
      </c>
      <c r="H3336" s="139">
        <v>3.2</v>
      </c>
      <c r="I3336" s="140"/>
      <c r="J3336" s="141">
        <f>ROUND(I3336*H3336,2)</f>
        <v>0</v>
      </c>
      <c r="K3336" s="137" t="s">
        <v>309</v>
      </c>
      <c r="L3336" s="33"/>
      <c r="M3336" s="142" t="s">
        <v>2</v>
      </c>
      <c r="N3336" s="143" t="s">
        <v>42</v>
      </c>
      <c r="P3336" s="144">
        <f>O3336*H3336</f>
        <v>0</v>
      </c>
      <c r="Q3336" s="144">
        <v>2.1299999999999999E-3</v>
      </c>
      <c r="R3336" s="144">
        <f>Q3336*H3336</f>
        <v>6.816E-3</v>
      </c>
      <c r="S3336" s="144">
        <v>0</v>
      </c>
      <c r="T3336" s="145">
        <f>S3336*H3336</f>
        <v>0</v>
      </c>
      <c r="AR3336" s="146" t="s">
        <v>423</v>
      </c>
      <c r="AT3336" s="146" t="s">
        <v>306</v>
      </c>
      <c r="AU3336" s="146" t="s">
        <v>80</v>
      </c>
      <c r="AY3336" s="18" t="s">
        <v>304</v>
      </c>
      <c r="BE3336" s="147">
        <f>IF(N3336="základní",J3336,0)</f>
        <v>0</v>
      </c>
      <c r="BF3336" s="147">
        <f>IF(N3336="snížená",J3336,0)</f>
        <v>0</v>
      </c>
      <c r="BG3336" s="147">
        <f>IF(N3336="zákl. přenesená",J3336,0)</f>
        <v>0</v>
      </c>
      <c r="BH3336" s="147">
        <f>IF(N3336="sníž. přenesená",J3336,0)</f>
        <v>0</v>
      </c>
      <c r="BI3336" s="147">
        <f>IF(N3336="nulová",J3336,0)</f>
        <v>0</v>
      </c>
      <c r="BJ3336" s="18" t="s">
        <v>78</v>
      </c>
      <c r="BK3336" s="147">
        <f>ROUND(I3336*H3336,2)</f>
        <v>0</v>
      </c>
      <c r="BL3336" s="18" t="s">
        <v>423</v>
      </c>
      <c r="BM3336" s="146" t="s">
        <v>3376</v>
      </c>
    </row>
    <row r="3337" spans="2:65" s="1" customFormat="1" x14ac:dyDescent="0.2">
      <c r="B3337" s="33"/>
      <c r="D3337" s="148" t="s">
        <v>311</v>
      </c>
      <c r="F3337" s="149" t="s">
        <v>3345</v>
      </c>
      <c r="I3337" s="150"/>
      <c r="L3337" s="33"/>
      <c r="M3337" s="151"/>
      <c r="T3337" s="54"/>
      <c r="AT3337" s="18" t="s">
        <v>311</v>
      </c>
      <c r="AU3337" s="18" t="s">
        <v>80</v>
      </c>
    </row>
    <row r="3338" spans="2:65" s="12" customFormat="1" x14ac:dyDescent="0.2">
      <c r="B3338" s="152"/>
      <c r="D3338" s="153" t="s">
        <v>313</v>
      </c>
      <c r="E3338" s="154" t="s">
        <v>2</v>
      </c>
      <c r="F3338" s="155" t="s">
        <v>3334</v>
      </c>
      <c r="H3338" s="154" t="s">
        <v>2</v>
      </c>
      <c r="I3338" s="156"/>
      <c r="L3338" s="152"/>
      <c r="M3338" s="157"/>
      <c r="T3338" s="158"/>
      <c r="AT3338" s="154" t="s">
        <v>313</v>
      </c>
      <c r="AU3338" s="154" t="s">
        <v>80</v>
      </c>
      <c r="AV3338" s="12" t="s">
        <v>78</v>
      </c>
      <c r="AW3338" s="12" t="s">
        <v>32</v>
      </c>
      <c r="AX3338" s="12" t="s">
        <v>71</v>
      </c>
      <c r="AY3338" s="154" t="s">
        <v>304</v>
      </c>
    </row>
    <row r="3339" spans="2:65" s="12" customFormat="1" x14ac:dyDescent="0.2">
      <c r="B3339" s="152"/>
      <c r="D3339" s="153" t="s">
        <v>313</v>
      </c>
      <c r="E3339" s="154" t="s">
        <v>2</v>
      </c>
      <c r="F3339" s="155" t="s">
        <v>3377</v>
      </c>
      <c r="H3339" s="154" t="s">
        <v>2</v>
      </c>
      <c r="I3339" s="156"/>
      <c r="L3339" s="152"/>
      <c r="M3339" s="157"/>
      <c r="T3339" s="158"/>
      <c r="AT3339" s="154" t="s">
        <v>313</v>
      </c>
      <c r="AU3339" s="154" t="s">
        <v>80</v>
      </c>
      <c r="AV3339" s="12" t="s">
        <v>78</v>
      </c>
      <c r="AW3339" s="12" t="s">
        <v>32</v>
      </c>
      <c r="AX3339" s="12" t="s">
        <v>71</v>
      </c>
      <c r="AY3339" s="154" t="s">
        <v>304</v>
      </c>
    </row>
    <row r="3340" spans="2:65" s="12" customFormat="1" x14ac:dyDescent="0.2">
      <c r="B3340" s="152"/>
      <c r="D3340" s="153" t="s">
        <v>313</v>
      </c>
      <c r="E3340" s="154" t="s">
        <v>2</v>
      </c>
      <c r="F3340" s="155" t="s">
        <v>3336</v>
      </c>
      <c r="H3340" s="154" t="s">
        <v>2</v>
      </c>
      <c r="I3340" s="156"/>
      <c r="L3340" s="152"/>
      <c r="M3340" s="157"/>
      <c r="T3340" s="158"/>
      <c r="AT3340" s="154" t="s">
        <v>313</v>
      </c>
      <c r="AU3340" s="154" t="s">
        <v>80</v>
      </c>
      <c r="AV3340" s="12" t="s">
        <v>78</v>
      </c>
      <c r="AW3340" s="12" t="s">
        <v>32</v>
      </c>
      <c r="AX3340" s="12" t="s">
        <v>71</v>
      </c>
      <c r="AY3340" s="154" t="s">
        <v>304</v>
      </c>
    </row>
    <row r="3341" spans="2:65" s="13" customFormat="1" x14ac:dyDescent="0.2">
      <c r="B3341" s="159"/>
      <c r="D3341" s="153" t="s">
        <v>313</v>
      </c>
      <c r="E3341" s="160" t="s">
        <v>2</v>
      </c>
      <c r="F3341" s="161" t="s">
        <v>3378</v>
      </c>
      <c r="H3341" s="162">
        <v>3.2</v>
      </c>
      <c r="I3341" s="163"/>
      <c r="L3341" s="159"/>
      <c r="M3341" s="164"/>
      <c r="T3341" s="165"/>
      <c r="AT3341" s="160" t="s">
        <v>313</v>
      </c>
      <c r="AU3341" s="160" t="s">
        <v>80</v>
      </c>
      <c r="AV3341" s="13" t="s">
        <v>80</v>
      </c>
      <c r="AW3341" s="13" t="s">
        <v>32</v>
      </c>
      <c r="AX3341" s="13" t="s">
        <v>71</v>
      </c>
      <c r="AY3341" s="160" t="s">
        <v>304</v>
      </c>
    </row>
    <row r="3342" spans="2:65" s="15" customFormat="1" x14ac:dyDescent="0.2">
      <c r="B3342" s="173"/>
      <c r="D3342" s="153" t="s">
        <v>313</v>
      </c>
      <c r="E3342" s="174" t="s">
        <v>2</v>
      </c>
      <c r="F3342" s="175" t="s">
        <v>323</v>
      </c>
      <c r="H3342" s="176">
        <v>3.2</v>
      </c>
      <c r="I3342" s="177"/>
      <c r="L3342" s="173"/>
      <c r="M3342" s="178"/>
      <c r="T3342" s="179"/>
      <c r="AT3342" s="174" t="s">
        <v>313</v>
      </c>
      <c r="AU3342" s="174" t="s">
        <v>80</v>
      </c>
      <c r="AV3342" s="15" t="s">
        <v>86</v>
      </c>
      <c r="AW3342" s="15" t="s">
        <v>32</v>
      </c>
      <c r="AX3342" s="15" t="s">
        <v>78</v>
      </c>
      <c r="AY3342" s="174" t="s">
        <v>304</v>
      </c>
    </row>
    <row r="3343" spans="2:65" s="1" customFormat="1" ht="24.2" customHeight="1" x14ac:dyDescent="0.2">
      <c r="B3343" s="134"/>
      <c r="C3343" s="135" t="s">
        <v>3379</v>
      </c>
      <c r="D3343" s="135" t="s">
        <v>306</v>
      </c>
      <c r="E3343" s="136" t="s">
        <v>3380</v>
      </c>
      <c r="F3343" s="137" t="s">
        <v>3381</v>
      </c>
      <c r="G3343" s="138" t="s">
        <v>179</v>
      </c>
      <c r="H3343" s="139">
        <v>3.75</v>
      </c>
      <c r="I3343" s="140"/>
      <c r="J3343" s="141">
        <f>ROUND(I3343*H3343,2)</f>
        <v>0</v>
      </c>
      <c r="K3343" s="137" t="s">
        <v>2</v>
      </c>
      <c r="L3343" s="33"/>
      <c r="M3343" s="142" t="s">
        <v>2</v>
      </c>
      <c r="N3343" s="143" t="s">
        <v>42</v>
      </c>
      <c r="P3343" s="144">
        <f>O3343*H3343</f>
        <v>0</v>
      </c>
      <c r="Q3343" s="144">
        <v>0</v>
      </c>
      <c r="R3343" s="144">
        <f>Q3343*H3343</f>
        <v>0</v>
      </c>
      <c r="S3343" s="144">
        <v>0</v>
      </c>
      <c r="T3343" s="145">
        <f>S3343*H3343</f>
        <v>0</v>
      </c>
      <c r="AR3343" s="146" t="s">
        <v>423</v>
      </c>
      <c r="AT3343" s="146" t="s">
        <v>306</v>
      </c>
      <c r="AU3343" s="146" t="s">
        <v>80</v>
      </c>
      <c r="AY3343" s="18" t="s">
        <v>304</v>
      </c>
      <c r="BE3343" s="147">
        <f>IF(N3343="základní",J3343,0)</f>
        <v>0</v>
      </c>
      <c r="BF3343" s="147">
        <f>IF(N3343="snížená",J3343,0)</f>
        <v>0</v>
      </c>
      <c r="BG3343" s="147">
        <f>IF(N3343="zákl. přenesená",J3343,0)</f>
        <v>0</v>
      </c>
      <c r="BH3343" s="147">
        <f>IF(N3343="sníž. přenesená",J3343,0)</f>
        <v>0</v>
      </c>
      <c r="BI3343" s="147">
        <f>IF(N3343="nulová",J3343,0)</f>
        <v>0</v>
      </c>
      <c r="BJ3343" s="18" t="s">
        <v>78</v>
      </c>
      <c r="BK3343" s="147">
        <f>ROUND(I3343*H3343,2)</f>
        <v>0</v>
      </c>
      <c r="BL3343" s="18" t="s">
        <v>423</v>
      </c>
      <c r="BM3343" s="146" t="s">
        <v>3382</v>
      </c>
    </row>
    <row r="3344" spans="2:65" s="12" customFormat="1" ht="22.5" x14ac:dyDescent="0.2">
      <c r="B3344" s="152"/>
      <c r="D3344" s="153" t="s">
        <v>313</v>
      </c>
      <c r="E3344" s="154" t="s">
        <v>2</v>
      </c>
      <c r="F3344" s="155" t="s">
        <v>3383</v>
      </c>
      <c r="H3344" s="154" t="s">
        <v>2</v>
      </c>
      <c r="I3344" s="156"/>
      <c r="L3344" s="152"/>
      <c r="M3344" s="157"/>
      <c r="T3344" s="158"/>
      <c r="AT3344" s="154" t="s">
        <v>313</v>
      </c>
      <c r="AU3344" s="154" t="s">
        <v>80</v>
      </c>
      <c r="AV3344" s="12" t="s">
        <v>78</v>
      </c>
      <c r="AW3344" s="12" t="s">
        <v>32</v>
      </c>
      <c r="AX3344" s="12" t="s">
        <v>71</v>
      </c>
      <c r="AY3344" s="154" t="s">
        <v>304</v>
      </c>
    </row>
    <row r="3345" spans="2:65" s="12" customFormat="1" x14ac:dyDescent="0.2">
      <c r="B3345" s="152"/>
      <c r="D3345" s="153" t="s">
        <v>313</v>
      </c>
      <c r="E3345" s="154" t="s">
        <v>2</v>
      </c>
      <c r="F3345" s="155" t="s">
        <v>3334</v>
      </c>
      <c r="H3345" s="154" t="s">
        <v>2</v>
      </c>
      <c r="I3345" s="156"/>
      <c r="L3345" s="152"/>
      <c r="M3345" s="157"/>
      <c r="T3345" s="158"/>
      <c r="AT3345" s="154" t="s">
        <v>313</v>
      </c>
      <c r="AU3345" s="154" t="s">
        <v>80</v>
      </c>
      <c r="AV3345" s="12" t="s">
        <v>78</v>
      </c>
      <c r="AW3345" s="12" t="s">
        <v>32</v>
      </c>
      <c r="AX3345" s="12" t="s">
        <v>71</v>
      </c>
      <c r="AY3345" s="154" t="s">
        <v>304</v>
      </c>
    </row>
    <row r="3346" spans="2:65" s="13" customFormat="1" x14ac:dyDescent="0.2">
      <c r="B3346" s="159"/>
      <c r="D3346" s="153" t="s">
        <v>313</v>
      </c>
      <c r="E3346" s="160" t="s">
        <v>2</v>
      </c>
      <c r="F3346" s="161" t="s">
        <v>3384</v>
      </c>
      <c r="H3346" s="162">
        <v>3.75</v>
      </c>
      <c r="I3346" s="163"/>
      <c r="L3346" s="159"/>
      <c r="M3346" s="164"/>
      <c r="T3346" s="165"/>
      <c r="AT3346" s="160" t="s">
        <v>313</v>
      </c>
      <c r="AU3346" s="160" t="s">
        <v>80</v>
      </c>
      <c r="AV3346" s="13" t="s">
        <v>80</v>
      </c>
      <c r="AW3346" s="13" t="s">
        <v>32</v>
      </c>
      <c r="AX3346" s="13" t="s">
        <v>71</v>
      </c>
      <c r="AY3346" s="160" t="s">
        <v>304</v>
      </c>
    </row>
    <row r="3347" spans="2:65" s="15" customFormat="1" x14ac:dyDescent="0.2">
      <c r="B3347" s="173"/>
      <c r="D3347" s="153" t="s">
        <v>313</v>
      </c>
      <c r="E3347" s="174" t="s">
        <v>2</v>
      </c>
      <c r="F3347" s="175" t="s">
        <v>323</v>
      </c>
      <c r="H3347" s="176">
        <v>3.75</v>
      </c>
      <c r="I3347" s="177"/>
      <c r="L3347" s="173"/>
      <c r="M3347" s="178"/>
      <c r="T3347" s="179"/>
      <c r="AT3347" s="174" t="s">
        <v>313</v>
      </c>
      <c r="AU3347" s="174" t="s">
        <v>80</v>
      </c>
      <c r="AV3347" s="15" t="s">
        <v>86</v>
      </c>
      <c r="AW3347" s="15" t="s">
        <v>32</v>
      </c>
      <c r="AX3347" s="15" t="s">
        <v>78</v>
      </c>
      <c r="AY3347" s="174" t="s">
        <v>304</v>
      </c>
    </row>
    <row r="3348" spans="2:65" s="1" customFormat="1" ht="49.15" customHeight="1" x14ac:dyDescent="0.2">
      <c r="B3348" s="134"/>
      <c r="C3348" s="135" t="s">
        <v>3385</v>
      </c>
      <c r="D3348" s="135" t="s">
        <v>306</v>
      </c>
      <c r="E3348" s="136" t="s">
        <v>3386</v>
      </c>
      <c r="F3348" s="137" t="s">
        <v>3387</v>
      </c>
      <c r="G3348" s="138" t="s">
        <v>383</v>
      </c>
      <c r="H3348" s="139">
        <v>0.158</v>
      </c>
      <c r="I3348" s="140"/>
      <c r="J3348" s="141">
        <f>ROUND(I3348*H3348,2)</f>
        <v>0</v>
      </c>
      <c r="K3348" s="137" t="s">
        <v>309</v>
      </c>
      <c r="L3348" s="33"/>
      <c r="M3348" s="142" t="s">
        <v>2</v>
      </c>
      <c r="N3348" s="143" t="s">
        <v>42</v>
      </c>
      <c r="P3348" s="144">
        <f>O3348*H3348</f>
        <v>0</v>
      </c>
      <c r="Q3348" s="144">
        <v>0</v>
      </c>
      <c r="R3348" s="144">
        <f>Q3348*H3348</f>
        <v>0</v>
      </c>
      <c r="S3348" s="144">
        <v>0</v>
      </c>
      <c r="T3348" s="145">
        <f>S3348*H3348</f>
        <v>0</v>
      </c>
      <c r="AR3348" s="146" t="s">
        <v>423</v>
      </c>
      <c r="AT3348" s="146" t="s">
        <v>306</v>
      </c>
      <c r="AU3348" s="146" t="s">
        <v>80</v>
      </c>
      <c r="AY3348" s="18" t="s">
        <v>304</v>
      </c>
      <c r="BE3348" s="147">
        <f>IF(N3348="základní",J3348,0)</f>
        <v>0</v>
      </c>
      <c r="BF3348" s="147">
        <f>IF(N3348="snížená",J3348,0)</f>
        <v>0</v>
      </c>
      <c r="BG3348" s="147">
        <f>IF(N3348="zákl. přenesená",J3348,0)</f>
        <v>0</v>
      </c>
      <c r="BH3348" s="147">
        <f>IF(N3348="sníž. přenesená",J3348,0)</f>
        <v>0</v>
      </c>
      <c r="BI3348" s="147">
        <f>IF(N3348="nulová",J3348,0)</f>
        <v>0</v>
      </c>
      <c r="BJ3348" s="18" t="s">
        <v>78</v>
      </c>
      <c r="BK3348" s="147">
        <f>ROUND(I3348*H3348,2)</f>
        <v>0</v>
      </c>
      <c r="BL3348" s="18" t="s">
        <v>423</v>
      </c>
      <c r="BM3348" s="146" t="s">
        <v>3388</v>
      </c>
    </row>
    <row r="3349" spans="2:65" s="1" customFormat="1" x14ac:dyDescent="0.2">
      <c r="B3349" s="33"/>
      <c r="D3349" s="148" t="s">
        <v>311</v>
      </c>
      <c r="F3349" s="149" t="s">
        <v>3389</v>
      </c>
      <c r="I3349" s="150"/>
      <c r="L3349" s="33"/>
      <c r="M3349" s="151"/>
      <c r="T3349" s="54"/>
      <c r="AT3349" s="18" t="s">
        <v>311</v>
      </c>
      <c r="AU3349" s="18" t="s">
        <v>80</v>
      </c>
    </row>
    <row r="3350" spans="2:65" s="11" customFormat="1" ht="22.9" customHeight="1" x14ac:dyDescent="0.2">
      <c r="B3350" s="122"/>
      <c r="D3350" s="123" t="s">
        <v>70</v>
      </c>
      <c r="E3350" s="132" t="s">
        <v>3390</v>
      </c>
      <c r="F3350" s="132" t="s">
        <v>3391</v>
      </c>
      <c r="I3350" s="125"/>
      <c r="J3350" s="133">
        <f>BK3350</f>
        <v>0</v>
      </c>
      <c r="L3350" s="122"/>
      <c r="M3350" s="127"/>
      <c r="P3350" s="128">
        <f>SUM(P3351:P3368)</f>
        <v>0</v>
      </c>
      <c r="R3350" s="128">
        <f>SUM(R3351:R3368)</f>
        <v>0</v>
      </c>
      <c r="T3350" s="129">
        <f>SUM(T3351:T3368)</f>
        <v>0</v>
      </c>
      <c r="AR3350" s="123" t="s">
        <v>80</v>
      </c>
      <c r="AT3350" s="130" t="s">
        <v>70</v>
      </c>
      <c r="AU3350" s="130" t="s">
        <v>78</v>
      </c>
      <c r="AY3350" s="123" t="s">
        <v>304</v>
      </c>
      <c r="BK3350" s="131">
        <f>SUM(BK3351:BK3368)</f>
        <v>0</v>
      </c>
    </row>
    <row r="3351" spans="2:65" s="1" customFormat="1" ht="37.9" customHeight="1" x14ac:dyDescent="0.2">
      <c r="B3351" s="134"/>
      <c r="C3351" s="135" t="s">
        <v>3392</v>
      </c>
      <c r="D3351" s="135" t="s">
        <v>306</v>
      </c>
      <c r="E3351" s="136" t="s">
        <v>3393</v>
      </c>
      <c r="F3351" s="137" t="s">
        <v>3394</v>
      </c>
      <c r="G3351" s="138" t="s">
        <v>871</v>
      </c>
      <c r="H3351" s="139">
        <v>1</v>
      </c>
      <c r="I3351" s="140"/>
      <c r="J3351" s="141">
        <f t="shared" ref="J3351:J3368" si="50">ROUND(I3351*H3351,2)</f>
        <v>0</v>
      </c>
      <c r="K3351" s="137" t="s">
        <v>2</v>
      </c>
      <c r="L3351" s="33"/>
      <c r="M3351" s="142" t="s">
        <v>2</v>
      </c>
      <c r="N3351" s="143" t="s">
        <v>42</v>
      </c>
      <c r="P3351" s="144">
        <f t="shared" ref="P3351:P3368" si="51">O3351*H3351</f>
        <v>0</v>
      </c>
      <c r="Q3351" s="144">
        <v>0</v>
      </c>
      <c r="R3351" s="144">
        <f t="shared" ref="R3351:R3368" si="52">Q3351*H3351</f>
        <v>0</v>
      </c>
      <c r="S3351" s="144">
        <v>0</v>
      </c>
      <c r="T3351" s="145">
        <f t="shared" ref="T3351:T3368" si="53">S3351*H3351</f>
        <v>0</v>
      </c>
      <c r="AR3351" s="146" t="s">
        <v>423</v>
      </c>
      <c r="AT3351" s="146" t="s">
        <v>306</v>
      </c>
      <c r="AU3351" s="146" t="s">
        <v>80</v>
      </c>
      <c r="AY3351" s="18" t="s">
        <v>304</v>
      </c>
      <c r="BE3351" s="147">
        <f t="shared" ref="BE3351:BE3368" si="54">IF(N3351="základní",J3351,0)</f>
        <v>0</v>
      </c>
      <c r="BF3351" s="147">
        <f t="shared" ref="BF3351:BF3368" si="55">IF(N3351="snížená",J3351,0)</f>
        <v>0</v>
      </c>
      <c r="BG3351" s="147">
        <f t="shared" ref="BG3351:BG3368" si="56">IF(N3351="zákl. přenesená",J3351,0)</f>
        <v>0</v>
      </c>
      <c r="BH3351" s="147">
        <f t="shared" ref="BH3351:BH3368" si="57">IF(N3351="sníž. přenesená",J3351,0)</f>
        <v>0</v>
      </c>
      <c r="BI3351" s="147">
        <f t="shared" ref="BI3351:BI3368" si="58">IF(N3351="nulová",J3351,0)</f>
        <v>0</v>
      </c>
      <c r="BJ3351" s="18" t="s">
        <v>78</v>
      </c>
      <c r="BK3351" s="147">
        <f t="shared" ref="BK3351:BK3368" si="59">ROUND(I3351*H3351,2)</f>
        <v>0</v>
      </c>
      <c r="BL3351" s="18" t="s">
        <v>423</v>
      </c>
      <c r="BM3351" s="146" t="s">
        <v>3395</v>
      </c>
    </row>
    <row r="3352" spans="2:65" s="1" customFormat="1" ht="44.25" customHeight="1" x14ac:dyDescent="0.2">
      <c r="B3352" s="134"/>
      <c r="C3352" s="135" t="s">
        <v>3396</v>
      </c>
      <c r="D3352" s="135" t="s">
        <v>306</v>
      </c>
      <c r="E3352" s="136" t="s">
        <v>3397</v>
      </c>
      <c r="F3352" s="137" t="s">
        <v>3398</v>
      </c>
      <c r="G3352" s="138" t="s">
        <v>871</v>
      </c>
      <c r="H3352" s="139">
        <v>1</v>
      </c>
      <c r="I3352" s="140"/>
      <c r="J3352" s="141">
        <f t="shared" si="50"/>
        <v>0</v>
      </c>
      <c r="K3352" s="137" t="s">
        <v>2</v>
      </c>
      <c r="L3352" s="33"/>
      <c r="M3352" s="142" t="s">
        <v>2</v>
      </c>
      <c r="N3352" s="143" t="s">
        <v>42</v>
      </c>
      <c r="P3352" s="144">
        <f t="shared" si="51"/>
        <v>0</v>
      </c>
      <c r="Q3352" s="144">
        <v>0</v>
      </c>
      <c r="R3352" s="144">
        <f t="shared" si="52"/>
        <v>0</v>
      </c>
      <c r="S3352" s="144">
        <v>0</v>
      </c>
      <c r="T3352" s="145">
        <f t="shared" si="53"/>
        <v>0</v>
      </c>
      <c r="AR3352" s="146" t="s">
        <v>423</v>
      </c>
      <c r="AT3352" s="146" t="s">
        <v>306</v>
      </c>
      <c r="AU3352" s="146" t="s">
        <v>80</v>
      </c>
      <c r="AY3352" s="18" t="s">
        <v>304</v>
      </c>
      <c r="BE3352" s="147">
        <f t="shared" si="54"/>
        <v>0</v>
      </c>
      <c r="BF3352" s="147">
        <f t="shared" si="55"/>
        <v>0</v>
      </c>
      <c r="BG3352" s="147">
        <f t="shared" si="56"/>
        <v>0</v>
      </c>
      <c r="BH3352" s="147">
        <f t="shared" si="57"/>
        <v>0</v>
      </c>
      <c r="BI3352" s="147">
        <f t="shared" si="58"/>
        <v>0</v>
      </c>
      <c r="BJ3352" s="18" t="s">
        <v>78</v>
      </c>
      <c r="BK3352" s="147">
        <f t="shared" si="59"/>
        <v>0</v>
      </c>
      <c r="BL3352" s="18" t="s">
        <v>423</v>
      </c>
      <c r="BM3352" s="146" t="s">
        <v>3399</v>
      </c>
    </row>
    <row r="3353" spans="2:65" s="1" customFormat="1" ht="44.25" customHeight="1" x14ac:dyDescent="0.2">
      <c r="B3353" s="134"/>
      <c r="C3353" s="135" t="s">
        <v>3400</v>
      </c>
      <c r="D3353" s="135" t="s">
        <v>306</v>
      </c>
      <c r="E3353" s="136" t="s">
        <v>3401</v>
      </c>
      <c r="F3353" s="137" t="s">
        <v>3402</v>
      </c>
      <c r="G3353" s="138" t="s">
        <v>871</v>
      </c>
      <c r="H3353" s="139">
        <v>3</v>
      </c>
      <c r="I3353" s="140"/>
      <c r="J3353" s="141">
        <f t="shared" si="50"/>
        <v>0</v>
      </c>
      <c r="K3353" s="137" t="s">
        <v>2</v>
      </c>
      <c r="L3353" s="33"/>
      <c r="M3353" s="142" t="s">
        <v>2</v>
      </c>
      <c r="N3353" s="143" t="s">
        <v>42</v>
      </c>
      <c r="P3353" s="144">
        <f t="shared" si="51"/>
        <v>0</v>
      </c>
      <c r="Q3353" s="144">
        <v>0</v>
      </c>
      <c r="R3353" s="144">
        <f t="shared" si="52"/>
        <v>0</v>
      </c>
      <c r="S3353" s="144">
        <v>0</v>
      </c>
      <c r="T3353" s="145">
        <f t="shared" si="53"/>
        <v>0</v>
      </c>
      <c r="AR3353" s="146" t="s">
        <v>423</v>
      </c>
      <c r="AT3353" s="146" t="s">
        <v>306</v>
      </c>
      <c r="AU3353" s="146" t="s">
        <v>80</v>
      </c>
      <c r="AY3353" s="18" t="s">
        <v>304</v>
      </c>
      <c r="BE3353" s="147">
        <f t="shared" si="54"/>
        <v>0</v>
      </c>
      <c r="BF3353" s="147">
        <f t="shared" si="55"/>
        <v>0</v>
      </c>
      <c r="BG3353" s="147">
        <f t="shared" si="56"/>
        <v>0</v>
      </c>
      <c r="BH3353" s="147">
        <f t="shared" si="57"/>
        <v>0</v>
      </c>
      <c r="BI3353" s="147">
        <f t="shared" si="58"/>
        <v>0</v>
      </c>
      <c r="BJ3353" s="18" t="s">
        <v>78</v>
      </c>
      <c r="BK3353" s="147">
        <f t="shared" si="59"/>
        <v>0</v>
      </c>
      <c r="BL3353" s="18" t="s">
        <v>423</v>
      </c>
      <c r="BM3353" s="146" t="s">
        <v>3403</v>
      </c>
    </row>
    <row r="3354" spans="2:65" s="1" customFormat="1" ht="37.9" customHeight="1" x14ac:dyDescent="0.2">
      <c r="B3354" s="134"/>
      <c r="C3354" s="135" t="s">
        <v>3404</v>
      </c>
      <c r="D3354" s="135" t="s">
        <v>306</v>
      </c>
      <c r="E3354" s="136" t="s">
        <v>3405</v>
      </c>
      <c r="F3354" s="137" t="s">
        <v>3406</v>
      </c>
      <c r="G3354" s="138" t="s">
        <v>871</v>
      </c>
      <c r="H3354" s="139">
        <v>10</v>
      </c>
      <c r="I3354" s="140"/>
      <c r="J3354" s="141">
        <f t="shared" si="50"/>
        <v>0</v>
      </c>
      <c r="K3354" s="137" t="s">
        <v>2</v>
      </c>
      <c r="L3354" s="33"/>
      <c r="M3354" s="142" t="s">
        <v>2</v>
      </c>
      <c r="N3354" s="143" t="s">
        <v>42</v>
      </c>
      <c r="P3354" s="144">
        <f t="shared" si="51"/>
        <v>0</v>
      </c>
      <c r="Q3354" s="144">
        <v>0</v>
      </c>
      <c r="R3354" s="144">
        <f t="shared" si="52"/>
        <v>0</v>
      </c>
      <c r="S3354" s="144">
        <v>0</v>
      </c>
      <c r="T3354" s="145">
        <f t="shared" si="53"/>
        <v>0</v>
      </c>
      <c r="AR3354" s="146" t="s">
        <v>423</v>
      </c>
      <c r="AT3354" s="146" t="s">
        <v>306</v>
      </c>
      <c r="AU3354" s="146" t="s">
        <v>80</v>
      </c>
      <c r="AY3354" s="18" t="s">
        <v>304</v>
      </c>
      <c r="BE3354" s="147">
        <f t="shared" si="54"/>
        <v>0</v>
      </c>
      <c r="BF3354" s="147">
        <f t="shared" si="55"/>
        <v>0</v>
      </c>
      <c r="BG3354" s="147">
        <f t="shared" si="56"/>
        <v>0</v>
      </c>
      <c r="BH3354" s="147">
        <f t="shared" si="57"/>
        <v>0</v>
      </c>
      <c r="BI3354" s="147">
        <f t="shared" si="58"/>
        <v>0</v>
      </c>
      <c r="BJ3354" s="18" t="s">
        <v>78</v>
      </c>
      <c r="BK3354" s="147">
        <f t="shared" si="59"/>
        <v>0</v>
      </c>
      <c r="BL3354" s="18" t="s">
        <v>423</v>
      </c>
      <c r="BM3354" s="146" t="s">
        <v>3407</v>
      </c>
    </row>
    <row r="3355" spans="2:65" s="1" customFormat="1" ht="44.25" customHeight="1" x14ac:dyDescent="0.2">
      <c r="B3355" s="134"/>
      <c r="C3355" s="135" t="s">
        <v>3408</v>
      </c>
      <c r="D3355" s="135" t="s">
        <v>306</v>
      </c>
      <c r="E3355" s="136" t="s">
        <v>3409</v>
      </c>
      <c r="F3355" s="137" t="s">
        <v>3410</v>
      </c>
      <c r="G3355" s="138" t="s">
        <v>871</v>
      </c>
      <c r="H3355" s="139">
        <v>9</v>
      </c>
      <c r="I3355" s="140"/>
      <c r="J3355" s="141">
        <f t="shared" si="50"/>
        <v>0</v>
      </c>
      <c r="K3355" s="137" t="s">
        <v>2</v>
      </c>
      <c r="L3355" s="33"/>
      <c r="M3355" s="142" t="s">
        <v>2</v>
      </c>
      <c r="N3355" s="143" t="s">
        <v>42</v>
      </c>
      <c r="P3355" s="144">
        <f t="shared" si="51"/>
        <v>0</v>
      </c>
      <c r="Q3355" s="144">
        <v>0</v>
      </c>
      <c r="R3355" s="144">
        <f t="shared" si="52"/>
        <v>0</v>
      </c>
      <c r="S3355" s="144">
        <v>0</v>
      </c>
      <c r="T3355" s="145">
        <f t="shared" si="53"/>
        <v>0</v>
      </c>
      <c r="AR3355" s="146" t="s">
        <v>423</v>
      </c>
      <c r="AT3355" s="146" t="s">
        <v>306</v>
      </c>
      <c r="AU3355" s="146" t="s">
        <v>80</v>
      </c>
      <c r="AY3355" s="18" t="s">
        <v>304</v>
      </c>
      <c r="BE3355" s="147">
        <f t="shared" si="54"/>
        <v>0</v>
      </c>
      <c r="BF3355" s="147">
        <f t="shared" si="55"/>
        <v>0</v>
      </c>
      <c r="BG3355" s="147">
        <f t="shared" si="56"/>
        <v>0</v>
      </c>
      <c r="BH3355" s="147">
        <f t="shared" si="57"/>
        <v>0</v>
      </c>
      <c r="BI3355" s="147">
        <f t="shared" si="58"/>
        <v>0</v>
      </c>
      <c r="BJ3355" s="18" t="s">
        <v>78</v>
      </c>
      <c r="BK3355" s="147">
        <f t="shared" si="59"/>
        <v>0</v>
      </c>
      <c r="BL3355" s="18" t="s">
        <v>423</v>
      </c>
      <c r="BM3355" s="146" t="s">
        <v>3411</v>
      </c>
    </row>
    <row r="3356" spans="2:65" s="1" customFormat="1" ht="37.9" customHeight="1" x14ac:dyDescent="0.2">
      <c r="B3356" s="134"/>
      <c r="C3356" s="135" t="s">
        <v>3412</v>
      </c>
      <c r="D3356" s="135" t="s">
        <v>306</v>
      </c>
      <c r="E3356" s="136" t="s">
        <v>3413</v>
      </c>
      <c r="F3356" s="137" t="s">
        <v>3414</v>
      </c>
      <c r="G3356" s="138" t="s">
        <v>871</v>
      </c>
      <c r="H3356" s="139">
        <v>6</v>
      </c>
      <c r="I3356" s="140"/>
      <c r="J3356" s="141">
        <f t="shared" si="50"/>
        <v>0</v>
      </c>
      <c r="K3356" s="137" t="s">
        <v>2</v>
      </c>
      <c r="L3356" s="33"/>
      <c r="M3356" s="142" t="s">
        <v>2</v>
      </c>
      <c r="N3356" s="143" t="s">
        <v>42</v>
      </c>
      <c r="P3356" s="144">
        <f t="shared" si="51"/>
        <v>0</v>
      </c>
      <c r="Q3356" s="144">
        <v>0</v>
      </c>
      <c r="R3356" s="144">
        <f t="shared" si="52"/>
        <v>0</v>
      </c>
      <c r="S3356" s="144">
        <v>0</v>
      </c>
      <c r="T3356" s="145">
        <f t="shared" si="53"/>
        <v>0</v>
      </c>
      <c r="AR3356" s="146" t="s">
        <v>423</v>
      </c>
      <c r="AT3356" s="146" t="s">
        <v>306</v>
      </c>
      <c r="AU3356" s="146" t="s">
        <v>80</v>
      </c>
      <c r="AY3356" s="18" t="s">
        <v>304</v>
      </c>
      <c r="BE3356" s="147">
        <f t="shared" si="54"/>
        <v>0</v>
      </c>
      <c r="BF3356" s="147">
        <f t="shared" si="55"/>
        <v>0</v>
      </c>
      <c r="BG3356" s="147">
        <f t="shared" si="56"/>
        <v>0</v>
      </c>
      <c r="BH3356" s="147">
        <f t="shared" si="57"/>
        <v>0</v>
      </c>
      <c r="BI3356" s="147">
        <f t="shared" si="58"/>
        <v>0</v>
      </c>
      <c r="BJ3356" s="18" t="s">
        <v>78</v>
      </c>
      <c r="BK3356" s="147">
        <f t="shared" si="59"/>
        <v>0</v>
      </c>
      <c r="BL3356" s="18" t="s">
        <v>423</v>
      </c>
      <c r="BM3356" s="146" t="s">
        <v>3415</v>
      </c>
    </row>
    <row r="3357" spans="2:65" s="1" customFormat="1" ht="37.9" customHeight="1" x14ac:dyDescent="0.2">
      <c r="B3357" s="134"/>
      <c r="C3357" s="135" t="s">
        <v>3416</v>
      </c>
      <c r="D3357" s="135" t="s">
        <v>306</v>
      </c>
      <c r="E3357" s="136" t="s">
        <v>3417</v>
      </c>
      <c r="F3357" s="137" t="s">
        <v>3418</v>
      </c>
      <c r="G3357" s="138" t="s">
        <v>871</v>
      </c>
      <c r="H3357" s="139">
        <v>22</v>
      </c>
      <c r="I3357" s="140"/>
      <c r="J3357" s="141">
        <f t="shared" si="50"/>
        <v>0</v>
      </c>
      <c r="K3357" s="137" t="s">
        <v>2</v>
      </c>
      <c r="L3357" s="33"/>
      <c r="M3357" s="142" t="s">
        <v>2</v>
      </c>
      <c r="N3357" s="143" t="s">
        <v>42</v>
      </c>
      <c r="P3357" s="144">
        <f t="shared" si="51"/>
        <v>0</v>
      </c>
      <c r="Q3357" s="144">
        <v>0</v>
      </c>
      <c r="R3357" s="144">
        <f t="shared" si="52"/>
        <v>0</v>
      </c>
      <c r="S3357" s="144">
        <v>0</v>
      </c>
      <c r="T3357" s="145">
        <f t="shared" si="53"/>
        <v>0</v>
      </c>
      <c r="AR3357" s="146" t="s">
        <v>423</v>
      </c>
      <c r="AT3357" s="146" t="s">
        <v>306</v>
      </c>
      <c r="AU3357" s="146" t="s">
        <v>80</v>
      </c>
      <c r="AY3357" s="18" t="s">
        <v>304</v>
      </c>
      <c r="BE3357" s="147">
        <f t="shared" si="54"/>
        <v>0</v>
      </c>
      <c r="BF3357" s="147">
        <f t="shared" si="55"/>
        <v>0</v>
      </c>
      <c r="BG3357" s="147">
        <f t="shared" si="56"/>
        <v>0</v>
      </c>
      <c r="BH3357" s="147">
        <f t="shared" si="57"/>
        <v>0</v>
      </c>
      <c r="BI3357" s="147">
        <f t="shared" si="58"/>
        <v>0</v>
      </c>
      <c r="BJ3357" s="18" t="s">
        <v>78</v>
      </c>
      <c r="BK3357" s="147">
        <f t="shared" si="59"/>
        <v>0</v>
      </c>
      <c r="BL3357" s="18" t="s">
        <v>423</v>
      </c>
      <c r="BM3357" s="146" t="s">
        <v>3419</v>
      </c>
    </row>
    <row r="3358" spans="2:65" s="1" customFormat="1" ht="49.15" customHeight="1" x14ac:dyDescent="0.2">
      <c r="B3358" s="134"/>
      <c r="C3358" s="135" t="s">
        <v>3420</v>
      </c>
      <c r="D3358" s="135" t="s">
        <v>306</v>
      </c>
      <c r="E3358" s="136" t="s">
        <v>3421</v>
      </c>
      <c r="F3358" s="137" t="s">
        <v>3422</v>
      </c>
      <c r="G3358" s="138" t="s">
        <v>871</v>
      </c>
      <c r="H3358" s="139">
        <v>1</v>
      </c>
      <c r="I3358" s="140"/>
      <c r="J3358" s="141">
        <f t="shared" si="50"/>
        <v>0</v>
      </c>
      <c r="K3358" s="137" t="s">
        <v>2</v>
      </c>
      <c r="L3358" s="33"/>
      <c r="M3358" s="142" t="s">
        <v>2</v>
      </c>
      <c r="N3358" s="143" t="s">
        <v>42</v>
      </c>
      <c r="P3358" s="144">
        <f t="shared" si="51"/>
        <v>0</v>
      </c>
      <c r="Q3358" s="144">
        <v>0</v>
      </c>
      <c r="R3358" s="144">
        <f t="shared" si="52"/>
        <v>0</v>
      </c>
      <c r="S3358" s="144">
        <v>0</v>
      </c>
      <c r="T3358" s="145">
        <f t="shared" si="53"/>
        <v>0</v>
      </c>
      <c r="AR3358" s="146" t="s">
        <v>423</v>
      </c>
      <c r="AT3358" s="146" t="s">
        <v>306</v>
      </c>
      <c r="AU3358" s="146" t="s">
        <v>80</v>
      </c>
      <c r="AY3358" s="18" t="s">
        <v>304</v>
      </c>
      <c r="BE3358" s="147">
        <f t="shared" si="54"/>
        <v>0</v>
      </c>
      <c r="BF3358" s="147">
        <f t="shared" si="55"/>
        <v>0</v>
      </c>
      <c r="BG3358" s="147">
        <f t="shared" si="56"/>
        <v>0</v>
      </c>
      <c r="BH3358" s="147">
        <f t="shared" si="57"/>
        <v>0</v>
      </c>
      <c r="BI3358" s="147">
        <f t="shared" si="58"/>
        <v>0</v>
      </c>
      <c r="BJ3358" s="18" t="s">
        <v>78</v>
      </c>
      <c r="BK3358" s="147">
        <f t="shared" si="59"/>
        <v>0</v>
      </c>
      <c r="BL3358" s="18" t="s">
        <v>423</v>
      </c>
      <c r="BM3358" s="146" t="s">
        <v>3423</v>
      </c>
    </row>
    <row r="3359" spans="2:65" s="1" customFormat="1" ht="37.9" customHeight="1" x14ac:dyDescent="0.2">
      <c r="B3359" s="134"/>
      <c r="C3359" s="135" t="s">
        <v>3424</v>
      </c>
      <c r="D3359" s="135" t="s">
        <v>306</v>
      </c>
      <c r="E3359" s="136" t="s">
        <v>3425</v>
      </c>
      <c r="F3359" s="137" t="s">
        <v>3426</v>
      </c>
      <c r="G3359" s="138" t="s">
        <v>871</v>
      </c>
      <c r="H3359" s="139">
        <v>4</v>
      </c>
      <c r="I3359" s="140"/>
      <c r="J3359" s="141">
        <f t="shared" si="50"/>
        <v>0</v>
      </c>
      <c r="K3359" s="137" t="s">
        <v>2</v>
      </c>
      <c r="L3359" s="33"/>
      <c r="M3359" s="142" t="s">
        <v>2</v>
      </c>
      <c r="N3359" s="143" t="s">
        <v>42</v>
      </c>
      <c r="P3359" s="144">
        <f t="shared" si="51"/>
        <v>0</v>
      </c>
      <c r="Q3359" s="144">
        <v>0</v>
      </c>
      <c r="R3359" s="144">
        <f t="shared" si="52"/>
        <v>0</v>
      </c>
      <c r="S3359" s="144">
        <v>0</v>
      </c>
      <c r="T3359" s="145">
        <f t="shared" si="53"/>
        <v>0</v>
      </c>
      <c r="AR3359" s="146" t="s">
        <v>423</v>
      </c>
      <c r="AT3359" s="146" t="s">
        <v>306</v>
      </c>
      <c r="AU3359" s="146" t="s">
        <v>80</v>
      </c>
      <c r="AY3359" s="18" t="s">
        <v>304</v>
      </c>
      <c r="BE3359" s="147">
        <f t="shared" si="54"/>
        <v>0</v>
      </c>
      <c r="BF3359" s="147">
        <f t="shared" si="55"/>
        <v>0</v>
      </c>
      <c r="BG3359" s="147">
        <f t="shared" si="56"/>
        <v>0</v>
      </c>
      <c r="BH3359" s="147">
        <f t="shared" si="57"/>
        <v>0</v>
      </c>
      <c r="BI3359" s="147">
        <f t="shared" si="58"/>
        <v>0</v>
      </c>
      <c r="BJ3359" s="18" t="s">
        <v>78</v>
      </c>
      <c r="BK3359" s="147">
        <f t="shared" si="59"/>
        <v>0</v>
      </c>
      <c r="BL3359" s="18" t="s">
        <v>423</v>
      </c>
      <c r="BM3359" s="146" t="s">
        <v>3427</v>
      </c>
    </row>
    <row r="3360" spans="2:65" s="1" customFormat="1" ht="37.9" customHeight="1" x14ac:dyDescent="0.2">
      <c r="B3360" s="134"/>
      <c r="C3360" s="135" t="s">
        <v>3428</v>
      </c>
      <c r="D3360" s="135" t="s">
        <v>306</v>
      </c>
      <c r="E3360" s="136" t="s">
        <v>3429</v>
      </c>
      <c r="F3360" s="137" t="s">
        <v>3430</v>
      </c>
      <c r="G3360" s="138" t="s">
        <v>871</v>
      </c>
      <c r="H3360" s="139">
        <v>1</v>
      </c>
      <c r="I3360" s="140"/>
      <c r="J3360" s="141">
        <f t="shared" si="50"/>
        <v>0</v>
      </c>
      <c r="K3360" s="137" t="s">
        <v>2</v>
      </c>
      <c r="L3360" s="33"/>
      <c r="M3360" s="142" t="s">
        <v>2</v>
      </c>
      <c r="N3360" s="143" t="s">
        <v>42</v>
      </c>
      <c r="P3360" s="144">
        <f t="shared" si="51"/>
        <v>0</v>
      </c>
      <c r="Q3360" s="144">
        <v>0</v>
      </c>
      <c r="R3360" s="144">
        <f t="shared" si="52"/>
        <v>0</v>
      </c>
      <c r="S3360" s="144">
        <v>0</v>
      </c>
      <c r="T3360" s="145">
        <f t="shared" si="53"/>
        <v>0</v>
      </c>
      <c r="AR3360" s="146" t="s">
        <v>423</v>
      </c>
      <c r="AT3360" s="146" t="s">
        <v>306</v>
      </c>
      <c r="AU3360" s="146" t="s">
        <v>80</v>
      </c>
      <c r="AY3360" s="18" t="s">
        <v>304</v>
      </c>
      <c r="BE3360" s="147">
        <f t="shared" si="54"/>
        <v>0</v>
      </c>
      <c r="BF3360" s="147">
        <f t="shared" si="55"/>
        <v>0</v>
      </c>
      <c r="BG3360" s="147">
        <f t="shared" si="56"/>
        <v>0</v>
      </c>
      <c r="BH3360" s="147">
        <f t="shared" si="57"/>
        <v>0</v>
      </c>
      <c r="BI3360" s="147">
        <f t="shared" si="58"/>
        <v>0</v>
      </c>
      <c r="BJ3360" s="18" t="s">
        <v>78</v>
      </c>
      <c r="BK3360" s="147">
        <f t="shared" si="59"/>
        <v>0</v>
      </c>
      <c r="BL3360" s="18" t="s">
        <v>423</v>
      </c>
      <c r="BM3360" s="146" t="s">
        <v>3431</v>
      </c>
    </row>
    <row r="3361" spans="2:65" s="1" customFormat="1" ht="37.9" customHeight="1" x14ac:dyDescent="0.2">
      <c r="B3361" s="134"/>
      <c r="C3361" s="135" t="s">
        <v>3432</v>
      </c>
      <c r="D3361" s="135" t="s">
        <v>306</v>
      </c>
      <c r="E3361" s="136" t="s">
        <v>3433</v>
      </c>
      <c r="F3361" s="137" t="s">
        <v>3434</v>
      </c>
      <c r="G3361" s="138" t="s">
        <v>871</v>
      </c>
      <c r="H3361" s="139">
        <v>1</v>
      </c>
      <c r="I3361" s="140"/>
      <c r="J3361" s="141">
        <f t="shared" si="50"/>
        <v>0</v>
      </c>
      <c r="K3361" s="137" t="s">
        <v>2</v>
      </c>
      <c r="L3361" s="33"/>
      <c r="M3361" s="142" t="s">
        <v>2</v>
      </c>
      <c r="N3361" s="143" t="s">
        <v>42</v>
      </c>
      <c r="P3361" s="144">
        <f t="shared" si="51"/>
        <v>0</v>
      </c>
      <c r="Q3361" s="144">
        <v>0</v>
      </c>
      <c r="R3361" s="144">
        <f t="shared" si="52"/>
        <v>0</v>
      </c>
      <c r="S3361" s="144">
        <v>0</v>
      </c>
      <c r="T3361" s="145">
        <f t="shared" si="53"/>
        <v>0</v>
      </c>
      <c r="AR3361" s="146" t="s">
        <v>423</v>
      </c>
      <c r="AT3361" s="146" t="s">
        <v>306</v>
      </c>
      <c r="AU3361" s="146" t="s">
        <v>80</v>
      </c>
      <c r="AY3361" s="18" t="s">
        <v>304</v>
      </c>
      <c r="BE3361" s="147">
        <f t="shared" si="54"/>
        <v>0</v>
      </c>
      <c r="BF3361" s="147">
        <f t="shared" si="55"/>
        <v>0</v>
      </c>
      <c r="BG3361" s="147">
        <f t="shared" si="56"/>
        <v>0</v>
      </c>
      <c r="BH3361" s="147">
        <f t="shared" si="57"/>
        <v>0</v>
      </c>
      <c r="BI3361" s="147">
        <f t="shared" si="58"/>
        <v>0</v>
      </c>
      <c r="BJ3361" s="18" t="s">
        <v>78</v>
      </c>
      <c r="BK3361" s="147">
        <f t="shared" si="59"/>
        <v>0</v>
      </c>
      <c r="BL3361" s="18" t="s">
        <v>423</v>
      </c>
      <c r="BM3361" s="146" t="s">
        <v>3435</v>
      </c>
    </row>
    <row r="3362" spans="2:65" s="1" customFormat="1" ht="44.25" customHeight="1" x14ac:dyDescent="0.2">
      <c r="B3362" s="134"/>
      <c r="C3362" s="135" t="s">
        <v>3436</v>
      </c>
      <c r="D3362" s="135" t="s">
        <v>306</v>
      </c>
      <c r="E3362" s="136" t="s">
        <v>3437</v>
      </c>
      <c r="F3362" s="137" t="s">
        <v>3438</v>
      </c>
      <c r="G3362" s="138" t="s">
        <v>871</v>
      </c>
      <c r="H3362" s="139">
        <v>1</v>
      </c>
      <c r="I3362" s="140"/>
      <c r="J3362" s="141">
        <f t="shared" si="50"/>
        <v>0</v>
      </c>
      <c r="K3362" s="137" t="s">
        <v>2</v>
      </c>
      <c r="L3362" s="33"/>
      <c r="M3362" s="142" t="s">
        <v>2</v>
      </c>
      <c r="N3362" s="143" t="s">
        <v>42</v>
      </c>
      <c r="P3362" s="144">
        <f t="shared" si="51"/>
        <v>0</v>
      </c>
      <c r="Q3362" s="144">
        <v>0</v>
      </c>
      <c r="R3362" s="144">
        <f t="shared" si="52"/>
        <v>0</v>
      </c>
      <c r="S3362" s="144">
        <v>0</v>
      </c>
      <c r="T3362" s="145">
        <f t="shared" si="53"/>
        <v>0</v>
      </c>
      <c r="AR3362" s="146" t="s">
        <v>423</v>
      </c>
      <c r="AT3362" s="146" t="s">
        <v>306</v>
      </c>
      <c r="AU3362" s="146" t="s">
        <v>80</v>
      </c>
      <c r="AY3362" s="18" t="s">
        <v>304</v>
      </c>
      <c r="BE3362" s="147">
        <f t="shared" si="54"/>
        <v>0</v>
      </c>
      <c r="BF3362" s="147">
        <f t="shared" si="55"/>
        <v>0</v>
      </c>
      <c r="BG3362" s="147">
        <f t="shared" si="56"/>
        <v>0</v>
      </c>
      <c r="BH3362" s="147">
        <f t="shared" si="57"/>
        <v>0</v>
      </c>
      <c r="BI3362" s="147">
        <f t="shared" si="58"/>
        <v>0</v>
      </c>
      <c r="BJ3362" s="18" t="s">
        <v>78</v>
      </c>
      <c r="BK3362" s="147">
        <f t="shared" si="59"/>
        <v>0</v>
      </c>
      <c r="BL3362" s="18" t="s">
        <v>423</v>
      </c>
      <c r="BM3362" s="146" t="s">
        <v>3439</v>
      </c>
    </row>
    <row r="3363" spans="2:65" s="1" customFormat="1" ht="37.9" customHeight="1" x14ac:dyDescent="0.2">
      <c r="B3363" s="134"/>
      <c r="C3363" s="135" t="s">
        <v>3440</v>
      </c>
      <c r="D3363" s="135" t="s">
        <v>306</v>
      </c>
      <c r="E3363" s="136" t="s">
        <v>3441</v>
      </c>
      <c r="F3363" s="137" t="s">
        <v>3442</v>
      </c>
      <c r="G3363" s="138" t="s">
        <v>871</v>
      </c>
      <c r="H3363" s="139">
        <v>1</v>
      </c>
      <c r="I3363" s="140"/>
      <c r="J3363" s="141">
        <f t="shared" si="50"/>
        <v>0</v>
      </c>
      <c r="K3363" s="137" t="s">
        <v>2</v>
      </c>
      <c r="L3363" s="33"/>
      <c r="M3363" s="142" t="s">
        <v>2</v>
      </c>
      <c r="N3363" s="143" t="s">
        <v>42</v>
      </c>
      <c r="P3363" s="144">
        <f t="shared" si="51"/>
        <v>0</v>
      </c>
      <c r="Q3363" s="144">
        <v>0</v>
      </c>
      <c r="R3363" s="144">
        <f t="shared" si="52"/>
        <v>0</v>
      </c>
      <c r="S3363" s="144">
        <v>0</v>
      </c>
      <c r="T3363" s="145">
        <f t="shared" si="53"/>
        <v>0</v>
      </c>
      <c r="AR3363" s="146" t="s">
        <v>423</v>
      </c>
      <c r="AT3363" s="146" t="s">
        <v>306</v>
      </c>
      <c r="AU3363" s="146" t="s">
        <v>80</v>
      </c>
      <c r="AY3363" s="18" t="s">
        <v>304</v>
      </c>
      <c r="BE3363" s="147">
        <f t="shared" si="54"/>
        <v>0</v>
      </c>
      <c r="BF3363" s="147">
        <f t="shared" si="55"/>
        <v>0</v>
      </c>
      <c r="BG3363" s="147">
        <f t="shared" si="56"/>
        <v>0</v>
      </c>
      <c r="BH3363" s="147">
        <f t="shared" si="57"/>
        <v>0</v>
      </c>
      <c r="BI3363" s="147">
        <f t="shared" si="58"/>
        <v>0</v>
      </c>
      <c r="BJ3363" s="18" t="s">
        <v>78</v>
      </c>
      <c r="BK3363" s="147">
        <f t="shared" si="59"/>
        <v>0</v>
      </c>
      <c r="BL3363" s="18" t="s">
        <v>423</v>
      </c>
      <c r="BM3363" s="146" t="s">
        <v>3443</v>
      </c>
    </row>
    <row r="3364" spans="2:65" s="1" customFormat="1" ht="37.9" customHeight="1" x14ac:dyDescent="0.2">
      <c r="B3364" s="134"/>
      <c r="C3364" s="135" t="s">
        <v>3444</v>
      </c>
      <c r="D3364" s="135" t="s">
        <v>306</v>
      </c>
      <c r="E3364" s="136" t="s">
        <v>3445</v>
      </c>
      <c r="F3364" s="137" t="s">
        <v>3446</v>
      </c>
      <c r="G3364" s="138" t="s">
        <v>871</v>
      </c>
      <c r="H3364" s="139">
        <v>7</v>
      </c>
      <c r="I3364" s="140"/>
      <c r="J3364" s="141">
        <f t="shared" si="50"/>
        <v>0</v>
      </c>
      <c r="K3364" s="137" t="s">
        <v>2</v>
      </c>
      <c r="L3364" s="33"/>
      <c r="M3364" s="142" t="s">
        <v>2</v>
      </c>
      <c r="N3364" s="143" t="s">
        <v>42</v>
      </c>
      <c r="P3364" s="144">
        <f t="shared" si="51"/>
        <v>0</v>
      </c>
      <c r="Q3364" s="144">
        <v>0</v>
      </c>
      <c r="R3364" s="144">
        <f t="shared" si="52"/>
        <v>0</v>
      </c>
      <c r="S3364" s="144">
        <v>0</v>
      </c>
      <c r="T3364" s="145">
        <f t="shared" si="53"/>
        <v>0</v>
      </c>
      <c r="AR3364" s="146" t="s">
        <v>423</v>
      </c>
      <c r="AT3364" s="146" t="s">
        <v>306</v>
      </c>
      <c r="AU3364" s="146" t="s">
        <v>80</v>
      </c>
      <c r="AY3364" s="18" t="s">
        <v>304</v>
      </c>
      <c r="BE3364" s="147">
        <f t="shared" si="54"/>
        <v>0</v>
      </c>
      <c r="BF3364" s="147">
        <f t="shared" si="55"/>
        <v>0</v>
      </c>
      <c r="BG3364" s="147">
        <f t="shared" si="56"/>
        <v>0</v>
      </c>
      <c r="BH3364" s="147">
        <f t="shared" si="57"/>
        <v>0</v>
      </c>
      <c r="BI3364" s="147">
        <f t="shared" si="58"/>
        <v>0</v>
      </c>
      <c r="BJ3364" s="18" t="s">
        <v>78</v>
      </c>
      <c r="BK3364" s="147">
        <f t="shared" si="59"/>
        <v>0</v>
      </c>
      <c r="BL3364" s="18" t="s">
        <v>423</v>
      </c>
      <c r="BM3364" s="146" t="s">
        <v>3447</v>
      </c>
    </row>
    <row r="3365" spans="2:65" s="1" customFormat="1" ht="37.9" customHeight="1" x14ac:dyDescent="0.2">
      <c r="B3365" s="134"/>
      <c r="C3365" s="135" t="s">
        <v>3448</v>
      </c>
      <c r="D3365" s="135" t="s">
        <v>306</v>
      </c>
      <c r="E3365" s="136" t="s">
        <v>3449</v>
      </c>
      <c r="F3365" s="137" t="s">
        <v>3450</v>
      </c>
      <c r="G3365" s="138" t="s">
        <v>871</v>
      </c>
      <c r="H3365" s="139">
        <v>1</v>
      </c>
      <c r="I3365" s="140"/>
      <c r="J3365" s="141">
        <f t="shared" si="50"/>
        <v>0</v>
      </c>
      <c r="K3365" s="137" t="s">
        <v>2</v>
      </c>
      <c r="L3365" s="33"/>
      <c r="M3365" s="142" t="s">
        <v>2</v>
      </c>
      <c r="N3365" s="143" t="s">
        <v>42</v>
      </c>
      <c r="P3365" s="144">
        <f t="shared" si="51"/>
        <v>0</v>
      </c>
      <c r="Q3365" s="144">
        <v>0</v>
      </c>
      <c r="R3365" s="144">
        <f t="shared" si="52"/>
        <v>0</v>
      </c>
      <c r="S3365" s="144">
        <v>0</v>
      </c>
      <c r="T3365" s="145">
        <f t="shared" si="53"/>
        <v>0</v>
      </c>
      <c r="AR3365" s="146" t="s">
        <v>423</v>
      </c>
      <c r="AT3365" s="146" t="s">
        <v>306</v>
      </c>
      <c r="AU3365" s="146" t="s">
        <v>80</v>
      </c>
      <c r="AY3365" s="18" t="s">
        <v>304</v>
      </c>
      <c r="BE3365" s="147">
        <f t="shared" si="54"/>
        <v>0</v>
      </c>
      <c r="BF3365" s="147">
        <f t="shared" si="55"/>
        <v>0</v>
      </c>
      <c r="BG3365" s="147">
        <f t="shared" si="56"/>
        <v>0</v>
      </c>
      <c r="BH3365" s="147">
        <f t="shared" si="57"/>
        <v>0</v>
      </c>
      <c r="BI3365" s="147">
        <f t="shared" si="58"/>
        <v>0</v>
      </c>
      <c r="BJ3365" s="18" t="s">
        <v>78</v>
      </c>
      <c r="BK3365" s="147">
        <f t="shared" si="59"/>
        <v>0</v>
      </c>
      <c r="BL3365" s="18" t="s">
        <v>423</v>
      </c>
      <c r="BM3365" s="146" t="s">
        <v>3451</v>
      </c>
    </row>
    <row r="3366" spans="2:65" s="1" customFormat="1" ht="37.9" customHeight="1" x14ac:dyDescent="0.2">
      <c r="B3366" s="134"/>
      <c r="C3366" s="135" t="s">
        <v>3452</v>
      </c>
      <c r="D3366" s="135" t="s">
        <v>306</v>
      </c>
      <c r="E3366" s="136" t="s">
        <v>3453</v>
      </c>
      <c r="F3366" s="137" t="s">
        <v>3454</v>
      </c>
      <c r="G3366" s="138" t="s">
        <v>871</v>
      </c>
      <c r="H3366" s="139">
        <v>1</v>
      </c>
      <c r="I3366" s="140"/>
      <c r="J3366" s="141">
        <f t="shared" si="50"/>
        <v>0</v>
      </c>
      <c r="K3366" s="137" t="s">
        <v>2</v>
      </c>
      <c r="L3366" s="33"/>
      <c r="M3366" s="142" t="s">
        <v>2</v>
      </c>
      <c r="N3366" s="143" t="s">
        <v>42</v>
      </c>
      <c r="P3366" s="144">
        <f t="shared" si="51"/>
        <v>0</v>
      </c>
      <c r="Q3366" s="144">
        <v>0</v>
      </c>
      <c r="R3366" s="144">
        <f t="shared" si="52"/>
        <v>0</v>
      </c>
      <c r="S3366" s="144">
        <v>0</v>
      </c>
      <c r="T3366" s="145">
        <f t="shared" si="53"/>
        <v>0</v>
      </c>
      <c r="AR3366" s="146" t="s">
        <v>423</v>
      </c>
      <c r="AT3366" s="146" t="s">
        <v>306</v>
      </c>
      <c r="AU3366" s="146" t="s">
        <v>80</v>
      </c>
      <c r="AY3366" s="18" t="s">
        <v>304</v>
      </c>
      <c r="BE3366" s="147">
        <f t="shared" si="54"/>
        <v>0</v>
      </c>
      <c r="BF3366" s="147">
        <f t="shared" si="55"/>
        <v>0</v>
      </c>
      <c r="BG3366" s="147">
        <f t="shared" si="56"/>
        <v>0</v>
      </c>
      <c r="BH3366" s="147">
        <f t="shared" si="57"/>
        <v>0</v>
      </c>
      <c r="BI3366" s="147">
        <f t="shared" si="58"/>
        <v>0</v>
      </c>
      <c r="BJ3366" s="18" t="s">
        <v>78</v>
      </c>
      <c r="BK3366" s="147">
        <f t="shared" si="59"/>
        <v>0</v>
      </c>
      <c r="BL3366" s="18" t="s">
        <v>423</v>
      </c>
      <c r="BM3366" s="146" t="s">
        <v>3455</v>
      </c>
    </row>
    <row r="3367" spans="2:65" s="1" customFormat="1" ht="37.9" customHeight="1" x14ac:dyDescent="0.2">
      <c r="B3367" s="134"/>
      <c r="C3367" s="135" t="s">
        <v>3456</v>
      </c>
      <c r="D3367" s="135" t="s">
        <v>306</v>
      </c>
      <c r="E3367" s="136" t="s">
        <v>3457</v>
      </c>
      <c r="F3367" s="137" t="s">
        <v>3458</v>
      </c>
      <c r="G3367" s="138" t="s">
        <v>871</v>
      </c>
      <c r="H3367" s="139">
        <v>1</v>
      </c>
      <c r="I3367" s="140"/>
      <c r="J3367" s="141">
        <f t="shared" si="50"/>
        <v>0</v>
      </c>
      <c r="K3367" s="137" t="s">
        <v>2</v>
      </c>
      <c r="L3367" s="33"/>
      <c r="M3367" s="142" t="s">
        <v>2</v>
      </c>
      <c r="N3367" s="143" t="s">
        <v>42</v>
      </c>
      <c r="P3367" s="144">
        <f t="shared" si="51"/>
        <v>0</v>
      </c>
      <c r="Q3367" s="144">
        <v>0</v>
      </c>
      <c r="R3367" s="144">
        <f t="shared" si="52"/>
        <v>0</v>
      </c>
      <c r="S3367" s="144">
        <v>0</v>
      </c>
      <c r="T3367" s="145">
        <f t="shared" si="53"/>
        <v>0</v>
      </c>
      <c r="AR3367" s="146" t="s">
        <v>423</v>
      </c>
      <c r="AT3367" s="146" t="s">
        <v>306</v>
      </c>
      <c r="AU3367" s="146" t="s">
        <v>80</v>
      </c>
      <c r="AY3367" s="18" t="s">
        <v>304</v>
      </c>
      <c r="BE3367" s="147">
        <f t="shared" si="54"/>
        <v>0</v>
      </c>
      <c r="BF3367" s="147">
        <f t="shared" si="55"/>
        <v>0</v>
      </c>
      <c r="BG3367" s="147">
        <f t="shared" si="56"/>
        <v>0</v>
      </c>
      <c r="BH3367" s="147">
        <f t="shared" si="57"/>
        <v>0</v>
      </c>
      <c r="BI3367" s="147">
        <f t="shared" si="58"/>
        <v>0</v>
      </c>
      <c r="BJ3367" s="18" t="s">
        <v>78</v>
      </c>
      <c r="BK3367" s="147">
        <f t="shared" si="59"/>
        <v>0</v>
      </c>
      <c r="BL3367" s="18" t="s">
        <v>423</v>
      </c>
      <c r="BM3367" s="146" t="s">
        <v>3459</v>
      </c>
    </row>
    <row r="3368" spans="2:65" s="1" customFormat="1" ht="37.9" customHeight="1" x14ac:dyDescent="0.2">
      <c r="B3368" s="134"/>
      <c r="C3368" s="135" t="s">
        <v>3460</v>
      </c>
      <c r="D3368" s="135" t="s">
        <v>306</v>
      </c>
      <c r="E3368" s="136" t="s">
        <v>3461</v>
      </c>
      <c r="F3368" s="137" t="s">
        <v>3462</v>
      </c>
      <c r="G3368" s="138" t="s">
        <v>871</v>
      </c>
      <c r="H3368" s="139">
        <v>1</v>
      </c>
      <c r="I3368" s="140"/>
      <c r="J3368" s="141">
        <f t="shared" si="50"/>
        <v>0</v>
      </c>
      <c r="K3368" s="137" t="s">
        <v>2</v>
      </c>
      <c r="L3368" s="33"/>
      <c r="M3368" s="142" t="s">
        <v>2</v>
      </c>
      <c r="N3368" s="143" t="s">
        <v>42</v>
      </c>
      <c r="P3368" s="144">
        <f t="shared" si="51"/>
        <v>0</v>
      </c>
      <c r="Q3368" s="144">
        <v>0</v>
      </c>
      <c r="R3368" s="144">
        <f t="shared" si="52"/>
        <v>0</v>
      </c>
      <c r="S3368" s="144">
        <v>0</v>
      </c>
      <c r="T3368" s="145">
        <f t="shared" si="53"/>
        <v>0</v>
      </c>
      <c r="AR3368" s="146" t="s">
        <v>423</v>
      </c>
      <c r="AT3368" s="146" t="s">
        <v>306</v>
      </c>
      <c r="AU3368" s="146" t="s">
        <v>80</v>
      </c>
      <c r="AY3368" s="18" t="s">
        <v>304</v>
      </c>
      <c r="BE3368" s="147">
        <f t="shared" si="54"/>
        <v>0</v>
      </c>
      <c r="BF3368" s="147">
        <f t="shared" si="55"/>
        <v>0</v>
      </c>
      <c r="BG3368" s="147">
        <f t="shared" si="56"/>
        <v>0</v>
      </c>
      <c r="BH3368" s="147">
        <f t="shared" si="57"/>
        <v>0</v>
      </c>
      <c r="BI3368" s="147">
        <f t="shared" si="58"/>
        <v>0</v>
      </c>
      <c r="BJ3368" s="18" t="s">
        <v>78</v>
      </c>
      <c r="BK3368" s="147">
        <f t="shared" si="59"/>
        <v>0</v>
      </c>
      <c r="BL3368" s="18" t="s">
        <v>423</v>
      </c>
      <c r="BM3368" s="146" t="s">
        <v>3463</v>
      </c>
    </row>
    <row r="3369" spans="2:65" s="11" customFormat="1" ht="22.9" customHeight="1" x14ac:dyDescent="0.2">
      <c r="B3369" s="122"/>
      <c r="D3369" s="123" t="s">
        <v>70</v>
      </c>
      <c r="E3369" s="132" t="s">
        <v>3464</v>
      </c>
      <c r="F3369" s="132" t="s">
        <v>3465</v>
      </c>
      <c r="I3369" s="125"/>
      <c r="J3369" s="133">
        <f>BK3369</f>
        <v>0</v>
      </c>
      <c r="L3369" s="122"/>
      <c r="M3369" s="127"/>
      <c r="P3369" s="128">
        <f>SUM(P3370:P3382)</f>
        <v>0</v>
      </c>
      <c r="R3369" s="128">
        <f>SUM(R3370:R3382)</f>
        <v>0</v>
      </c>
      <c r="T3369" s="129">
        <f>SUM(T3370:T3382)</f>
        <v>0</v>
      </c>
      <c r="AR3369" s="123" t="s">
        <v>80</v>
      </c>
      <c r="AT3369" s="130" t="s">
        <v>70</v>
      </c>
      <c r="AU3369" s="130" t="s">
        <v>78</v>
      </c>
      <c r="AY3369" s="123" t="s">
        <v>304</v>
      </c>
      <c r="BK3369" s="131">
        <f>SUM(BK3370:BK3382)</f>
        <v>0</v>
      </c>
    </row>
    <row r="3370" spans="2:65" s="1" customFormat="1" ht="24.2" customHeight="1" x14ac:dyDescent="0.2">
      <c r="B3370" s="134"/>
      <c r="C3370" s="135" t="s">
        <v>3466</v>
      </c>
      <c r="D3370" s="135" t="s">
        <v>306</v>
      </c>
      <c r="E3370" s="136" t="s">
        <v>3467</v>
      </c>
      <c r="F3370" s="137" t="s">
        <v>3468</v>
      </c>
      <c r="G3370" s="138" t="s">
        <v>871</v>
      </c>
      <c r="H3370" s="139">
        <v>1</v>
      </c>
      <c r="I3370" s="140"/>
      <c r="J3370" s="141">
        <f t="shared" ref="J3370:J3382" si="60">ROUND(I3370*H3370,2)</f>
        <v>0</v>
      </c>
      <c r="K3370" s="137" t="s">
        <v>2</v>
      </c>
      <c r="L3370" s="33"/>
      <c r="M3370" s="142" t="s">
        <v>2</v>
      </c>
      <c r="N3370" s="143" t="s">
        <v>42</v>
      </c>
      <c r="P3370" s="144">
        <f t="shared" ref="P3370:P3382" si="61">O3370*H3370</f>
        <v>0</v>
      </c>
      <c r="Q3370" s="144">
        <v>0</v>
      </c>
      <c r="R3370" s="144">
        <f t="shared" ref="R3370:R3382" si="62">Q3370*H3370</f>
        <v>0</v>
      </c>
      <c r="S3370" s="144">
        <v>0</v>
      </c>
      <c r="T3370" s="145">
        <f t="shared" ref="T3370:T3382" si="63">S3370*H3370</f>
        <v>0</v>
      </c>
      <c r="AR3370" s="146" t="s">
        <v>423</v>
      </c>
      <c r="AT3370" s="146" t="s">
        <v>306</v>
      </c>
      <c r="AU3370" s="146" t="s">
        <v>80</v>
      </c>
      <c r="AY3370" s="18" t="s">
        <v>304</v>
      </c>
      <c r="BE3370" s="147">
        <f t="shared" ref="BE3370:BE3382" si="64">IF(N3370="základní",J3370,0)</f>
        <v>0</v>
      </c>
      <c r="BF3370" s="147">
        <f t="shared" ref="BF3370:BF3382" si="65">IF(N3370="snížená",J3370,0)</f>
        <v>0</v>
      </c>
      <c r="BG3370" s="147">
        <f t="shared" ref="BG3370:BG3382" si="66">IF(N3370="zákl. přenesená",J3370,0)</f>
        <v>0</v>
      </c>
      <c r="BH3370" s="147">
        <f t="shared" ref="BH3370:BH3382" si="67">IF(N3370="sníž. přenesená",J3370,0)</f>
        <v>0</v>
      </c>
      <c r="BI3370" s="147">
        <f t="shared" ref="BI3370:BI3382" si="68">IF(N3370="nulová",J3370,0)</f>
        <v>0</v>
      </c>
      <c r="BJ3370" s="18" t="s">
        <v>78</v>
      </c>
      <c r="BK3370" s="147">
        <f t="shared" ref="BK3370:BK3382" si="69">ROUND(I3370*H3370,2)</f>
        <v>0</v>
      </c>
      <c r="BL3370" s="18" t="s">
        <v>423</v>
      </c>
      <c r="BM3370" s="146" t="s">
        <v>3469</v>
      </c>
    </row>
    <row r="3371" spans="2:65" s="1" customFormat="1" ht="24.2" customHeight="1" x14ac:dyDescent="0.2">
      <c r="B3371" s="134"/>
      <c r="C3371" s="135" t="s">
        <v>3470</v>
      </c>
      <c r="D3371" s="135" t="s">
        <v>306</v>
      </c>
      <c r="E3371" s="136" t="s">
        <v>3471</v>
      </c>
      <c r="F3371" s="137" t="s">
        <v>3472</v>
      </c>
      <c r="G3371" s="138" t="s">
        <v>871</v>
      </c>
      <c r="H3371" s="139">
        <v>1</v>
      </c>
      <c r="I3371" s="140"/>
      <c r="J3371" s="141">
        <f t="shared" si="60"/>
        <v>0</v>
      </c>
      <c r="K3371" s="137" t="s">
        <v>2</v>
      </c>
      <c r="L3371" s="33"/>
      <c r="M3371" s="142" t="s">
        <v>2</v>
      </c>
      <c r="N3371" s="143" t="s">
        <v>42</v>
      </c>
      <c r="P3371" s="144">
        <f t="shared" si="61"/>
        <v>0</v>
      </c>
      <c r="Q3371" s="144">
        <v>0</v>
      </c>
      <c r="R3371" s="144">
        <f t="shared" si="62"/>
        <v>0</v>
      </c>
      <c r="S3371" s="144">
        <v>0</v>
      </c>
      <c r="T3371" s="145">
        <f t="shared" si="63"/>
        <v>0</v>
      </c>
      <c r="AR3371" s="146" t="s">
        <v>423</v>
      </c>
      <c r="AT3371" s="146" t="s">
        <v>306</v>
      </c>
      <c r="AU3371" s="146" t="s">
        <v>80</v>
      </c>
      <c r="AY3371" s="18" t="s">
        <v>304</v>
      </c>
      <c r="BE3371" s="147">
        <f t="shared" si="64"/>
        <v>0</v>
      </c>
      <c r="BF3371" s="147">
        <f t="shared" si="65"/>
        <v>0</v>
      </c>
      <c r="BG3371" s="147">
        <f t="shared" si="66"/>
        <v>0</v>
      </c>
      <c r="BH3371" s="147">
        <f t="shared" si="67"/>
        <v>0</v>
      </c>
      <c r="BI3371" s="147">
        <f t="shared" si="68"/>
        <v>0</v>
      </c>
      <c r="BJ3371" s="18" t="s">
        <v>78</v>
      </c>
      <c r="BK3371" s="147">
        <f t="shared" si="69"/>
        <v>0</v>
      </c>
      <c r="BL3371" s="18" t="s">
        <v>423</v>
      </c>
      <c r="BM3371" s="146" t="s">
        <v>3473</v>
      </c>
    </row>
    <row r="3372" spans="2:65" s="1" customFormat="1" ht="33" customHeight="1" x14ac:dyDescent="0.2">
      <c r="B3372" s="134"/>
      <c r="C3372" s="135" t="s">
        <v>3474</v>
      </c>
      <c r="D3372" s="135" t="s">
        <v>306</v>
      </c>
      <c r="E3372" s="136" t="s">
        <v>3475</v>
      </c>
      <c r="F3372" s="137" t="s">
        <v>3476</v>
      </c>
      <c r="G3372" s="138" t="s">
        <v>871</v>
      </c>
      <c r="H3372" s="139">
        <v>1</v>
      </c>
      <c r="I3372" s="140"/>
      <c r="J3372" s="141">
        <f t="shared" si="60"/>
        <v>0</v>
      </c>
      <c r="K3372" s="137" t="s">
        <v>2</v>
      </c>
      <c r="L3372" s="33"/>
      <c r="M3372" s="142" t="s">
        <v>2</v>
      </c>
      <c r="N3372" s="143" t="s">
        <v>42</v>
      </c>
      <c r="P3372" s="144">
        <f t="shared" si="61"/>
        <v>0</v>
      </c>
      <c r="Q3372" s="144">
        <v>0</v>
      </c>
      <c r="R3372" s="144">
        <f t="shared" si="62"/>
        <v>0</v>
      </c>
      <c r="S3372" s="144">
        <v>0</v>
      </c>
      <c r="T3372" s="145">
        <f t="shared" si="63"/>
        <v>0</v>
      </c>
      <c r="AR3372" s="146" t="s">
        <v>423</v>
      </c>
      <c r="AT3372" s="146" t="s">
        <v>306</v>
      </c>
      <c r="AU3372" s="146" t="s">
        <v>80</v>
      </c>
      <c r="AY3372" s="18" t="s">
        <v>304</v>
      </c>
      <c r="BE3372" s="147">
        <f t="shared" si="64"/>
        <v>0</v>
      </c>
      <c r="BF3372" s="147">
        <f t="shared" si="65"/>
        <v>0</v>
      </c>
      <c r="BG3372" s="147">
        <f t="shared" si="66"/>
        <v>0</v>
      </c>
      <c r="BH3372" s="147">
        <f t="shared" si="67"/>
        <v>0</v>
      </c>
      <c r="BI3372" s="147">
        <f t="shared" si="68"/>
        <v>0</v>
      </c>
      <c r="BJ3372" s="18" t="s">
        <v>78</v>
      </c>
      <c r="BK3372" s="147">
        <f t="shared" si="69"/>
        <v>0</v>
      </c>
      <c r="BL3372" s="18" t="s">
        <v>423</v>
      </c>
      <c r="BM3372" s="146" t="s">
        <v>3477</v>
      </c>
    </row>
    <row r="3373" spans="2:65" s="1" customFormat="1" ht="37.9" customHeight="1" x14ac:dyDescent="0.2">
      <c r="B3373" s="134"/>
      <c r="C3373" s="135" t="s">
        <v>3478</v>
      </c>
      <c r="D3373" s="135" t="s">
        <v>306</v>
      </c>
      <c r="E3373" s="136" t="s">
        <v>3479</v>
      </c>
      <c r="F3373" s="137" t="s">
        <v>3480</v>
      </c>
      <c r="G3373" s="138" t="s">
        <v>871</v>
      </c>
      <c r="H3373" s="139">
        <v>1</v>
      </c>
      <c r="I3373" s="140"/>
      <c r="J3373" s="141">
        <f t="shared" si="60"/>
        <v>0</v>
      </c>
      <c r="K3373" s="137" t="s">
        <v>2</v>
      </c>
      <c r="L3373" s="33"/>
      <c r="M3373" s="142" t="s">
        <v>2</v>
      </c>
      <c r="N3373" s="143" t="s">
        <v>42</v>
      </c>
      <c r="P3373" s="144">
        <f t="shared" si="61"/>
        <v>0</v>
      </c>
      <c r="Q3373" s="144">
        <v>0</v>
      </c>
      <c r="R3373" s="144">
        <f t="shared" si="62"/>
        <v>0</v>
      </c>
      <c r="S3373" s="144">
        <v>0</v>
      </c>
      <c r="T3373" s="145">
        <f t="shared" si="63"/>
        <v>0</v>
      </c>
      <c r="AR3373" s="146" t="s">
        <v>423</v>
      </c>
      <c r="AT3373" s="146" t="s">
        <v>306</v>
      </c>
      <c r="AU3373" s="146" t="s">
        <v>80</v>
      </c>
      <c r="AY3373" s="18" t="s">
        <v>304</v>
      </c>
      <c r="BE3373" s="147">
        <f t="shared" si="64"/>
        <v>0</v>
      </c>
      <c r="BF3373" s="147">
        <f t="shared" si="65"/>
        <v>0</v>
      </c>
      <c r="BG3373" s="147">
        <f t="shared" si="66"/>
        <v>0</v>
      </c>
      <c r="BH3373" s="147">
        <f t="shared" si="67"/>
        <v>0</v>
      </c>
      <c r="BI3373" s="147">
        <f t="shared" si="68"/>
        <v>0</v>
      </c>
      <c r="BJ3373" s="18" t="s">
        <v>78</v>
      </c>
      <c r="BK3373" s="147">
        <f t="shared" si="69"/>
        <v>0</v>
      </c>
      <c r="BL3373" s="18" t="s">
        <v>423</v>
      </c>
      <c r="BM3373" s="146" t="s">
        <v>3481</v>
      </c>
    </row>
    <row r="3374" spans="2:65" s="1" customFormat="1" ht="37.9" customHeight="1" x14ac:dyDescent="0.2">
      <c r="B3374" s="134"/>
      <c r="C3374" s="135" t="s">
        <v>3482</v>
      </c>
      <c r="D3374" s="135" t="s">
        <v>306</v>
      </c>
      <c r="E3374" s="136" t="s">
        <v>3483</v>
      </c>
      <c r="F3374" s="137" t="s">
        <v>3484</v>
      </c>
      <c r="G3374" s="138" t="s">
        <v>871</v>
      </c>
      <c r="H3374" s="139">
        <v>1</v>
      </c>
      <c r="I3374" s="140"/>
      <c r="J3374" s="141">
        <f t="shared" si="60"/>
        <v>0</v>
      </c>
      <c r="K3374" s="137" t="s">
        <v>2</v>
      </c>
      <c r="L3374" s="33"/>
      <c r="M3374" s="142" t="s">
        <v>2</v>
      </c>
      <c r="N3374" s="143" t="s">
        <v>42</v>
      </c>
      <c r="P3374" s="144">
        <f t="shared" si="61"/>
        <v>0</v>
      </c>
      <c r="Q3374" s="144">
        <v>0</v>
      </c>
      <c r="R3374" s="144">
        <f t="shared" si="62"/>
        <v>0</v>
      </c>
      <c r="S3374" s="144">
        <v>0</v>
      </c>
      <c r="T3374" s="145">
        <f t="shared" si="63"/>
        <v>0</v>
      </c>
      <c r="AR3374" s="146" t="s">
        <v>423</v>
      </c>
      <c r="AT3374" s="146" t="s">
        <v>306</v>
      </c>
      <c r="AU3374" s="146" t="s">
        <v>80</v>
      </c>
      <c r="AY3374" s="18" t="s">
        <v>304</v>
      </c>
      <c r="BE3374" s="147">
        <f t="shared" si="64"/>
        <v>0</v>
      </c>
      <c r="BF3374" s="147">
        <f t="shared" si="65"/>
        <v>0</v>
      </c>
      <c r="BG3374" s="147">
        <f t="shared" si="66"/>
        <v>0</v>
      </c>
      <c r="BH3374" s="147">
        <f t="shared" si="67"/>
        <v>0</v>
      </c>
      <c r="BI3374" s="147">
        <f t="shared" si="68"/>
        <v>0</v>
      </c>
      <c r="BJ3374" s="18" t="s">
        <v>78</v>
      </c>
      <c r="BK3374" s="147">
        <f t="shared" si="69"/>
        <v>0</v>
      </c>
      <c r="BL3374" s="18" t="s">
        <v>423</v>
      </c>
      <c r="BM3374" s="146" t="s">
        <v>3485</v>
      </c>
    </row>
    <row r="3375" spans="2:65" s="1" customFormat="1" ht="24.2" customHeight="1" x14ac:dyDescent="0.2">
      <c r="B3375" s="134"/>
      <c r="C3375" s="181" t="s">
        <v>3486</v>
      </c>
      <c r="D3375" s="181" t="s">
        <v>535</v>
      </c>
      <c r="E3375" s="182" t="s">
        <v>3487</v>
      </c>
      <c r="F3375" s="183" t="s">
        <v>3488</v>
      </c>
      <c r="G3375" s="184" t="s">
        <v>871</v>
      </c>
      <c r="H3375" s="185">
        <v>1</v>
      </c>
      <c r="I3375" s="186"/>
      <c r="J3375" s="187">
        <f t="shared" si="60"/>
        <v>0</v>
      </c>
      <c r="K3375" s="183" t="s">
        <v>2</v>
      </c>
      <c r="L3375" s="188"/>
      <c r="M3375" s="189" t="s">
        <v>2</v>
      </c>
      <c r="N3375" s="190" t="s">
        <v>42</v>
      </c>
      <c r="P3375" s="144">
        <f t="shared" si="61"/>
        <v>0</v>
      </c>
      <c r="Q3375" s="144">
        <v>0</v>
      </c>
      <c r="R3375" s="144">
        <f t="shared" si="62"/>
        <v>0</v>
      </c>
      <c r="S3375" s="144">
        <v>0</v>
      </c>
      <c r="T3375" s="145">
        <f t="shared" si="63"/>
        <v>0</v>
      </c>
      <c r="AR3375" s="146" t="s">
        <v>552</v>
      </c>
      <c r="AT3375" s="146" t="s">
        <v>535</v>
      </c>
      <c r="AU3375" s="146" t="s">
        <v>80</v>
      </c>
      <c r="AY3375" s="18" t="s">
        <v>304</v>
      </c>
      <c r="BE3375" s="147">
        <f t="shared" si="64"/>
        <v>0</v>
      </c>
      <c r="BF3375" s="147">
        <f t="shared" si="65"/>
        <v>0</v>
      </c>
      <c r="BG3375" s="147">
        <f t="shared" si="66"/>
        <v>0</v>
      </c>
      <c r="BH3375" s="147">
        <f t="shared" si="67"/>
        <v>0</v>
      </c>
      <c r="BI3375" s="147">
        <f t="shared" si="68"/>
        <v>0</v>
      </c>
      <c r="BJ3375" s="18" t="s">
        <v>78</v>
      </c>
      <c r="BK3375" s="147">
        <f t="shared" si="69"/>
        <v>0</v>
      </c>
      <c r="BL3375" s="18" t="s">
        <v>423</v>
      </c>
      <c r="BM3375" s="146" t="s">
        <v>3489</v>
      </c>
    </row>
    <row r="3376" spans="2:65" s="1" customFormat="1" ht="24.2" customHeight="1" x14ac:dyDescent="0.2">
      <c r="B3376" s="134"/>
      <c r="C3376" s="181" t="s">
        <v>3490</v>
      </c>
      <c r="D3376" s="181" t="s">
        <v>535</v>
      </c>
      <c r="E3376" s="182" t="s">
        <v>3491</v>
      </c>
      <c r="F3376" s="183" t="s">
        <v>3492</v>
      </c>
      <c r="G3376" s="184" t="s">
        <v>871</v>
      </c>
      <c r="H3376" s="185">
        <v>1</v>
      </c>
      <c r="I3376" s="186"/>
      <c r="J3376" s="187">
        <f t="shared" si="60"/>
        <v>0</v>
      </c>
      <c r="K3376" s="183" t="s">
        <v>2</v>
      </c>
      <c r="L3376" s="188"/>
      <c r="M3376" s="189" t="s">
        <v>2</v>
      </c>
      <c r="N3376" s="190" t="s">
        <v>42</v>
      </c>
      <c r="P3376" s="144">
        <f t="shared" si="61"/>
        <v>0</v>
      </c>
      <c r="Q3376" s="144">
        <v>0</v>
      </c>
      <c r="R3376" s="144">
        <f t="shared" si="62"/>
        <v>0</v>
      </c>
      <c r="S3376" s="144">
        <v>0</v>
      </c>
      <c r="T3376" s="145">
        <f t="shared" si="63"/>
        <v>0</v>
      </c>
      <c r="AR3376" s="146" t="s">
        <v>552</v>
      </c>
      <c r="AT3376" s="146" t="s">
        <v>535</v>
      </c>
      <c r="AU3376" s="146" t="s">
        <v>80</v>
      </c>
      <c r="AY3376" s="18" t="s">
        <v>304</v>
      </c>
      <c r="BE3376" s="147">
        <f t="shared" si="64"/>
        <v>0</v>
      </c>
      <c r="BF3376" s="147">
        <f t="shared" si="65"/>
        <v>0</v>
      </c>
      <c r="BG3376" s="147">
        <f t="shared" si="66"/>
        <v>0</v>
      </c>
      <c r="BH3376" s="147">
        <f t="shared" si="67"/>
        <v>0</v>
      </c>
      <c r="BI3376" s="147">
        <f t="shared" si="68"/>
        <v>0</v>
      </c>
      <c r="BJ3376" s="18" t="s">
        <v>78</v>
      </c>
      <c r="BK3376" s="147">
        <f t="shared" si="69"/>
        <v>0</v>
      </c>
      <c r="BL3376" s="18" t="s">
        <v>423</v>
      </c>
      <c r="BM3376" s="146" t="s">
        <v>3493</v>
      </c>
    </row>
    <row r="3377" spans="2:65" s="1" customFormat="1" ht="24.2" customHeight="1" x14ac:dyDescent="0.2">
      <c r="B3377" s="134"/>
      <c r="C3377" s="135" t="s">
        <v>3494</v>
      </c>
      <c r="D3377" s="135" t="s">
        <v>306</v>
      </c>
      <c r="E3377" s="136" t="s">
        <v>3495</v>
      </c>
      <c r="F3377" s="137" t="s">
        <v>3496</v>
      </c>
      <c r="G3377" s="138" t="s">
        <v>871</v>
      </c>
      <c r="H3377" s="139">
        <v>1</v>
      </c>
      <c r="I3377" s="140"/>
      <c r="J3377" s="141">
        <f t="shared" si="60"/>
        <v>0</v>
      </c>
      <c r="K3377" s="137" t="s">
        <v>2</v>
      </c>
      <c r="L3377" s="33"/>
      <c r="M3377" s="142" t="s">
        <v>2</v>
      </c>
      <c r="N3377" s="143" t="s">
        <v>42</v>
      </c>
      <c r="P3377" s="144">
        <f t="shared" si="61"/>
        <v>0</v>
      </c>
      <c r="Q3377" s="144">
        <v>0</v>
      </c>
      <c r="R3377" s="144">
        <f t="shared" si="62"/>
        <v>0</v>
      </c>
      <c r="S3377" s="144">
        <v>0</v>
      </c>
      <c r="T3377" s="145">
        <f t="shared" si="63"/>
        <v>0</v>
      </c>
      <c r="AR3377" s="146" t="s">
        <v>423</v>
      </c>
      <c r="AT3377" s="146" t="s">
        <v>306</v>
      </c>
      <c r="AU3377" s="146" t="s">
        <v>80</v>
      </c>
      <c r="AY3377" s="18" t="s">
        <v>304</v>
      </c>
      <c r="BE3377" s="147">
        <f t="shared" si="64"/>
        <v>0</v>
      </c>
      <c r="BF3377" s="147">
        <f t="shared" si="65"/>
        <v>0</v>
      </c>
      <c r="BG3377" s="147">
        <f t="shared" si="66"/>
        <v>0</v>
      </c>
      <c r="BH3377" s="147">
        <f t="shared" si="67"/>
        <v>0</v>
      </c>
      <c r="BI3377" s="147">
        <f t="shared" si="68"/>
        <v>0</v>
      </c>
      <c r="BJ3377" s="18" t="s">
        <v>78</v>
      </c>
      <c r="BK3377" s="147">
        <f t="shared" si="69"/>
        <v>0</v>
      </c>
      <c r="BL3377" s="18" t="s">
        <v>423</v>
      </c>
      <c r="BM3377" s="146" t="s">
        <v>3497</v>
      </c>
    </row>
    <row r="3378" spans="2:65" s="1" customFormat="1" ht="24.2" customHeight="1" x14ac:dyDescent="0.2">
      <c r="B3378" s="134"/>
      <c r="C3378" s="181" t="s">
        <v>3498</v>
      </c>
      <c r="D3378" s="181" t="s">
        <v>535</v>
      </c>
      <c r="E3378" s="182" t="s">
        <v>3499</v>
      </c>
      <c r="F3378" s="183" t="s">
        <v>3500</v>
      </c>
      <c r="G3378" s="184" t="s">
        <v>871</v>
      </c>
      <c r="H3378" s="185">
        <v>2</v>
      </c>
      <c r="I3378" s="186"/>
      <c r="J3378" s="187">
        <f t="shared" si="60"/>
        <v>0</v>
      </c>
      <c r="K3378" s="183" t="s">
        <v>2</v>
      </c>
      <c r="L3378" s="188"/>
      <c r="M3378" s="189" t="s">
        <v>2</v>
      </c>
      <c r="N3378" s="190" t="s">
        <v>42</v>
      </c>
      <c r="P3378" s="144">
        <f t="shared" si="61"/>
        <v>0</v>
      </c>
      <c r="Q3378" s="144">
        <v>0</v>
      </c>
      <c r="R3378" s="144">
        <f t="shared" si="62"/>
        <v>0</v>
      </c>
      <c r="S3378" s="144">
        <v>0</v>
      </c>
      <c r="T3378" s="145">
        <f t="shared" si="63"/>
        <v>0</v>
      </c>
      <c r="AR3378" s="146" t="s">
        <v>552</v>
      </c>
      <c r="AT3378" s="146" t="s">
        <v>535</v>
      </c>
      <c r="AU3378" s="146" t="s">
        <v>80</v>
      </c>
      <c r="AY3378" s="18" t="s">
        <v>304</v>
      </c>
      <c r="BE3378" s="147">
        <f t="shared" si="64"/>
        <v>0</v>
      </c>
      <c r="BF3378" s="147">
        <f t="shared" si="65"/>
        <v>0</v>
      </c>
      <c r="BG3378" s="147">
        <f t="shared" si="66"/>
        <v>0</v>
      </c>
      <c r="BH3378" s="147">
        <f t="shared" si="67"/>
        <v>0</v>
      </c>
      <c r="BI3378" s="147">
        <f t="shared" si="68"/>
        <v>0</v>
      </c>
      <c r="BJ3378" s="18" t="s">
        <v>78</v>
      </c>
      <c r="BK3378" s="147">
        <f t="shared" si="69"/>
        <v>0</v>
      </c>
      <c r="BL3378" s="18" t="s">
        <v>423</v>
      </c>
      <c r="BM3378" s="146" t="s">
        <v>3501</v>
      </c>
    </row>
    <row r="3379" spans="2:65" s="1" customFormat="1" ht="24.2" customHeight="1" x14ac:dyDescent="0.2">
      <c r="B3379" s="134"/>
      <c r="C3379" s="135" t="s">
        <v>3502</v>
      </c>
      <c r="D3379" s="135" t="s">
        <v>306</v>
      </c>
      <c r="E3379" s="136" t="s">
        <v>3503</v>
      </c>
      <c r="F3379" s="137" t="s">
        <v>3504</v>
      </c>
      <c r="G3379" s="138" t="s">
        <v>871</v>
      </c>
      <c r="H3379" s="139">
        <v>1</v>
      </c>
      <c r="I3379" s="140"/>
      <c r="J3379" s="141">
        <f t="shared" si="60"/>
        <v>0</v>
      </c>
      <c r="K3379" s="137" t="s">
        <v>2</v>
      </c>
      <c r="L3379" s="33"/>
      <c r="M3379" s="142" t="s">
        <v>2</v>
      </c>
      <c r="N3379" s="143" t="s">
        <v>42</v>
      </c>
      <c r="P3379" s="144">
        <f t="shared" si="61"/>
        <v>0</v>
      </c>
      <c r="Q3379" s="144">
        <v>0</v>
      </c>
      <c r="R3379" s="144">
        <f t="shared" si="62"/>
        <v>0</v>
      </c>
      <c r="S3379" s="144">
        <v>0</v>
      </c>
      <c r="T3379" s="145">
        <f t="shared" si="63"/>
        <v>0</v>
      </c>
      <c r="AR3379" s="146" t="s">
        <v>423</v>
      </c>
      <c r="AT3379" s="146" t="s">
        <v>306</v>
      </c>
      <c r="AU3379" s="146" t="s">
        <v>80</v>
      </c>
      <c r="AY3379" s="18" t="s">
        <v>304</v>
      </c>
      <c r="BE3379" s="147">
        <f t="shared" si="64"/>
        <v>0</v>
      </c>
      <c r="BF3379" s="147">
        <f t="shared" si="65"/>
        <v>0</v>
      </c>
      <c r="BG3379" s="147">
        <f t="shared" si="66"/>
        <v>0</v>
      </c>
      <c r="BH3379" s="147">
        <f t="shared" si="67"/>
        <v>0</v>
      </c>
      <c r="BI3379" s="147">
        <f t="shared" si="68"/>
        <v>0</v>
      </c>
      <c r="BJ3379" s="18" t="s">
        <v>78</v>
      </c>
      <c r="BK3379" s="147">
        <f t="shared" si="69"/>
        <v>0</v>
      </c>
      <c r="BL3379" s="18" t="s">
        <v>423</v>
      </c>
      <c r="BM3379" s="146" t="s">
        <v>3505</v>
      </c>
    </row>
    <row r="3380" spans="2:65" s="1" customFormat="1" ht="24.2" customHeight="1" x14ac:dyDescent="0.2">
      <c r="B3380" s="134"/>
      <c r="C3380" s="135" t="s">
        <v>3506</v>
      </c>
      <c r="D3380" s="135" t="s">
        <v>306</v>
      </c>
      <c r="E3380" s="136" t="s">
        <v>3507</v>
      </c>
      <c r="F3380" s="137" t="s">
        <v>3508</v>
      </c>
      <c r="G3380" s="138" t="s">
        <v>871</v>
      </c>
      <c r="H3380" s="139">
        <v>1</v>
      </c>
      <c r="I3380" s="140"/>
      <c r="J3380" s="141">
        <f t="shared" si="60"/>
        <v>0</v>
      </c>
      <c r="K3380" s="137" t="s">
        <v>2</v>
      </c>
      <c r="L3380" s="33"/>
      <c r="M3380" s="142" t="s">
        <v>2</v>
      </c>
      <c r="N3380" s="143" t="s">
        <v>42</v>
      </c>
      <c r="P3380" s="144">
        <f t="shared" si="61"/>
        <v>0</v>
      </c>
      <c r="Q3380" s="144">
        <v>0</v>
      </c>
      <c r="R3380" s="144">
        <f t="shared" si="62"/>
        <v>0</v>
      </c>
      <c r="S3380" s="144">
        <v>0</v>
      </c>
      <c r="T3380" s="145">
        <f t="shared" si="63"/>
        <v>0</v>
      </c>
      <c r="AR3380" s="146" t="s">
        <v>423</v>
      </c>
      <c r="AT3380" s="146" t="s">
        <v>306</v>
      </c>
      <c r="AU3380" s="146" t="s">
        <v>80</v>
      </c>
      <c r="AY3380" s="18" t="s">
        <v>304</v>
      </c>
      <c r="BE3380" s="147">
        <f t="shared" si="64"/>
        <v>0</v>
      </c>
      <c r="BF3380" s="147">
        <f t="shared" si="65"/>
        <v>0</v>
      </c>
      <c r="BG3380" s="147">
        <f t="shared" si="66"/>
        <v>0</v>
      </c>
      <c r="BH3380" s="147">
        <f t="shared" si="67"/>
        <v>0</v>
      </c>
      <c r="BI3380" s="147">
        <f t="shared" si="68"/>
        <v>0</v>
      </c>
      <c r="BJ3380" s="18" t="s">
        <v>78</v>
      </c>
      <c r="BK3380" s="147">
        <f t="shared" si="69"/>
        <v>0</v>
      </c>
      <c r="BL3380" s="18" t="s">
        <v>423</v>
      </c>
      <c r="BM3380" s="146" t="s">
        <v>3509</v>
      </c>
    </row>
    <row r="3381" spans="2:65" s="1" customFormat="1" ht="24.2" customHeight="1" x14ac:dyDescent="0.2">
      <c r="B3381" s="134"/>
      <c r="C3381" s="135" t="s">
        <v>3510</v>
      </c>
      <c r="D3381" s="135" t="s">
        <v>306</v>
      </c>
      <c r="E3381" s="136" t="s">
        <v>3511</v>
      </c>
      <c r="F3381" s="137" t="s">
        <v>3512</v>
      </c>
      <c r="G3381" s="138" t="s">
        <v>871</v>
      </c>
      <c r="H3381" s="139">
        <v>1</v>
      </c>
      <c r="I3381" s="140"/>
      <c r="J3381" s="141">
        <f t="shared" si="60"/>
        <v>0</v>
      </c>
      <c r="K3381" s="137" t="s">
        <v>2</v>
      </c>
      <c r="L3381" s="33"/>
      <c r="M3381" s="142" t="s">
        <v>2</v>
      </c>
      <c r="N3381" s="143" t="s">
        <v>42</v>
      </c>
      <c r="P3381" s="144">
        <f t="shared" si="61"/>
        <v>0</v>
      </c>
      <c r="Q3381" s="144">
        <v>0</v>
      </c>
      <c r="R3381" s="144">
        <f t="shared" si="62"/>
        <v>0</v>
      </c>
      <c r="S3381" s="144">
        <v>0</v>
      </c>
      <c r="T3381" s="145">
        <f t="shared" si="63"/>
        <v>0</v>
      </c>
      <c r="AR3381" s="146" t="s">
        <v>423</v>
      </c>
      <c r="AT3381" s="146" t="s">
        <v>306</v>
      </c>
      <c r="AU3381" s="146" t="s">
        <v>80</v>
      </c>
      <c r="AY3381" s="18" t="s">
        <v>304</v>
      </c>
      <c r="BE3381" s="147">
        <f t="shared" si="64"/>
        <v>0</v>
      </c>
      <c r="BF3381" s="147">
        <f t="shared" si="65"/>
        <v>0</v>
      </c>
      <c r="BG3381" s="147">
        <f t="shared" si="66"/>
        <v>0</v>
      </c>
      <c r="BH3381" s="147">
        <f t="shared" si="67"/>
        <v>0</v>
      </c>
      <c r="BI3381" s="147">
        <f t="shared" si="68"/>
        <v>0</v>
      </c>
      <c r="BJ3381" s="18" t="s">
        <v>78</v>
      </c>
      <c r="BK3381" s="147">
        <f t="shared" si="69"/>
        <v>0</v>
      </c>
      <c r="BL3381" s="18" t="s">
        <v>423</v>
      </c>
      <c r="BM3381" s="146" t="s">
        <v>3513</v>
      </c>
    </row>
    <row r="3382" spans="2:65" s="1" customFormat="1" ht="24.2" customHeight="1" x14ac:dyDescent="0.2">
      <c r="B3382" s="134"/>
      <c r="C3382" s="135" t="s">
        <v>3514</v>
      </c>
      <c r="D3382" s="135" t="s">
        <v>306</v>
      </c>
      <c r="E3382" s="136" t="s">
        <v>3515</v>
      </c>
      <c r="F3382" s="137" t="s">
        <v>3516</v>
      </c>
      <c r="G3382" s="138" t="s">
        <v>871</v>
      </c>
      <c r="H3382" s="139">
        <v>1</v>
      </c>
      <c r="I3382" s="140"/>
      <c r="J3382" s="141">
        <f t="shared" si="60"/>
        <v>0</v>
      </c>
      <c r="K3382" s="137" t="s">
        <v>2</v>
      </c>
      <c r="L3382" s="33"/>
      <c r="M3382" s="142" t="s">
        <v>2</v>
      </c>
      <c r="N3382" s="143" t="s">
        <v>42</v>
      </c>
      <c r="P3382" s="144">
        <f t="shared" si="61"/>
        <v>0</v>
      </c>
      <c r="Q3382" s="144">
        <v>0</v>
      </c>
      <c r="R3382" s="144">
        <f t="shared" si="62"/>
        <v>0</v>
      </c>
      <c r="S3382" s="144">
        <v>0</v>
      </c>
      <c r="T3382" s="145">
        <f t="shared" si="63"/>
        <v>0</v>
      </c>
      <c r="AR3382" s="146" t="s">
        <v>423</v>
      </c>
      <c r="AT3382" s="146" t="s">
        <v>306</v>
      </c>
      <c r="AU3382" s="146" t="s">
        <v>80</v>
      </c>
      <c r="AY3382" s="18" t="s">
        <v>304</v>
      </c>
      <c r="BE3382" s="147">
        <f t="shared" si="64"/>
        <v>0</v>
      </c>
      <c r="BF3382" s="147">
        <f t="shared" si="65"/>
        <v>0</v>
      </c>
      <c r="BG3382" s="147">
        <f t="shared" si="66"/>
        <v>0</v>
      </c>
      <c r="BH3382" s="147">
        <f t="shared" si="67"/>
        <v>0</v>
      </c>
      <c r="BI3382" s="147">
        <f t="shared" si="68"/>
        <v>0</v>
      </c>
      <c r="BJ3382" s="18" t="s">
        <v>78</v>
      </c>
      <c r="BK3382" s="147">
        <f t="shared" si="69"/>
        <v>0</v>
      </c>
      <c r="BL3382" s="18" t="s">
        <v>423</v>
      </c>
      <c r="BM3382" s="146" t="s">
        <v>3517</v>
      </c>
    </row>
    <row r="3383" spans="2:65" s="11" customFormat="1" ht="22.9" customHeight="1" x14ac:dyDescent="0.2">
      <c r="B3383" s="122"/>
      <c r="D3383" s="123" t="s">
        <v>70</v>
      </c>
      <c r="E3383" s="132" t="s">
        <v>3518</v>
      </c>
      <c r="F3383" s="132" t="s">
        <v>3519</v>
      </c>
      <c r="I3383" s="125"/>
      <c r="J3383" s="133">
        <f>BK3383</f>
        <v>0</v>
      </c>
      <c r="L3383" s="122"/>
      <c r="M3383" s="127"/>
      <c r="P3383" s="128">
        <f>SUM(P3384:P3404)</f>
        <v>0</v>
      </c>
      <c r="R3383" s="128">
        <f>SUM(R3384:R3404)</f>
        <v>0</v>
      </c>
      <c r="T3383" s="129">
        <f>SUM(T3384:T3404)</f>
        <v>0</v>
      </c>
      <c r="AR3383" s="123" t="s">
        <v>80</v>
      </c>
      <c r="AT3383" s="130" t="s">
        <v>70</v>
      </c>
      <c r="AU3383" s="130" t="s">
        <v>78</v>
      </c>
      <c r="AY3383" s="123" t="s">
        <v>304</v>
      </c>
      <c r="BK3383" s="131">
        <f>SUM(BK3384:BK3404)</f>
        <v>0</v>
      </c>
    </row>
    <row r="3384" spans="2:65" s="1" customFormat="1" ht="37.9" customHeight="1" x14ac:dyDescent="0.2">
      <c r="B3384" s="134"/>
      <c r="C3384" s="135" t="s">
        <v>3520</v>
      </c>
      <c r="D3384" s="135" t="s">
        <v>306</v>
      </c>
      <c r="E3384" s="136" t="s">
        <v>3521</v>
      </c>
      <c r="F3384" s="137" t="s">
        <v>3522</v>
      </c>
      <c r="G3384" s="138" t="s">
        <v>1435</v>
      </c>
      <c r="H3384" s="139">
        <v>777.65599999999995</v>
      </c>
      <c r="I3384" s="140"/>
      <c r="J3384" s="141">
        <f>ROUND(I3384*H3384,2)</f>
        <v>0</v>
      </c>
      <c r="K3384" s="137" t="s">
        <v>2</v>
      </c>
      <c r="L3384" s="33"/>
      <c r="M3384" s="142" t="s">
        <v>2</v>
      </c>
      <c r="N3384" s="143" t="s">
        <v>42</v>
      </c>
      <c r="P3384" s="144">
        <f>O3384*H3384</f>
        <v>0</v>
      </c>
      <c r="Q3384" s="144">
        <v>0</v>
      </c>
      <c r="R3384" s="144">
        <f>Q3384*H3384</f>
        <v>0</v>
      </c>
      <c r="S3384" s="144">
        <v>0</v>
      </c>
      <c r="T3384" s="145">
        <f>S3384*H3384</f>
        <v>0</v>
      </c>
      <c r="AR3384" s="146" t="s">
        <v>423</v>
      </c>
      <c r="AT3384" s="146" t="s">
        <v>306</v>
      </c>
      <c r="AU3384" s="146" t="s">
        <v>80</v>
      </c>
      <c r="AY3384" s="18" t="s">
        <v>304</v>
      </c>
      <c r="BE3384" s="147">
        <f>IF(N3384="základní",J3384,0)</f>
        <v>0</v>
      </c>
      <c r="BF3384" s="147">
        <f>IF(N3384="snížená",J3384,0)</f>
        <v>0</v>
      </c>
      <c r="BG3384" s="147">
        <f>IF(N3384="zákl. přenesená",J3384,0)</f>
        <v>0</v>
      </c>
      <c r="BH3384" s="147">
        <f>IF(N3384="sníž. přenesená",J3384,0)</f>
        <v>0</v>
      </c>
      <c r="BI3384" s="147">
        <f>IF(N3384="nulová",J3384,0)</f>
        <v>0</v>
      </c>
      <c r="BJ3384" s="18" t="s">
        <v>78</v>
      </c>
      <c r="BK3384" s="147">
        <f>ROUND(I3384*H3384,2)</f>
        <v>0</v>
      </c>
      <c r="BL3384" s="18" t="s">
        <v>423</v>
      </c>
      <c r="BM3384" s="146" t="s">
        <v>3523</v>
      </c>
    </row>
    <row r="3385" spans="2:65" s="12" customFormat="1" x14ac:dyDescent="0.2">
      <c r="B3385" s="152"/>
      <c r="D3385" s="153" t="s">
        <v>313</v>
      </c>
      <c r="E3385" s="154" t="s">
        <v>2</v>
      </c>
      <c r="F3385" s="155" t="s">
        <v>1468</v>
      </c>
      <c r="H3385" s="154" t="s">
        <v>2</v>
      </c>
      <c r="I3385" s="156"/>
      <c r="L3385" s="152"/>
      <c r="M3385" s="157"/>
      <c r="T3385" s="158"/>
      <c r="AT3385" s="154" t="s">
        <v>313</v>
      </c>
      <c r="AU3385" s="154" t="s">
        <v>80</v>
      </c>
      <c r="AV3385" s="12" t="s">
        <v>78</v>
      </c>
      <c r="AW3385" s="12" t="s">
        <v>32</v>
      </c>
      <c r="AX3385" s="12" t="s">
        <v>71</v>
      </c>
      <c r="AY3385" s="154" t="s">
        <v>304</v>
      </c>
    </row>
    <row r="3386" spans="2:65" s="13" customFormat="1" x14ac:dyDescent="0.2">
      <c r="B3386" s="159"/>
      <c r="D3386" s="153" t="s">
        <v>313</v>
      </c>
      <c r="E3386" s="160" t="s">
        <v>2</v>
      </c>
      <c r="F3386" s="161" t="s">
        <v>3524</v>
      </c>
      <c r="H3386" s="162">
        <v>777.65599999999995</v>
      </c>
      <c r="I3386" s="163"/>
      <c r="L3386" s="159"/>
      <c r="M3386" s="164"/>
      <c r="T3386" s="165"/>
      <c r="AT3386" s="160" t="s">
        <v>313</v>
      </c>
      <c r="AU3386" s="160" t="s">
        <v>80</v>
      </c>
      <c r="AV3386" s="13" t="s">
        <v>80</v>
      </c>
      <c r="AW3386" s="13" t="s">
        <v>32</v>
      </c>
      <c r="AX3386" s="13" t="s">
        <v>71</v>
      </c>
      <c r="AY3386" s="160" t="s">
        <v>304</v>
      </c>
    </row>
    <row r="3387" spans="2:65" s="15" customFormat="1" x14ac:dyDescent="0.2">
      <c r="B3387" s="173"/>
      <c r="D3387" s="153" t="s">
        <v>313</v>
      </c>
      <c r="E3387" s="174" t="s">
        <v>2</v>
      </c>
      <c r="F3387" s="175" t="s">
        <v>323</v>
      </c>
      <c r="H3387" s="176">
        <v>777.65599999999995</v>
      </c>
      <c r="I3387" s="177"/>
      <c r="L3387" s="173"/>
      <c r="M3387" s="178"/>
      <c r="T3387" s="179"/>
      <c r="AT3387" s="174" t="s">
        <v>313</v>
      </c>
      <c r="AU3387" s="174" t="s">
        <v>80</v>
      </c>
      <c r="AV3387" s="15" t="s">
        <v>86</v>
      </c>
      <c r="AW3387" s="15" t="s">
        <v>32</v>
      </c>
      <c r="AX3387" s="15" t="s">
        <v>78</v>
      </c>
      <c r="AY3387" s="174" t="s">
        <v>304</v>
      </c>
    </row>
    <row r="3388" spans="2:65" s="1" customFormat="1" ht="33" customHeight="1" x14ac:dyDescent="0.2">
      <c r="B3388" s="134"/>
      <c r="C3388" s="135" t="s">
        <v>3525</v>
      </c>
      <c r="D3388" s="135" t="s">
        <v>306</v>
      </c>
      <c r="E3388" s="136" t="s">
        <v>3526</v>
      </c>
      <c r="F3388" s="137" t="s">
        <v>3527</v>
      </c>
      <c r="G3388" s="138" t="s">
        <v>179</v>
      </c>
      <c r="H3388" s="139">
        <v>5.13</v>
      </c>
      <c r="I3388" s="140"/>
      <c r="J3388" s="141">
        <f t="shared" ref="J3388:J3395" si="70">ROUND(I3388*H3388,2)</f>
        <v>0</v>
      </c>
      <c r="K3388" s="137" t="s">
        <v>2</v>
      </c>
      <c r="L3388" s="33"/>
      <c r="M3388" s="142" t="s">
        <v>2</v>
      </c>
      <c r="N3388" s="143" t="s">
        <v>42</v>
      </c>
      <c r="P3388" s="144">
        <f t="shared" ref="P3388:P3395" si="71">O3388*H3388</f>
        <v>0</v>
      </c>
      <c r="Q3388" s="144">
        <v>0</v>
      </c>
      <c r="R3388" s="144">
        <f t="shared" ref="R3388:R3395" si="72">Q3388*H3388</f>
        <v>0</v>
      </c>
      <c r="S3388" s="144">
        <v>0</v>
      </c>
      <c r="T3388" s="145">
        <f t="shared" ref="T3388:T3395" si="73">S3388*H3388</f>
        <v>0</v>
      </c>
      <c r="AR3388" s="146" t="s">
        <v>423</v>
      </c>
      <c r="AT3388" s="146" t="s">
        <v>306</v>
      </c>
      <c r="AU3388" s="146" t="s">
        <v>80</v>
      </c>
      <c r="AY3388" s="18" t="s">
        <v>304</v>
      </c>
      <c r="BE3388" s="147">
        <f t="shared" ref="BE3388:BE3395" si="74">IF(N3388="základní",J3388,0)</f>
        <v>0</v>
      </c>
      <c r="BF3388" s="147">
        <f t="shared" ref="BF3388:BF3395" si="75">IF(N3388="snížená",J3388,0)</f>
        <v>0</v>
      </c>
      <c r="BG3388" s="147">
        <f t="shared" ref="BG3388:BG3395" si="76">IF(N3388="zákl. přenesená",J3388,0)</f>
        <v>0</v>
      </c>
      <c r="BH3388" s="147">
        <f t="shared" ref="BH3388:BH3395" si="77">IF(N3388="sníž. přenesená",J3388,0)</f>
        <v>0</v>
      </c>
      <c r="BI3388" s="147">
        <f t="shared" ref="BI3388:BI3395" si="78">IF(N3388="nulová",J3388,0)</f>
        <v>0</v>
      </c>
      <c r="BJ3388" s="18" t="s">
        <v>78</v>
      </c>
      <c r="BK3388" s="147">
        <f t="shared" ref="BK3388:BK3395" si="79">ROUND(I3388*H3388,2)</f>
        <v>0</v>
      </c>
      <c r="BL3388" s="18" t="s">
        <v>423</v>
      </c>
      <c r="BM3388" s="146" t="s">
        <v>3528</v>
      </c>
    </row>
    <row r="3389" spans="2:65" s="1" customFormat="1" ht="33" customHeight="1" x14ac:dyDescent="0.2">
      <c r="B3389" s="134"/>
      <c r="C3389" s="135" t="s">
        <v>3529</v>
      </c>
      <c r="D3389" s="135" t="s">
        <v>306</v>
      </c>
      <c r="E3389" s="136" t="s">
        <v>3530</v>
      </c>
      <c r="F3389" s="137" t="s">
        <v>3531</v>
      </c>
      <c r="G3389" s="138" t="s">
        <v>179</v>
      </c>
      <c r="H3389" s="139">
        <v>3.62</v>
      </c>
      <c r="I3389" s="140"/>
      <c r="J3389" s="141">
        <f t="shared" si="70"/>
        <v>0</v>
      </c>
      <c r="K3389" s="137" t="s">
        <v>2</v>
      </c>
      <c r="L3389" s="33"/>
      <c r="M3389" s="142" t="s">
        <v>2</v>
      </c>
      <c r="N3389" s="143" t="s">
        <v>42</v>
      </c>
      <c r="P3389" s="144">
        <f t="shared" si="71"/>
        <v>0</v>
      </c>
      <c r="Q3389" s="144">
        <v>0</v>
      </c>
      <c r="R3389" s="144">
        <f t="shared" si="72"/>
        <v>0</v>
      </c>
      <c r="S3389" s="144">
        <v>0</v>
      </c>
      <c r="T3389" s="145">
        <f t="shared" si="73"/>
        <v>0</v>
      </c>
      <c r="AR3389" s="146" t="s">
        <v>423</v>
      </c>
      <c r="AT3389" s="146" t="s">
        <v>306</v>
      </c>
      <c r="AU3389" s="146" t="s">
        <v>80</v>
      </c>
      <c r="AY3389" s="18" t="s">
        <v>304</v>
      </c>
      <c r="BE3389" s="147">
        <f t="shared" si="74"/>
        <v>0</v>
      </c>
      <c r="BF3389" s="147">
        <f t="shared" si="75"/>
        <v>0</v>
      </c>
      <c r="BG3389" s="147">
        <f t="shared" si="76"/>
        <v>0</v>
      </c>
      <c r="BH3389" s="147">
        <f t="shared" si="77"/>
        <v>0</v>
      </c>
      <c r="BI3389" s="147">
        <f t="shared" si="78"/>
        <v>0</v>
      </c>
      <c r="BJ3389" s="18" t="s">
        <v>78</v>
      </c>
      <c r="BK3389" s="147">
        <f t="shared" si="79"/>
        <v>0</v>
      </c>
      <c r="BL3389" s="18" t="s">
        <v>423</v>
      </c>
      <c r="BM3389" s="146" t="s">
        <v>3532</v>
      </c>
    </row>
    <row r="3390" spans="2:65" s="1" customFormat="1" ht="33" customHeight="1" x14ac:dyDescent="0.2">
      <c r="B3390" s="134"/>
      <c r="C3390" s="135" t="s">
        <v>3533</v>
      </c>
      <c r="D3390" s="135" t="s">
        <v>306</v>
      </c>
      <c r="E3390" s="136" t="s">
        <v>3534</v>
      </c>
      <c r="F3390" s="137" t="s">
        <v>3535</v>
      </c>
      <c r="G3390" s="138" t="s">
        <v>179</v>
      </c>
      <c r="H3390" s="139">
        <v>3.44</v>
      </c>
      <c r="I3390" s="140"/>
      <c r="J3390" s="141">
        <f t="shared" si="70"/>
        <v>0</v>
      </c>
      <c r="K3390" s="137" t="s">
        <v>2</v>
      </c>
      <c r="L3390" s="33"/>
      <c r="M3390" s="142" t="s">
        <v>2</v>
      </c>
      <c r="N3390" s="143" t="s">
        <v>42</v>
      </c>
      <c r="P3390" s="144">
        <f t="shared" si="71"/>
        <v>0</v>
      </c>
      <c r="Q3390" s="144">
        <v>0</v>
      </c>
      <c r="R3390" s="144">
        <f t="shared" si="72"/>
        <v>0</v>
      </c>
      <c r="S3390" s="144">
        <v>0</v>
      </c>
      <c r="T3390" s="145">
        <f t="shared" si="73"/>
        <v>0</v>
      </c>
      <c r="AR3390" s="146" t="s">
        <v>423</v>
      </c>
      <c r="AT3390" s="146" t="s">
        <v>306</v>
      </c>
      <c r="AU3390" s="146" t="s">
        <v>80</v>
      </c>
      <c r="AY3390" s="18" t="s">
        <v>304</v>
      </c>
      <c r="BE3390" s="147">
        <f t="shared" si="74"/>
        <v>0</v>
      </c>
      <c r="BF3390" s="147">
        <f t="shared" si="75"/>
        <v>0</v>
      </c>
      <c r="BG3390" s="147">
        <f t="shared" si="76"/>
        <v>0</v>
      </c>
      <c r="BH3390" s="147">
        <f t="shared" si="77"/>
        <v>0</v>
      </c>
      <c r="BI3390" s="147">
        <f t="shared" si="78"/>
        <v>0</v>
      </c>
      <c r="BJ3390" s="18" t="s">
        <v>78</v>
      </c>
      <c r="BK3390" s="147">
        <f t="shared" si="79"/>
        <v>0</v>
      </c>
      <c r="BL3390" s="18" t="s">
        <v>423</v>
      </c>
      <c r="BM3390" s="146" t="s">
        <v>3536</v>
      </c>
    </row>
    <row r="3391" spans="2:65" s="1" customFormat="1" ht="33" customHeight="1" x14ac:dyDescent="0.2">
      <c r="B3391" s="134"/>
      <c r="C3391" s="135" t="s">
        <v>3537</v>
      </c>
      <c r="D3391" s="135" t="s">
        <v>306</v>
      </c>
      <c r="E3391" s="136" t="s">
        <v>3538</v>
      </c>
      <c r="F3391" s="137" t="s">
        <v>3539</v>
      </c>
      <c r="G3391" s="138" t="s">
        <v>179</v>
      </c>
      <c r="H3391" s="139">
        <v>4.8600000000000003</v>
      </c>
      <c r="I3391" s="140"/>
      <c r="J3391" s="141">
        <f t="shared" si="70"/>
        <v>0</v>
      </c>
      <c r="K3391" s="137" t="s">
        <v>2</v>
      </c>
      <c r="L3391" s="33"/>
      <c r="M3391" s="142" t="s">
        <v>2</v>
      </c>
      <c r="N3391" s="143" t="s">
        <v>42</v>
      </c>
      <c r="P3391" s="144">
        <f t="shared" si="71"/>
        <v>0</v>
      </c>
      <c r="Q3391" s="144">
        <v>0</v>
      </c>
      <c r="R3391" s="144">
        <f t="shared" si="72"/>
        <v>0</v>
      </c>
      <c r="S3391" s="144">
        <v>0</v>
      </c>
      <c r="T3391" s="145">
        <f t="shared" si="73"/>
        <v>0</v>
      </c>
      <c r="AR3391" s="146" t="s">
        <v>423</v>
      </c>
      <c r="AT3391" s="146" t="s">
        <v>306</v>
      </c>
      <c r="AU3391" s="146" t="s">
        <v>80</v>
      </c>
      <c r="AY3391" s="18" t="s">
        <v>304</v>
      </c>
      <c r="BE3391" s="147">
        <f t="shared" si="74"/>
        <v>0</v>
      </c>
      <c r="BF3391" s="147">
        <f t="shared" si="75"/>
        <v>0</v>
      </c>
      <c r="BG3391" s="147">
        <f t="shared" si="76"/>
        <v>0</v>
      </c>
      <c r="BH3391" s="147">
        <f t="shared" si="77"/>
        <v>0</v>
      </c>
      <c r="BI3391" s="147">
        <f t="shared" si="78"/>
        <v>0</v>
      </c>
      <c r="BJ3391" s="18" t="s">
        <v>78</v>
      </c>
      <c r="BK3391" s="147">
        <f t="shared" si="79"/>
        <v>0</v>
      </c>
      <c r="BL3391" s="18" t="s">
        <v>423</v>
      </c>
      <c r="BM3391" s="146" t="s">
        <v>3540</v>
      </c>
    </row>
    <row r="3392" spans="2:65" s="1" customFormat="1" ht="37.9" customHeight="1" x14ac:dyDescent="0.2">
      <c r="B3392" s="134"/>
      <c r="C3392" s="135" t="s">
        <v>3541</v>
      </c>
      <c r="D3392" s="135" t="s">
        <v>306</v>
      </c>
      <c r="E3392" s="136" t="s">
        <v>3542</v>
      </c>
      <c r="F3392" s="137" t="s">
        <v>3543</v>
      </c>
      <c r="G3392" s="138" t="s">
        <v>871</v>
      </c>
      <c r="H3392" s="139">
        <v>1</v>
      </c>
      <c r="I3392" s="140"/>
      <c r="J3392" s="141">
        <f t="shared" si="70"/>
        <v>0</v>
      </c>
      <c r="K3392" s="137" t="s">
        <v>2</v>
      </c>
      <c r="L3392" s="33"/>
      <c r="M3392" s="142" t="s">
        <v>2</v>
      </c>
      <c r="N3392" s="143" t="s">
        <v>42</v>
      </c>
      <c r="P3392" s="144">
        <f t="shared" si="71"/>
        <v>0</v>
      </c>
      <c r="Q3392" s="144">
        <v>0</v>
      </c>
      <c r="R3392" s="144">
        <f t="shared" si="72"/>
        <v>0</v>
      </c>
      <c r="S3392" s="144">
        <v>0</v>
      </c>
      <c r="T3392" s="145">
        <f t="shared" si="73"/>
        <v>0</v>
      </c>
      <c r="AR3392" s="146" t="s">
        <v>423</v>
      </c>
      <c r="AT3392" s="146" t="s">
        <v>306</v>
      </c>
      <c r="AU3392" s="146" t="s">
        <v>80</v>
      </c>
      <c r="AY3392" s="18" t="s">
        <v>304</v>
      </c>
      <c r="BE3392" s="147">
        <f t="shared" si="74"/>
        <v>0</v>
      </c>
      <c r="BF3392" s="147">
        <f t="shared" si="75"/>
        <v>0</v>
      </c>
      <c r="BG3392" s="147">
        <f t="shared" si="76"/>
        <v>0</v>
      </c>
      <c r="BH3392" s="147">
        <f t="shared" si="77"/>
        <v>0</v>
      </c>
      <c r="BI3392" s="147">
        <f t="shared" si="78"/>
        <v>0</v>
      </c>
      <c r="BJ3392" s="18" t="s">
        <v>78</v>
      </c>
      <c r="BK3392" s="147">
        <f t="shared" si="79"/>
        <v>0</v>
      </c>
      <c r="BL3392" s="18" t="s">
        <v>423</v>
      </c>
      <c r="BM3392" s="146" t="s">
        <v>3544</v>
      </c>
    </row>
    <row r="3393" spans="2:65" s="1" customFormat="1" ht="24.2" customHeight="1" x14ac:dyDescent="0.2">
      <c r="B3393" s="134"/>
      <c r="C3393" s="135" t="s">
        <v>3545</v>
      </c>
      <c r="D3393" s="135" t="s">
        <v>306</v>
      </c>
      <c r="E3393" s="136" t="s">
        <v>3546</v>
      </c>
      <c r="F3393" s="137" t="s">
        <v>3547</v>
      </c>
      <c r="G3393" s="138" t="s">
        <v>871</v>
      </c>
      <c r="H3393" s="139">
        <v>1</v>
      </c>
      <c r="I3393" s="140"/>
      <c r="J3393" s="141">
        <f t="shared" si="70"/>
        <v>0</v>
      </c>
      <c r="K3393" s="137" t="s">
        <v>2</v>
      </c>
      <c r="L3393" s="33"/>
      <c r="M3393" s="142" t="s">
        <v>2</v>
      </c>
      <c r="N3393" s="143" t="s">
        <v>42</v>
      </c>
      <c r="P3393" s="144">
        <f t="shared" si="71"/>
        <v>0</v>
      </c>
      <c r="Q3393" s="144">
        <v>0</v>
      </c>
      <c r="R3393" s="144">
        <f t="shared" si="72"/>
        <v>0</v>
      </c>
      <c r="S3393" s="144">
        <v>0</v>
      </c>
      <c r="T3393" s="145">
        <f t="shared" si="73"/>
        <v>0</v>
      </c>
      <c r="AR3393" s="146" t="s">
        <v>423</v>
      </c>
      <c r="AT3393" s="146" t="s">
        <v>306</v>
      </c>
      <c r="AU3393" s="146" t="s">
        <v>80</v>
      </c>
      <c r="AY3393" s="18" t="s">
        <v>304</v>
      </c>
      <c r="BE3393" s="147">
        <f t="shared" si="74"/>
        <v>0</v>
      </c>
      <c r="BF3393" s="147">
        <f t="shared" si="75"/>
        <v>0</v>
      </c>
      <c r="BG3393" s="147">
        <f t="shared" si="76"/>
        <v>0</v>
      </c>
      <c r="BH3393" s="147">
        <f t="shared" si="77"/>
        <v>0</v>
      </c>
      <c r="BI3393" s="147">
        <f t="shared" si="78"/>
        <v>0</v>
      </c>
      <c r="BJ3393" s="18" t="s">
        <v>78</v>
      </c>
      <c r="BK3393" s="147">
        <f t="shared" si="79"/>
        <v>0</v>
      </c>
      <c r="BL3393" s="18" t="s">
        <v>423</v>
      </c>
      <c r="BM3393" s="146" t="s">
        <v>3548</v>
      </c>
    </row>
    <row r="3394" spans="2:65" s="1" customFormat="1" ht="33" customHeight="1" x14ac:dyDescent="0.2">
      <c r="B3394" s="134"/>
      <c r="C3394" s="135" t="s">
        <v>3549</v>
      </c>
      <c r="D3394" s="135" t="s">
        <v>306</v>
      </c>
      <c r="E3394" s="136" t="s">
        <v>3550</v>
      </c>
      <c r="F3394" s="137" t="s">
        <v>3551</v>
      </c>
      <c r="G3394" s="138" t="s">
        <v>871</v>
      </c>
      <c r="H3394" s="139">
        <v>3</v>
      </c>
      <c r="I3394" s="140"/>
      <c r="J3394" s="141">
        <f t="shared" si="70"/>
        <v>0</v>
      </c>
      <c r="K3394" s="137" t="s">
        <v>2</v>
      </c>
      <c r="L3394" s="33"/>
      <c r="M3394" s="142" t="s">
        <v>2</v>
      </c>
      <c r="N3394" s="143" t="s">
        <v>42</v>
      </c>
      <c r="P3394" s="144">
        <f t="shared" si="71"/>
        <v>0</v>
      </c>
      <c r="Q3394" s="144">
        <v>0</v>
      </c>
      <c r="R3394" s="144">
        <f t="shared" si="72"/>
        <v>0</v>
      </c>
      <c r="S3394" s="144">
        <v>0</v>
      </c>
      <c r="T3394" s="145">
        <f t="shared" si="73"/>
        <v>0</v>
      </c>
      <c r="AR3394" s="146" t="s">
        <v>423</v>
      </c>
      <c r="AT3394" s="146" t="s">
        <v>306</v>
      </c>
      <c r="AU3394" s="146" t="s">
        <v>80</v>
      </c>
      <c r="AY3394" s="18" t="s">
        <v>304</v>
      </c>
      <c r="BE3394" s="147">
        <f t="shared" si="74"/>
        <v>0</v>
      </c>
      <c r="BF3394" s="147">
        <f t="shared" si="75"/>
        <v>0</v>
      </c>
      <c r="BG3394" s="147">
        <f t="shared" si="76"/>
        <v>0</v>
      </c>
      <c r="BH3394" s="147">
        <f t="shared" si="77"/>
        <v>0</v>
      </c>
      <c r="BI3394" s="147">
        <f t="shared" si="78"/>
        <v>0</v>
      </c>
      <c r="BJ3394" s="18" t="s">
        <v>78</v>
      </c>
      <c r="BK3394" s="147">
        <f t="shared" si="79"/>
        <v>0</v>
      </c>
      <c r="BL3394" s="18" t="s">
        <v>423</v>
      </c>
      <c r="BM3394" s="146" t="s">
        <v>3552</v>
      </c>
    </row>
    <row r="3395" spans="2:65" s="1" customFormat="1" ht="24.2" customHeight="1" x14ac:dyDescent="0.2">
      <c r="B3395" s="134"/>
      <c r="C3395" s="135" t="s">
        <v>3553</v>
      </c>
      <c r="D3395" s="135" t="s">
        <v>306</v>
      </c>
      <c r="E3395" s="136" t="s">
        <v>3554</v>
      </c>
      <c r="F3395" s="137" t="s">
        <v>3555</v>
      </c>
      <c r="G3395" s="138" t="s">
        <v>1435</v>
      </c>
      <c r="H3395" s="139">
        <v>2084.7600000000002</v>
      </c>
      <c r="I3395" s="140"/>
      <c r="J3395" s="141">
        <f t="shared" si="70"/>
        <v>0</v>
      </c>
      <c r="K3395" s="137" t="s">
        <v>2</v>
      </c>
      <c r="L3395" s="33"/>
      <c r="M3395" s="142" t="s">
        <v>2</v>
      </c>
      <c r="N3395" s="143" t="s">
        <v>42</v>
      </c>
      <c r="P3395" s="144">
        <f t="shared" si="71"/>
        <v>0</v>
      </c>
      <c r="Q3395" s="144">
        <v>0</v>
      </c>
      <c r="R3395" s="144">
        <f t="shared" si="72"/>
        <v>0</v>
      </c>
      <c r="S3395" s="144">
        <v>0</v>
      </c>
      <c r="T3395" s="145">
        <f t="shared" si="73"/>
        <v>0</v>
      </c>
      <c r="AR3395" s="146" t="s">
        <v>423</v>
      </c>
      <c r="AT3395" s="146" t="s">
        <v>306</v>
      </c>
      <c r="AU3395" s="146" t="s">
        <v>80</v>
      </c>
      <c r="AY3395" s="18" t="s">
        <v>304</v>
      </c>
      <c r="BE3395" s="147">
        <f t="shared" si="74"/>
        <v>0</v>
      </c>
      <c r="BF3395" s="147">
        <f t="shared" si="75"/>
        <v>0</v>
      </c>
      <c r="BG3395" s="147">
        <f t="shared" si="76"/>
        <v>0</v>
      </c>
      <c r="BH3395" s="147">
        <f t="shared" si="77"/>
        <v>0</v>
      </c>
      <c r="BI3395" s="147">
        <f t="shared" si="78"/>
        <v>0</v>
      </c>
      <c r="BJ3395" s="18" t="s">
        <v>78</v>
      </c>
      <c r="BK3395" s="147">
        <f t="shared" si="79"/>
        <v>0</v>
      </c>
      <c r="BL3395" s="18" t="s">
        <v>423</v>
      </c>
      <c r="BM3395" s="146" t="s">
        <v>3556</v>
      </c>
    </row>
    <row r="3396" spans="2:65" s="12" customFormat="1" x14ac:dyDescent="0.2">
      <c r="B3396" s="152"/>
      <c r="D3396" s="153" t="s">
        <v>313</v>
      </c>
      <c r="E3396" s="154" t="s">
        <v>2</v>
      </c>
      <c r="F3396" s="155" t="s">
        <v>3557</v>
      </c>
      <c r="H3396" s="154" t="s">
        <v>2</v>
      </c>
      <c r="I3396" s="156"/>
      <c r="L3396" s="152"/>
      <c r="M3396" s="157"/>
      <c r="T3396" s="158"/>
      <c r="AT3396" s="154" t="s">
        <v>313</v>
      </c>
      <c r="AU3396" s="154" t="s">
        <v>80</v>
      </c>
      <c r="AV3396" s="12" t="s">
        <v>78</v>
      </c>
      <c r="AW3396" s="12" t="s">
        <v>32</v>
      </c>
      <c r="AX3396" s="12" t="s">
        <v>71</v>
      </c>
      <c r="AY3396" s="154" t="s">
        <v>304</v>
      </c>
    </row>
    <row r="3397" spans="2:65" s="13" customFormat="1" ht="22.5" x14ac:dyDescent="0.2">
      <c r="B3397" s="159"/>
      <c r="D3397" s="153" t="s">
        <v>313</v>
      </c>
      <c r="E3397" s="160" t="s">
        <v>2</v>
      </c>
      <c r="F3397" s="161" t="s">
        <v>3558</v>
      </c>
      <c r="H3397" s="162">
        <v>2084.7600000000002</v>
      </c>
      <c r="I3397" s="163"/>
      <c r="L3397" s="159"/>
      <c r="M3397" s="164"/>
      <c r="T3397" s="165"/>
      <c r="AT3397" s="160" t="s">
        <v>313</v>
      </c>
      <c r="AU3397" s="160" t="s">
        <v>80</v>
      </c>
      <c r="AV3397" s="13" t="s">
        <v>80</v>
      </c>
      <c r="AW3397" s="13" t="s">
        <v>32</v>
      </c>
      <c r="AX3397" s="13" t="s">
        <v>71</v>
      </c>
      <c r="AY3397" s="160" t="s">
        <v>304</v>
      </c>
    </row>
    <row r="3398" spans="2:65" s="15" customFormat="1" x14ac:dyDescent="0.2">
      <c r="B3398" s="173"/>
      <c r="D3398" s="153" t="s">
        <v>313</v>
      </c>
      <c r="E3398" s="174" t="s">
        <v>2</v>
      </c>
      <c r="F3398" s="175" t="s">
        <v>323</v>
      </c>
      <c r="H3398" s="176">
        <v>2084.7600000000002</v>
      </c>
      <c r="I3398" s="177"/>
      <c r="L3398" s="173"/>
      <c r="M3398" s="178"/>
      <c r="T3398" s="179"/>
      <c r="AT3398" s="174" t="s">
        <v>313</v>
      </c>
      <c r="AU3398" s="174" t="s">
        <v>80</v>
      </c>
      <c r="AV3398" s="15" t="s">
        <v>86</v>
      </c>
      <c r="AW3398" s="15" t="s">
        <v>32</v>
      </c>
      <c r="AX3398" s="15" t="s">
        <v>78</v>
      </c>
      <c r="AY3398" s="174" t="s">
        <v>304</v>
      </c>
    </row>
    <row r="3399" spans="2:65" s="1" customFormat="1" ht="24.2" customHeight="1" x14ac:dyDescent="0.2">
      <c r="B3399" s="134"/>
      <c r="C3399" s="135" t="s">
        <v>3559</v>
      </c>
      <c r="D3399" s="135" t="s">
        <v>306</v>
      </c>
      <c r="E3399" s="136" t="s">
        <v>3560</v>
      </c>
      <c r="F3399" s="137" t="s">
        <v>3561</v>
      </c>
      <c r="G3399" s="138" t="s">
        <v>871</v>
      </c>
      <c r="H3399" s="139">
        <v>20</v>
      </c>
      <c r="I3399" s="140"/>
      <c r="J3399" s="141">
        <f>ROUND(I3399*H3399,2)</f>
        <v>0</v>
      </c>
      <c r="K3399" s="137" t="s">
        <v>2</v>
      </c>
      <c r="L3399" s="33"/>
      <c r="M3399" s="142" t="s">
        <v>2</v>
      </c>
      <c r="N3399" s="143" t="s">
        <v>42</v>
      </c>
      <c r="P3399" s="144">
        <f>O3399*H3399</f>
        <v>0</v>
      </c>
      <c r="Q3399" s="144">
        <v>0</v>
      </c>
      <c r="R3399" s="144">
        <f>Q3399*H3399</f>
        <v>0</v>
      </c>
      <c r="S3399" s="144">
        <v>0</v>
      </c>
      <c r="T3399" s="145">
        <f>S3399*H3399</f>
        <v>0</v>
      </c>
      <c r="AR3399" s="146" t="s">
        <v>423</v>
      </c>
      <c r="AT3399" s="146" t="s">
        <v>306</v>
      </c>
      <c r="AU3399" s="146" t="s">
        <v>80</v>
      </c>
      <c r="AY3399" s="18" t="s">
        <v>304</v>
      </c>
      <c r="BE3399" s="147">
        <f>IF(N3399="základní",J3399,0)</f>
        <v>0</v>
      </c>
      <c r="BF3399" s="147">
        <f>IF(N3399="snížená",J3399,0)</f>
        <v>0</v>
      </c>
      <c r="BG3399" s="147">
        <f>IF(N3399="zákl. přenesená",J3399,0)</f>
        <v>0</v>
      </c>
      <c r="BH3399" s="147">
        <f>IF(N3399="sníž. přenesená",J3399,0)</f>
        <v>0</v>
      </c>
      <c r="BI3399" s="147">
        <f>IF(N3399="nulová",J3399,0)</f>
        <v>0</v>
      </c>
      <c r="BJ3399" s="18" t="s">
        <v>78</v>
      </c>
      <c r="BK3399" s="147">
        <f>ROUND(I3399*H3399,2)</f>
        <v>0</v>
      </c>
      <c r="BL3399" s="18" t="s">
        <v>423</v>
      </c>
      <c r="BM3399" s="146" t="s">
        <v>3562</v>
      </c>
    </row>
    <row r="3400" spans="2:65" s="1" customFormat="1" ht="24.2" customHeight="1" x14ac:dyDescent="0.2">
      <c r="B3400" s="134"/>
      <c r="C3400" s="135" t="s">
        <v>3563</v>
      </c>
      <c r="D3400" s="135" t="s">
        <v>306</v>
      </c>
      <c r="E3400" s="136" t="s">
        <v>3564</v>
      </c>
      <c r="F3400" s="137" t="s">
        <v>3565</v>
      </c>
      <c r="G3400" s="138" t="s">
        <v>130</v>
      </c>
      <c r="H3400" s="139">
        <v>7.2</v>
      </c>
      <c r="I3400" s="140"/>
      <c r="J3400" s="141">
        <f>ROUND(I3400*H3400,2)</f>
        <v>0</v>
      </c>
      <c r="K3400" s="137" t="s">
        <v>2</v>
      </c>
      <c r="L3400" s="33"/>
      <c r="M3400" s="142" t="s">
        <v>2</v>
      </c>
      <c r="N3400" s="143" t="s">
        <v>42</v>
      </c>
      <c r="P3400" s="144">
        <f>O3400*H3400</f>
        <v>0</v>
      </c>
      <c r="Q3400" s="144">
        <v>0</v>
      </c>
      <c r="R3400" s="144">
        <f>Q3400*H3400</f>
        <v>0</v>
      </c>
      <c r="S3400" s="144">
        <v>0</v>
      </c>
      <c r="T3400" s="145">
        <f>S3400*H3400</f>
        <v>0</v>
      </c>
      <c r="AR3400" s="146" t="s">
        <v>423</v>
      </c>
      <c r="AT3400" s="146" t="s">
        <v>306</v>
      </c>
      <c r="AU3400" s="146" t="s">
        <v>80</v>
      </c>
      <c r="AY3400" s="18" t="s">
        <v>304</v>
      </c>
      <c r="BE3400" s="147">
        <f>IF(N3400="základní",J3400,0)</f>
        <v>0</v>
      </c>
      <c r="BF3400" s="147">
        <f>IF(N3400="snížená",J3400,0)</f>
        <v>0</v>
      </c>
      <c r="BG3400" s="147">
        <f>IF(N3400="zákl. přenesená",J3400,0)</f>
        <v>0</v>
      </c>
      <c r="BH3400" s="147">
        <f>IF(N3400="sníž. přenesená",J3400,0)</f>
        <v>0</v>
      </c>
      <c r="BI3400" s="147">
        <f>IF(N3400="nulová",J3400,0)</f>
        <v>0</v>
      </c>
      <c r="BJ3400" s="18" t="s">
        <v>78</v>
      </c>
      <c r="BK3400" s="147">
        <f>ROUND(I3400*H3400,2)</f>
        <v>0</v>
      </c>
      <c r="BL3400" s="18" t="s">
        <v>423</v>
      </c>
      <c r="BM3400" s="146" t="s">
        <v>3566</v>
      </c>
    </row>
    <row r="3401" spans="2:65" s="12" customFormat="1" x14ac:dyDescent="0.2">
      <c r="B3401" s="152"/>
      <c r="D3401" s="153" t="s">
        <v>313</v>
      </c>
      <c r="E3401" s="154" t="s">
        <v>2</v>
      </c>
      <c r="F3401" s="155" t="s">
        <v>3567</v>
      </c>
      <c r="H3401" s="154" t="s">
        <v>2</v>
      </c>
      <c r="I3401" s="156"/>
      <c r="L3401" s="152"/>
      <c r="M3401" s="157"/>
      <c r="T3401" s="158"/>
      <c r="AT3401" s="154" t="s">
        <v>313</v>
      </c>
      <c r="AU3401" s="154" t="s">
        <v>80</v>
      </c>
      <c r="AV3401" s="12" t="s">
        <v>78</v>
      </c>
      <c r="AW3401" s="12" t="s">
        <v>32</v>
      </c>
      <c r="AX3401" s="12" t="s">
        <v>71</v>
      </c>
      <c r="AY3401" s="154" t="s">
        <v>304</v>
      </c>
    </row>
    <row r="3402" spans="2:65" s="13" customFormat="1" x14ac:dyDescent="0.2">
      <c r="B3402" s="159"/>
      <c r="D3402" s="153" t="s">
        <v>313</v>
      </c>
      <c r="E3402" s="160" t="s">
        <v>2</v>
      </c>
      <c r="F3402" s="161" t="s">
        <v>3568</v>
      </c>
      <c r="H3402" s="162">
        <v>3.3</v>
      </c>
      <c r="I3402" s="163"/>
      <c r="L3402" s="159"/>
      <c r="M3402" s="164"/>
      <c r="T3402" s="165"/>
      <c r="AT3402" s="160" t="s">
        <v>313</v>
      </c>
      <c r="AU3402" s="160" t="s">
        <v>80</v>
      </c>
      <c r="AV3402" s="13" t="s">
        <v>80</v>
      </c>
      <c r="AW3402" s="13" t="s">
        <v>32</v>
      </c>
      <c r="AX3402" s="13" t="s">
        <v>71</v>
      </c>
      <c r="AY3402" s="160" t="s">
        <v>304</v>
      </c>
    </row>
    <row r="3403" spans="2:65" s="13" customFormat="1" x14ac:dyDescent="0.2">
      <c r="B3403" s="159"/>
      <c r="D3403" s="153" t="s">
        <v>313</v>
      </c>
      <c r="E3403" s="160" t="s">
        <v>2</v>
      </c>
      <c r="F3403" s="161" t="s">
        <v>3569</v>
      </c>
      <c r="H3403" s="162">
        <v>3.9</v>
      </c>
      <c r="I3403" s="163"/>
      <c r="L3403" s="159"/>
      <c r="M3403" s="164"/>
      <c r="T3403" s="165"/>
      <c r="AT3403" s="160" t="s">
        <v>313</v>
      </c>
      <c r="AU3403" s="160" t="s">
        <v>80</v>
      </c>
      <c r="AV3403" s="13" t="s">
        <v>80</v>
      </c>
      <c r="AW3403" s="13" t="s">
        <v>32</v>
      </c>
      <c r="AX3403" s="13" t="s">
        <v>71</v>
      </c>
      <c r="AY3403" s="160" t="s">
        <v>304</v>
      </c>
    </row>
    <row r="3404" spans="2:65" s="15" customFormat="1" x14ac:dyDescent="0.2">
      <c r="B3404" s="173"/>
      <c r="D3404" s="153" t="s">
        <v>313</v>
      </c>
      <c r="E3404" s="174" t="s">
        <v>2</v>
      </c>
      <c r="F3404" s="175" t="s">
        <v>323</v>
      </c>
      <c r="H3404" s="176">
        <v>7.2</v>
      </c>
      <c r="I3404" s="177"/>
      <c r="L3404" s="173"/>
      <c r="M3404" s="178"/>
      <c r="T3404" s="179"/>
      <c r="AT3404" s="174" t="s">
        <v>313</v>
      </c>
      <c r="AU3404" s="174" t="s">
        <v>80</v>
      </c>
      <c r="AV3404" s="15" t="s">
        <v>86</v>
      </c>
      <c r="AW3404" s="15" t="s">
        <v>32</v>
      </c>
      <c r="AX3404" s="15" t="s">
        <v>78</v>
      </c>
      <c r="AY3404" s="174" t="s">
        <v>304</v>
      </c>
    </row>
    <row r="3405" spans="2:65" s="11" customFormat="1" ht="22.9" customHeight="1" x14ac:dyDescent="0.2">
      <c r="B3405" s="122"/>
      <c r="D3405" s="123" t="s">
        <v>70</v>
      </c>
      <c r="E3405" s="132" t="s">
        <v>3570</v>
      </c>
      <c r="F3405" s="132" t="s">
        <v>3571</v>
      </c>
      <c r="I3405" s="125"/>
      <c r="J3405" s="133">
        <f>BK3405</f>
        <v>0</v>
      </c>
      <c r="L3405" s="122"/>
      <c r="M3405" s="127"/>
      <c r="P3405" s="128">
        <f>SUM(P3406:P3412)</f>
        <v>0</v>
      </c>
      <c r="R3405" s="128">
        <f>SUM(R3406:R3412)</f>
        <v>0</v>
      </c>
      <c r="T3405" s="129">
        <f>SUM(T3406:T3412)</f>
        <v>0</v>
      </c>
      <c r="AR3405" s="123" t="s">
        <v>80</v>
      </c>
      <c r="AT3405" s="130" t="s">
        <v>70</v>
      </c>
      <c r="AU3405" s="130" t="s">
        <v>78</v>
      </c>
      <c r="AY3405" s="123" t="s">
        <v>304</v>
      </c>
      <c r="BK3405" s="131">
        <f>SUM(BK3406:BK3412)</f>
        <v>0</v>
      </c>
    </row>
    <row r="3406" spans="2:65" s="1" customFormat="1" ht="37.9" customHeight="1" x14ac:dyDescent="0.2">
      <c r="B3406" s="134"/>
      <c r="C3406" s="135" t="s">
        <v>3572</v>
      </c>
      <c r="D3406" s="135" t="s">
        <v>306</v>
      </c>
      <c r="E3406" s="136" t="s">
        <v>3573</v>
      </c>
      <c r="F3406" s="137" t="s">
        <v>3574</v>
      </c>
      <c r="G3406" s="138" t="s">
        <v>1435</v>
      </c>
      <c r="H3406" s="139">
        <v>7582</v>
      </c>
      <c r="I3406" s="140"/>
      <c r="J3406" s="141">
        <f>ROUND(I3406*H3406,2)</f>
        <v>0</v>
      </c>
      <c r="K3406" s="137" t="s">
        <v>2</v>
      </c>
      <c r="L3406" s="33"/>
      <c r="M3406" s="142" t="s">
        <v>2</v>
      </c>
      <c r="N3406" s="143" t="s">
        <v>42</v>
      </c>
      <c r="P3406" s="144">
        <f>O3406*H3406</f>
        <v>0</v>
      </c>
      <c r="Q3406" s="144">
        <v>0</v>
      </c>
      <c r="R3406" s="144">
        <f>Q3406*H3406</f>
        <v>0</v>
      </c>
      <c r="S3406" s="144">
        <v>0</v>
      </c>
      <c r="T3406" s="145">
        <f>S3406*H3406</f>
        <v>0</v>
      </c>
      <c r="AR3406" s="146" t="s">
        <v>423</v>
      </c>
      <c r="AT3406" s="146" t="s">
        <v>306</v>
      </c>
      <c r="AU3406" s="146" t="s">
        <v>80</v>
      </c>
      <c r="AY3406" s="18" t="s">
        <v>304</v>
      </c>
      <c r="BE3406" s="147">
        <f>IF(N3406="základní",J3406,0)</f>
        <v>0</v>
      </c>
      <c r="BF3406" s="147">
        <f>IF(N3406="snížená",J3406,0)</f>
        <v>0</v>
      </c>
      <c r="BG3406" s="147">
        <f>IF(N3406="zákl. přenesená",J3406,0)</f>
        <v>0</v>
      </c>
      <c r="BH3406" s="147">
        <f>IF(N3406="sníž. přenesená",J3406,0)</f>
        <v>0</v>
      </c>
      <c r="BI3406" s="147">
        <f>IF(N3406="nulová",J3406,0)</f>
        <v>0</v>
      </c>
      <c r="BJ3406" s="18" t="s">
        <v>78</v>
      </c>
      <c r="BK3406" s="147">
        <f>ROUND(I3406*H3406,2)</f>
        <v>0</v>
      </c>
      <c r="BL3406" s="18" t="s">
        <v>423</v>
      </c>
      <c r="BM3406" s="146" t="s">
        <v>3575</v>
      </c>
    </row>
    <row r="3407" spans="2:65" s="12" customFormat="1" x14ac:dyDescent="0.2">
      <c r="B3407" s="152"/>
      <c r="D3407" s="153" t="s">
        <v>313</v>
      </c>
      <c r="E3407" s="154" t="s">
        <v>2</v>
      </c>
      <c r="F3407" s="155" t="s">
        <v>1979</v>
      </c>
      <c r="H3407" s="154" t="s">
        <v>2</v>
      </c>
      <c r="I3407" s="156"/>
      <c r="L3407" s="152"/>
      <c r="M3407" s="157"/>
      <c r="T3407" s="158"/>
      <c r="AT3407" s="154" t="s">
        <v>313</v>
      </c>
      <c r="AU3407" s="154" t="s">
        <v>80</v>
      </c>
      <c r="AV3407" s="12" t="s">
        <v>78</v>
      </c>
      <c r="AW3407" s="12" t="s">
        <v>32</v>
      </c>
      <c r="AX3407" s="12" t="s">
        <v>71</v>
      </c>
      <c r="AY3407" s="154" t="s">
        <v>304</v>
      </c>
    </row>
    <row r="3408" spans="2:65" s="12" customFormat="1" x14ac:dyDescent="0.2">
      <c r="B3408" s="152"/>
      <c r="D3408" s="153" t="s">
        <v>313</v>
      </c>
      <c r="E3408" s="154" t="s">
        <v>2</v>
      </c>
      <c r="F3408" s="155" t="s">
        <v>3576</v>
      </c>
      <c r="H3408" s="154" t="s">
        <v>2</v>
      </c>
      <c r="I3408" s="156"/>
      <c r="L3408" s="152"/>
      <c r="M3408" s="157"/>
      <c r="T3408" s="158"/>
      <c r="AT3408" s="154" t="s">
        <v>313</v>
      </c>
      <c r="AU3408" s="154" t="s">
        <v>80</v>
      </c>
      <c r="AV3408" s="12" t="s">
        <v>78</v>
      </c>
      <c r="AW3408" s="12" t="s">
        <v>32</v>
      </c>
      <c r="AX3408" s="12" t="s">
        <v>71</v>
      </c>
      <c r="AY3408" s="154" t="s">
        <v>304</v>
      </c>
    </row>
    <row r="3409" spans="2:65" s="13" customFormat="1" ht="22.5" x14ac:dyDescent="0.2">
      <c r="B3409" s="159"/>
      <c r="D3409" s="153" t="s">
        <v>313</v>
      </c>
      <c r="E3409" s="160" t="s">
        <v>2</v>
      </c>
      <c r="F3409" s="161" t="s">
        <v>3577</v>
      </c>
      <c r="H3409" s="162">
        <v>7582</v>
      </c>
      <c r="I3409" s="163"/>
      <c r="L3409" s="159"/>
      <c r="M3409" s="164"/>
      <c r="T3409" s="165"/>
      <c r="AT3409" s="160" t="s">
        <v>313</v>
      </c>
      <c r="AU3409" s="160" t="s">
        <v>80</v>
      </c>
      <c r="AV3409" s="13" t="s">
        <v>80</v>
      </c>
      <c r="AW3409" s="13" t="s">
        <v>32</v>
      </c>
      <c r="AX3409" s="13" t="s">
        <v>78</v>
      </c>
      <c r="AY3409" s="160" t="s">
        <v>304</v>
      </c>
    </row>
    <row r="3410" spans="2:65" s="1" customFormat="1" ht="44.25" customHeight="1" x14ac:dyDescent="0.2">
      <c r="B3410" s="134"/>
      <c r="C3410" s="135" t="s">
        <v>3578</v>
      </c>
      <c r="D3410" s="135" t="s">
        <v>306</v>
      </c>
      <c r="E3410" s="136" t="s">
        <v>3579</v>
      </c>
      <c r="F3410" s="137" t="s">
        <v>3580</v>
      </c>
      <c r="G3410" s="138" t="s">
        <v>1435</v>
      </c>
      <c r="H3410" s="139">
        <v>233</v>
      </c>
      <c r="I3410" s="140"/>
      <c r="J3410" s="141">
        <f>ROUND(I3410*H3410,2)</f>
        <v>0</v>
      </c>
      <c r="K3410" s="137" t="s">
        <v>2</v>
      </c>
      <c r="L3410" s="33"/>
      <c r="M3410" s="142" t="s">
        <v>2</v>
      </c>
      <c r="N3410" s="143" t="s">
        <v>42</v>
      </c>
      <c r="P3410" s="144">
        <f>O3410*H3410</f>
        <v>0</v>
      </c>
      <c r="Q3410" s="144">
        <v>0</v>
      </c>
      <c r="R3410" s="144">
        <f>Q3410*H3410</f>
        <v>0</v>
      </c>
      <c r="S3410" s="144">
        <v>0</v>
      </c>
      <c r="T3410" s="145">
        <f>S3410*H3410</f>
        <v>0</v>
      </c>
      <c r="AR3410" s="146" t="s">
        <v>423</v>
      </c>
      <c r="AT3410" s="146" t="s">
        <v>306</v>
      </c>
      <c r="AU3410" s="146" t="s">
        <v>80</v>
      </c>
      <c r="AY3410" s="18" t="s">
        <v>304</v>
      </c>
      <c r="BE3410" s="147">
        <f>IF(N3410="základní",J3410,0)</f>
        <v>0</v>
      </c>
      <c r="BF3410" s="147">
        <f>IF(N3410="snížená",J3410,0)</f>
        <v>0</v>
      </c>
      <c r="BG3410" s="147">
        <f>IF(N3410="zákl. přenesená",J3410,0)</f>
        <v>0</v>
      </c>
      <c r="BH3410" s="147">
        <f>IF(N3410="sníž. přenesená",J3410,0)</f>
        <v>0</v>
      </c>
      <c r="BI3410" s="147">
        <f>IF(N3410="nulová",J3410,0)</f>
        <v>0</v>
      </c>
      <c r="BJ3410" s="18" t="s">
        <v>78</v>
      </c>
      <c r="BK3410" s="147">
        <f>ROUND(I3410*H3410,2)</f>
        <v>0</v>
      </c>
      <c r="BL3410" s="18" t="s">
        <v>423</v>
      </c>
      <c r="BM3410" s="146" t="s">
        <v>3581</v>
      </c>
    </row>
    <row r="3411" spans="2:65" s="13" customFormat="1" x14ac:dyDescent="0.2">
      <c r="B3411" s="159"/>
      <c r="D3411" s="153" t="s">
        <v>313</v>
      </c>
      <c r="E3411" s="160" t="s">
        <v>2</v>
      </c>
      <c r="F3411" s="161" t="s">
        <v>3582</v>
      </c>
      <c r="H3411" s="162">
        <v>233</v>
      </c>
      <c r="I3411" s="163"/>
      <c r="L3411" s="159"/>
      <c r="M3411" s="164"/>
      <c r="T3411" s="165"/>
      <c r="AT3411" s="160" t="s">
        <v>313</v>
      </c>
      <c r="AU3411" s="160" t="s">
        <v>80</v>
      </c>
      <c r="AV3411" s="13" t="s">
        <v>80</v>
      </c>
      <c r="AW3411" s="13" t="s">
        <v>32</v>
      </c>
      <c r="AX3411" s="13" t="s">
        <v>78</v>
      </c>
      <c r="AY3411" s="160" t="s">
        <v>304</v>
      </c>
    </row>
    <row r="3412" spans="2:65" s="1" customFormat="1" ht="24.2" customHeight="1" x14ac:dyDescent="0.2">
      <c r="B3412" s="134"/>
      <c r="C3412" s="135" t="s">
        <v>3583</v>
      </c>
      <c r="D3412" s="135" t="s">
        <v>306</v>
      </c>
      <c r="E3412" s="136" t="s">
        <v>3584</v>
      </c>
      <c r="F3412" s="137" t="s">
        <v>3585</v>
      </c>
      <c r="G3412" s="138" t="s">
        <v>581</v>
      </c>
      <c r="H3412" s="139">
        <v>1</v>
      </c>
      <c r="I3412" s="140"/>
      <c r="J3412" s="141">
        <f>ROUND(I3412*H3412,2)</f>
        <v>0</v>
      </c>
      <c r="K3412" s="137" t="s">
        <v>2</v>
      </c>
      <c r="L3412" s="33"/>
      <c r="M3412" s="142" t="s">
        <v>2</v>
      </c>
      <c r="N3412" s="143" t="s">
        <v>42</v>
      </c>
      <c r="P3412" s="144">
        <f>O3412*H3412</f>
        <v>0</v>
      </c>
      <c r="Q3412" s="144">
        <v>0</v>
      </c>
      <c r="R3412" s="144">
        <f>Q3412*H3412</f>
        <v>0</v>
      </c>
      <c r="S3412" s="144">
        <v>0</v>
      </c>
      <c r="T3412" s="145">
        <f>S3412*H3412</f>
        <v>0</v>
      </c>
      <c r="AR3412" s="146" t="s">
        <v>423</v>
      </c>
      <c r="AT3412" s="146" t="s">
        <v>306</v>
      </c>
      <c r="AU3412" s="146" t="s">
        <v>80</v>
      </c>
      <c r="AY3412" s="18" t="s">
        <v>304</v>
      </c>
      <c r="BE3412" s="147">
        <f>IF(N3412="základní",J3412,0)</f>
        <v>0</v>
      </c>
      <c r="BF3412" s="147">
        <f>IF(N3412="snížená",J3412,0)</f>
        <v>0</v>
      </c>
      <c r="BG3412" s="147">
        <f>IF(N3412="zákl. přenesená",J3412,0)</f>
        <v>0</v>
      </c>
      <c r="BH3412" s="147">
        <f>IF(N3412="sníž. přenesená",J3412,0)</f>
        <v>0</v>
      </c>
      <c r="BI3412" s="147">
        <f>IF(N3412="nulová",J3412,0)</f>
        <v>0</v>
      </c>
      <c r="BJ3412" s="18" t="s">
        <v>78</v>
      </c>
      <c r="BK3412" s="147">
        <f>ROUND(I3412*H3412,2)</f>
        <v>0</v>
      </c>
      <c r="BL3412" s="18" t="s">
        <v>423</v>
      </c>
      <c r="BM3412" s="146" t="s">
        <v>3586</v>
      </c>
    </row>
    <row r="3413" spans="2:65" s="11" customFormat="1" ht="22.9" customHeight="1" x14ac:dyDescent="0.2">
      <c r="B3413" s="122"/>
      <c r="D3413" s="123" t="s">
        <v>70</v>
      </c>
      <c r="E3413" s="132" t="s">
        <v>3587</v>
      </c>
      <c r="F3413" s="132" t="s">
        <v>3588</v>
      </c>
      <c r="I3413" s="125"/>
      <c r="J3413" s="133">
        <f>BK3413</f>
        <v>0</v>
      </c>
      <c r="L3413" s="122"/>
      <c r="M3413" s="127"/>
      <c r="P3413" s="128">
        <f>SUM(P3414:P3468)</f>
        <v>0</v>
      </c>
      <c r="R3413" s="128">
        <f>SUM(R3414:R3468)</f>
        <v>2.0134390400000002</v>
      </c>
      <c r="T3413" s="129">
        <f>SUM(T3414:T3468)</f>
        <v>0</v>
      </c>
      <c r="AR3413" s="123" t="s">
        <v>80</v>
      </c>
      <c r="AT3413" s="130" t="s">
        <v>70</v>
      </c>
      <c r="AU3413" s="130" t="s">
        <v>78</v>
      </c>
      <c r="AY3413" s="123" t="s">
        <v>304</v>
      </c>
      <c r="BK3413" s="131">
        <f>SUM(BK3414:BK3468)</f>
        <v>0</v>
      </c>
    </row>
    <row r="3414" spans="2:65" s="1" customFormat="1" ht="24.2" customHeight="1" x14ac:dyDescent="0.2">
      <c r="B3414" s="134"/>
      <c r="C3414" s="135" t="s">
        <v>3589</v>
      </c>
      <c r="D3414" s="135" t="s">
        <v>306</v>
      </c>
      <c r="E3414" s="136" t="s">
        <v>3590</v>
      </c>
      <c r="F3414" s="137" t="s">
        <v>3591</v>
      </c>
      <c r="G3414" s="138" t="s">
        <v>1435</v>
      </c>
      <c r="H3414" s="139">
        <v>1779</v>
      </c>
      <c r="I3414" s="140"/>
      <c r="J3414" s="141">
        <f>ROUND(I3414*H3414,2)</f>
        <v>0</v>
      </c>
      <c r="K3414" s="137" t="s">
        <v>2</v>
      </c>
      <c r="L3414" s="33"/>
      <c r="M3414" s="142" t="s">
        <v>2</v>
      </c>
      <c r="N3414" s="143" t="s">
        <v>42</v>
      </c>
      <c r="P3414" s="144">
        <f>O3414*H3414</f>
        <v>0</v>
      </c>
      <c r="Q3414" s="144">
        <v>0</v>
      </c>
      <c r="R3414" s="144">
        <f>Q3414*H3414</f>
        <v>0</v>
      </c>
      <c r="S3414" s="144">
        <v>0</v>
      </c>
      <c r="T3414" s="145">
        <f>S3414*H3414</f>
        <v>0</v>
      </c>
      <c r="AR3414" s="146" t="s">
        <v>423</v>
      </c>
      <c r="AT3414" s="146" t="s">
        <v>306</v>
      </c>
      <c r="AU3414" s="146" t="s">
        <v>80</v>
      </c>
      <c r="AY3414" s="18" t="s">
        <v>304</v>
      </c>
      <c r="BE3414" s="147">
        <f>IF(N3414="základní",J3414,0)</f>
        <v>0</v>
      </c>
      <c r="BF3414" s="147">
        <f>IF(N3414="snížená",J3414,0)</f>
        <v>0</v>
      </c>
      <c r="BG3414" s="147">
        <f>IF(N3414="zákl. přenesená",J3414,0)</f>
        <v>0</v>
      </c>
      <c r="BH3414" s="147">
        <f>IF(N3414="sníž. přenesená",J3414,0)</f>
        <v>0</v>
      </c>
      <c r="BI3414" s="147">
        <f>IF(N3414="nulová",J3414,0)</f>
        <v>0</v>
      </c>
      <c r="BJ3414" s="18" t="s">
        <v>78</v>
      </c>
      <c r="BK3414" s="147">
        <f>ROUND(I3414*H3414,2)</f>
        <v>0</v>
      </c>
      <c r="BL3414" s="18" t="s">
        <v>423</v>
      </c>
      <c r="BM3414" s="146" t="s">
        <v>3592</v>
      </c>
    </row>
    <row r="3415" spans="2:65" s="12" customFormat="1" x14ac:dyDescent="0.2">
      <c r="B3415" s="152"/>
      <c r="D3415" s="153" t="s">
        <v>313</v>
      </c>
      <c r="E3415" s="154" t="s">
        <v>2</v>
      </c>
      <c r="F3415" s="155" t="s">
        <v>1979</v>
      </c>
      <c r="H3415" s="154" t="s">
        <v>2</v>
      </c>
      <c r="I3415" s="156"/>
      <c r="L3415" s="152"/>
      <c r="M3415" s="157"/>
      <c r="T3415" s="158"/>
      <c r="AT3415" s="154" t="s">
        <v>313</v>
      </c>
      <c r="AU3415" s="154" t="s">
        <v>80</v>
      </c>
      <c r="AV3415" s="12" t="s">
        <v>78</v>
      </c>
      <c r="AW3415" s="12" t="s">
        <v>32</v>
      </c>
      <c r="AX3415" s="12" t="s">
        <v>71</v>
      </c>
      <c r="AY3415" s="154" t="s">
        <v>304</v>
      </c>
    </row>
    <row r="3416" spans="2:65" s="12" customFormat="1" x14ac:dyDescent="0.2">
      <c r="B3416" s="152"/>
      <c r="D3416" s="153" t="s">
        <v>313</v>
      </c>
      <c r="E3416" s="154" t="s">
        <v>2</v>
      </c>
      <c r="F3416" s="155" t="s">
        <v>3593</v>
      </c>
      <c r="H3416" s="154" t="s">
        <v>2</v>
      </c>
      <c r="I3416" s="156"/>
      <c r="L3416" s="152"/>
      <c r="M3416" s="157"/>
      <c r="T3416" s="158"/>
      <c r="AT3416" s="154" t="s">
        <v>313</v>
      </c>
      <c r="AU3416" s="154" t="s">
        <v>80</v>
      </c>
      <c r="AV3416" s="12" t="s">
        <v>78</v>
      </c>
      <c r="AW3416" s="12" t="s">
        <v>32</v>
      </c>
      <c r="AX3416" s="12" t="s">
        <v>71</v>
      </c>
      <c r="AY3416" s="154" t="s">
        <v>304</v>
      </c>
    </row>
    <row r="3417" spans="2:65" s="13" customFormat="1" ht="22.5" x14ac:dyDescent="0.2">
      <c r="B3417" s="159"/>
      <c r="D3417" s="153" t="s">
        <v>313</v>
      </c>
      <c r="E3417" s="160" t="s">
        <v>2</v>
      </c>
      <c r="F3417" s="161" t="s">
        <v>3594</v>
      </c>
      <c r="H3417" s="162">
        <v>1779</v>
      </c>
      <c r="I3417" s="163"/>
      <c r="L3417" s="159"/>
      <c r="M3417" s="164"/>
      <c r="T3417" s="165"/>
      <c r="AT3417" s="160" t="s">
        <v>313</v>
      </c>
      <c r="AU3417" s="160" t="s">
        <v>80</v>
      </c>
      <c r="AV3417" s="13" t="s">
        <v>80</v>
      </c>
      <c r="AW3417" s="13" t="s">
        <v>32</v>
      </c>
      <c r="AX3417" s="13" t="s">
        <v>78</v>
      </c>
      <c r="AY3417" s="160" t="s">
        <v>304</v>
      </c>
    </row>
    <row r="3418" spans="2:65" s="1" customFormat="1" ht="49.15" customHeight="1" x14ac:dyDescent="0.2">
      <c r="B3418" s="134"/>
      <c r="C3418" s="135" t="s">
        <v>3595</v>
      </c>
      <c r="D3418" s="135" t="s">
        <v>306</v>
      </c>
      <c r="E3418" s="136" t="s">
        <v>3131</v>
      </c>
      <c r="F3418" s="137" t="s">
        <v>3132</v>
      </c>
      <c r="G3418" s="138" t="s">
        <v>130</v>
      </c>
      <c r="H3418" s="139">
        <v>94.736000000000004</v>
      </c>
      <c r="I3418" s="140"/>
      <c r="J3418" s="141">
        <f>ROUND(I3418*H3418,2)</f>
        <v>0</v>
      </c>
      <c r="K3418" s="137" t="s">
        <v>309</v>
      </c>
      <c r="L3418" s="33"/>
      <c r="M3418" s="142" t="s">
        <v>2</v>
      </c>
      <c r="N3418" s="143" t="s">
        <v>42</v>
      </c>
      <c r="P3418" s="144">
        <f>O3418*H3418</f>
        <v>0</v>
      </c>
      <c r="Q3418" s="144">
        <v>0</v>
      </c>
      <c r="R3418" s="144">
        <f>Q3418*H3418</f>
        <v>0</v>
      </c>
      <c r="S3418" s="144">
        <v>0</v>
      </c>
      <c r="T3418" s="145">
        <f>S3418*H3418</f>
        <v>0</v>
      </c>
      <c r="AR3418" s="146" t="s">
        <v>423</v>
      </c>
      <c r="AT3418" s="146" t="s">
        <v>306</v>
      </c>
      <c r="AU3418" s="146" t="s">
        <v>80</v>
      </c>
      <c r="AY3418" s="18" t="s">
        <v>304</v>
      </c>
      <c r="BE3418" s="147">
        <f>IF(N3418="základní",J3418,0)</f>
        <v>0</v>
      </c>
      <c r="BF3418" s="147">
        <f>IF(N3418="snížená",J3418,0)</f>
        <v>0</v>
      </c>
      <c r="BG3418" s="147">
        <f>IF(N3418="zákl. přenesená",J3418,0)</f>
        <v>0</v>
      </c>
      <c r="BH3418" s="147">
        <f>IF(N3418="sníž. přenesená",J3418,0)</f>
        <v>0</v>
      </c>
      <c r="BI3418" s="147">
        <f>IF(N3418="nulová",J3418,0)</f>
        <v>0</v>
      </c>
      <c r="BJ3418" s="18" t="s">
        <v>78</v>
      </c>
      <c r="BK3418" s="147">
        <f>ROUND(I3418*H3418,2)</f>
        <v>0</v>
      </c>
      <c r="BL3418" s="18" t="s">
        <v>423</v>
      </c>
      <c r="BM3418" s="146" t="s">
        <v>3596</v>
      </c>
    </row>
    <row r="3419" spans="2:65" s="1" customFormat="1" x14ac:dyDescent="0.2">
      <c r="B3419" s="33"/>
      <c r="D3419" s="148" t="s">
        <v>311</v>
      </c>
      <c r="F3419" s="149" t="s">
        <v>3134</v>
      </c>
      <c r="I3419" s="150"/>
      <c r="L3419" s="33"/>
      <c r="M3419" s="151"/>
      <c r="T3419" s="54"/>
      <c r="AT3419" s="18" t="s">
        <v>311</v>
      </c>
      <c r="AU3419" s="18" t="s">
        <v>80</v>
      </c>
    </row>
    <row r="3420" spans="2:65" s="12" customFormat="1" x14ac:dyDescent="0.2">
      <c r="B3420" s="152"/>
      <c r="D3420" s="153" t="s">
        <v>313</v>
      </c>
      <c r="E3420" s="154" t="s">
        <v>2</v>
      </c>
      <c r="F3420" s="155" t="s">
        <v>1947</v>
      </c>
      <c r="H3420" s="154" t="s">
        <v>2</v>
      </c>
      <c r="I3420" s="156"/>
      <c r="L3420" s="152"/>
      <c r="M3420" s="157"/>
      <c r="T3420" s="158"/>
      <c r="AT3420" s="154" t="s">
        <v>313</v>
      </c>
      <c r="AU3420" s="154" t="s">
        <v>80</v>
      </c>
      <c r="AV3420" s="12" t="s">
        <v>78</v>
      </c>
      <c r="AW3420" s="12" t="s">
        <v>32</v>
      </c>
      <c r="AX3420" s="12" t="s">
        <v>71</v>
      </c>
      <c r="AY3420" s="154" t="s">
        <v>304</v>
      </c>
    </row>
    <row r="3421" spans="2:65" s="13" customFormat="1" x14ac:dyDescent="0.2">
      <c r="B3421" s="159"/>
      <c r="D3421" s="153" t="s">
        <v>313</v>
      </c>
      <c r="E3421" s="160" t="s">
        <v>2</v>
      </c>
      <c r="F3421" s="161" t="s">
        <v>3597</v>
      </c>
      <c r="H3421" s="162">
        <v>68.444999999999993</v>
      </c>
      <c r="I3421" s="163"/>
      <c r="L3421" s="159"/>
      <c r="M3421" s="164"/>
      <c r="T3421" s="165"/>
      <c r="AT3421" s="160" t="s">
        <v>313</v>
      </c>
      <c r="AU3421" s="160" t="s">
        <v>80</v>
      </c>
      <c r="AV3421" s="13" t="s">
        <v>80</v>
      </c>
      <c r="AW3421" s="13" t="s">
        <v>32</v>
      </c>
      <c r="AX3421" s="13" t="s">
        <v>71</v>
      </c>
      <c r="AY3421" s="160" t="s">
        <v>304</v>
      </c>
    </row>
    <row r="3422" spans="2:65" s="13" customFormat="1" ht="22.5" x14ac:dyDescent="0.2">
      <c r="B3422" s="159"/>
      <c r="D3422" s="153" t="s">
        <v>313</v>
      </c>
      <c r="E3422" s="160" t="s">
        <v>2</v>
      </c>
      <c r="F3422" s="161" t="s">
        <v>1949</v>
      </c>
      <c r="H3422" s="162">
        <v>4.97</v>
      </c>
      <c r="I3422" s="163"/>
      <c r="L3422" s="159"/>
      <c r="M3422" s="164"/>
      <c r="T3422" s="165"/>
      <c r="AT3422" s="160" t="s">
        <v>313</v>
      </c>
      <c r="AU3422" s="160" t="s">
        <v>80</v>
      </c>
      <c r="AV3422" s="13" t="s">
        <v>80</v>
      </c>
      <c r="AW3422" s="13" t="s">
        <v>32</v>
      </c>
      <c r="AX3422" s="13" t="s">
        <v>71</v>
      </c>
      <c r="AY3422" s="160" t="s">
        <v>304</v>
      </c>
    </row>
    <row r="3423" spans="2:65" s="13" customFormat="1" ht="22.5" x14ac:dyDescent="0.2">
      <c r="B3423" s="159"/>
      <c r="D3423" s="153" t="s">
        <v>313</v>
      </c>
      <c r="E3423" s="160" t="s">
        <v>2</v>
      </c>
      <c r="F3423" s="161" t="s">
        <v>3598</v>
      </c>
      <c r="H3423" s="162">
        <v>6.601</v>
      </c>
      <c r="I3423" s="163"/>
      <c r="L3423" s="159"/>
      <c r="M3423" s="164"/>
      <c r="T3423" s="165"/>
      <c r="AT3423" s="160" t="s">
        <v>313</v>
      </c>
      <c r="AU3423" s="160" t="s">
        <v>80</v>
      </c>
      <c r="AV3423" s="13" t="s">
        <v>80</v>
      </c>
      <c r="AW3423" s="13" t="s">
        <v>32</v>
      </c>
      <c r="AX3423" s="13" t="s">
        <v>71</v>
      </c>
      <c r="AY3423" s="160" t="s">
        <v>304</v>
      </c>
    </row>
    <row r="3424" spans="2:65" s="13" customFormat="1" x14ac:dyDescent="0.2">
      <c r="B3424" s="159"/>
      <c r="D3424" s="153" t="s">
        <v>313</v>
      </c>
      <c r="E3424" s="160" t="s">
        <v>2</v>
      </c>
      <c r="F3424" s="161" t="s">
        <v>3599</v>
      </c>
      <c r="H3424" s="162">
        <v>2.9820000000000002</v>
      </c>
      <c r="I3424" s="163"/>
      <c r="L3424" s="159"/>
      <c r="M3424" s="164"/>
      <c r="T3424" s="165"/>
      <c r="AT3424" s="160" t="s">
        <v>313</v>
      </c>
      <c r="AU3424" s="160" t="s">
        <v>80</v>
      </c>
      <c r="AV3424" s="13" t="s">
        <v>80</v>
      </c>
      <c r="AW3424" s="13" t="s">
        <v>32</v>
      </c>
      <c r="AX3424" s="13" t="s">
        <v>71</v>
      </c>
      <c r="AY3424" s="160" t="s">
        <v>304</v>
      </c>
    </row>
    <row r="3425" spans="2:65" s="13" customFormat="1" x14ac:dyDescent="0.2">
      <c r="B3425" s="159"/>
      <c r="D3425" s="153" t="s">
        <v>313</v>
      </c>
      <c r="E3425" s="160" t="s">
        <v>2</v>
      </c>
      <c r="F3425" s="161" t="s">
        <v>3600</v>
      </c>
      <c r="H3425" s="162">
        <v>0.78300000000000003</v>
      </c>
      <c r="I3425" s="163"/>
      <c r="L3425" s="159"/>
      <c r="M3425" s="164"/>
      <c r="T3425" s="165"/>
      <c r="AT3425" s="160" t="s">
        <v>313</v>
      </c>
      <c r="AU3425" s="160" t="s">
        <v>80</v>
      </c>
      <c r="AV3425" s="13" t="s">
        <v>80</v>
      </c>
      <c r="AW3425" s="13" t="s">
        <v>32</v>
      </c>
      <c r="AX3425" s="13" t="s">
        <v>71</v>
      </c>
      <c r="AY3425" s="160" t="s">
        <v>304</v>
      </c>
    </row>
    <row r="3426" spans="2:65" s="13" customFormat="1" x14ac:dyDescent="0.2">
      <c r="B3426" s="159"/>
      <c r="D3426" s="153" t="s">
        <v>313</v>
      </c>
      <c r="E3426" s="160" t="s">
        <v>2</v>
      </c>
      <c r="F3426" s="161" t="s">
        <v>1952</v>
      </c>
      <c r="H3426" s="162">
        <v>3.5950000000000002</v>
      </c>
      <c r="I3426" s="163"/>
      <c r="L3426" s="159"/>
      <c r="M3426" s="164"/>
      <c r="T3426" s="165"/>
      <c r="AT3426" s="160" t="s">
        <v>313</v>
      </c>
      <c r="AU3426" s="160" t="s">
        <v>80</v>
      </c>
      <c r="AV3426" s="13" t="s">
        <v>80</v>
      </c>
      <c r="AW3426" s="13" t="s">
        <v>32</v>
      </c>
      <c r="AX3426" s="13" t="s">
        <v>71</v>
      </c>
      <c r="AY3426" s="160" t="s">
        <v>304</v>
      </c>
    </row>
    <row r="3427" spans="2:65" s="13" customFormat="1" x14ac:dyDescent="0.2">
      <c r="B3427" s="159"/>
      <c r="D3427" s="153" t="s">
        <v>313</v>
      </c>
      <c r="E3427" s="160" t="s">
        <v>2</v>
      </c>
      <c r="F3427" s="161" t="s">
        <v>3601</v>
      </c>
      <c r="H3427" s="162">
        <v>2.9820000000000002</v>
      </c>
      <c r="I3427" s="163"/>
      <c r="L3427" s="159"/>
      <c r="M3427" s="164"/>
      <c r="T3427" s="165"/>
      <c r="AT3427" s="160" t="s">
        <v>313</v>
      </c>
      <c r="AU3427" s="160" t="s">
        <v>80</v>
      </c>
      <c r="AV3427" s="13" t="s">
        <v>80</v>
      </c>
      <c r="AW3427" s="13" t="s">
        <v>32</v>
      </c>
      <c r="AX3427" s="13" t="s">
        <v>71</v>
      </c>
      <c r="AY3427" s="160" t="s">
        <v>304</v>
      </c>
    </row>
    <row r="3428" spans="2:65" s="13" customFormat="1" x14ac:dyDescent="0.2">
      <c r="B3428" s="159"/>
      <c r="D3428" s="153" t="s">
        <v>313</v>
      </c>
      <c r="E3428" s="160" t="s">
        <v>2</v>
      </c>
      <c r="F3428" s="161" t="s">
        <v>3602</v>
      </c>
      <c r="H3428" s="162">
        <v>0.78300000000000003</v>
      </c>
      <c r="I3428" s="163"/>
      <c r="L3428" s="159"/>
      <c r="M3428" s="164"/>
      <c r="T3428" s="165"/>
      <c r="AT3428" s="160" t="s">
        <v>313</v>
      </c>
      <c r="AU3428" s="160" t="s">
        <v>80</v>
      </c>
      <c r="AV3428" s="13" t="s">
        <v>80</v>
      </c>
      <c r="AW3428" s="13" t="s">
        <v>32</v>
      </c>
      <c r="AX3428" s="13" t="s">
        <v>71</v>
      </c>
      <c r="AY3428" s="160" t="s">
        <v>304</v>
      </c>
    </row>
    <row r="3429" spans="2:65" s="13" customFormat="1" x14ac:dyDescent="0.2">
      <c r="B3429" s="159"/>
      <c r="D3429" s="153" t="s">
        <v>313</v>
      </c>
      <c r="E3429" s="160" t="s">
        <v>2</v>
      </c>
      <c r="F3429" s="161" t="s">
        <v>1955</v>
      </c>
      <c r="H3429" s="162">
        <v>3.5950000000000002</v>
      </c>
      <c r="I3429" s="163"/>
      <c r="L3429" s="159"/>
      <c r="M3429" s="164"/>
      <c r="T3429" s="165"/>
      <c r="AT3429" s="160" t="s">
        <v>313</v>
      </c>
      <c r="AU3429" s="160" t="s">
        <v>80</v>
      </c>
      <c r="AV3429" s="13" t="s">
        <v>80</v>
      </c>
      <c r="AW3429" s="13" t="s">
        <v>32</v>
      </c>
      <c r="AX3429" s="13" t="s">
        <v>71</v>
      </c>
      <c r="AY3429" s="160" t="s">
        <v>304</v>
      </c>
    </row>
    <row r="3430" spans="2:65" s="15" customFormat="1" x14ac:dyDescent="0.2">
      <c r="B3430" s="173"/>
      <c r="D3430" s="153" t="s">
        <v>313</v>
      </c>
      <c r="E3430" s="174" t="s">
        <v>2</v>
      </c>
      <c r="F3430" s="175" t="s">
        <v>323</v>
      </c>
      <c r="H3430" s="176">
        <v>94.736000000000004</v>
      </c>
      <c r="I3430" s="177"/>
      <c r="L3430" s="173"/>
      <c r="M3430" s="178"/>
      <c r="T3430" s="179"/>
      <c r="AT3430" s="174" t="s">
        <v>313</v>
      </c>
      <c r="AU3430" s="174" t="s">
        <v>80</v>
      </c>
      <c r="AV3430" s="15" t="s">
        <v>86</v>
      </c>
      <c r="AW3430" s="15" t="s">
        <v>32</v>
      </c>
      <c r="AX3430" s="15" t="s">
        <v>78</v>
      </c>
      <c r="AY3430" s="174" t="s">
        <v>304</v>
      </c>
    </row>
    <row r="3431" spans="2:65" s="1" customFormat="1" ht="21.75" customHeight="1" x14ac:dyDescent="0.2">
      <c r="B3431" s="134"/>
      <c r="C3431" s="181" t="s">
        <v>3603</v>
      </c>
      <c r="D3431" s="181" t="s">
        <v>535</v>
      </c>
      <c r="E3431" s="182" t="s">
        <v>3604</v>
      </c>
      <c r="F3431" s="183" t="s">
        <v>3605</v>
      </c>
      <c r="G3431" s="184" t="s">
        <v>130</v>
      </c>
      <c r="H3431" s="185">
        <v>108.946</v>
      </c>
      <c r="I3431" s="186"/>
      <c r="J3431" s="187">
        <f>ROUND(I3431*H3431,2)</f>
        <v>0</v>
      </c>
      <c r="K3431" s="183" t="s">
        <v>309</v>
      </c>
      <c r="L3431" s="188"/>
      <c r="M3431" s="189" t="s">
        <v>2</v>
      </c>
      <c r="N3431" s="190" t="s">
        <v>42</v>
      </c>
      <c r="P3431" s="144">
        <f>O3431*H3431</f>
        <v>0</v>
      </c>
      <c r="Q3431" s="144">
        <v>1.4500000000000001E-2</v>
      </c>
      <c r="R3431" s="144">
        <f>Q3431*H3431</f>
        <v>1.579717</v>
      </c>
      <c r="S3431" s="144">
        <v>0</v>
      </c>
      <c r="T3431" s="145">
        <f>S3431*H3431</f>
        <v>0</v>
      </c>
      <c r="AR3431" s="146" t="s">
        <v>552</v>
      </c>
      <c r="AT3431" s="146" t="s">
        <v>535</v>
      </c>
      <c r="AU3431" s="146" t="s">
        <v>80</v>
      </c>
      <c r="AY3431" s="18" t="s">
        <v>304</v>
      </c>
      <c r="BE3431" s="147">
        <f>IF(N3431="základní",J3431,0)</f>
        <v>0</v>
      </c>
      <c r="BF3431" s="147">
        <f>IF(N3431="snížená",J3431,0)</f>
        <v>0</v>
      </c>
      <c r="BG3431" s="147">
        <f>IF(N3431="zákl. přenesená",J3431,0)</f>
        <v>0</v>
      </c>
      <c r="BH3431" s="147">
        <f>IF(N3431="sníž. přenesená",J3431,0)</f>
        <v>0</v>
      </c>
      <c r="BI3431" s="147">
        <f>IF(N3431="nulová",J3431,0)</f>
        <v>0</v>
      </c>
      <c r="BJ3431" s="18" t="s">
        <v>78</v>
      </c>
      <c r="BK3431" s="147">
        <f>ROUND(I3431*H3431,2)</f>
        <v>0</v>
      </c>
      <c r="BL3431" s="18" t="s">
        <v>423</v>
      </c>
      <c r="BM3431" s="146" t="s">
        <v>3606</v>
      </c>
    </row>
    <row r="3432" spans="2:65" s="1" customFormat="1" ht="19.5" x14ac:dyDescent="0.2">
      <c r="B3432" s="33"/>
      <c r="D3432" s="153" t="s">
        <v>360</v>
      </c>
      <c r="F3432" s="180" t="s">
        <v>3607</v>
      </c>
      <c r="I3432" s="150"/>
      <c r="L3432" s="33"/>
      <c r="M3432" s="151"/>
      <c r="T3432" s="54"/>
      <c r="AT3432" s="18" t="s">
        <v>360</v>
      </c>
      <c r="AU3432" s="18" t="s">
        <v>80</v>
      </c>
    </row>
    <row r="3433" spans="2:65" s="13" customFormat="1" x14ac:dyDescent="0.2">
      <c r="B3433" s="159"/>
      <c r="D3433" s="153" t="s">
        <v>313</v>
      </c>
      <c r="F3433" s="161" t="s">
        <v>3608</v>
      </c>
      <c r="H3433" s="162">
        <v>108.946</v>
      </c>
      <c r="I3433" s="163"/>
      <c r="L3433" s="159"/>
      <c r="M3433" s="164"/>
      <c r="T3433" s="165"/>
      <c r="AT3433" s="160" t="s">
        <v>313</v>
      </c>
      <c r="AU3433" s="160" t="s">
        <v>80</v>
      </c>
      <c r="AV3433" s="13" t="s">
        <v>80</v>
      </c>
      <c r="AW3433" s="13" t="s">
        <v>3</v>
      </c>
      <c r="AX3433" s="13" t="s">
        <v>78</v>
      </c>
      <c r="AY3433" s="160" t="s">
        <v>304</v>
      </c>
    </row>
    <row r="3434" spans="2:65" s="1" customFormat="1" ht="24.2" customHeight="1" x14ac:dyDescent="0.2">
      <c r="B3434" s="134"/>
      <c r="C3434" s="135" t="s">
        <v>3609</v>
      </c>
      <c r="D3434" s="135" t="s">
        <v>306</v>
      </c>
      <c r="E3434" s="136" t="s">
        <v>3141</v>
      </c>
      <c r="F3434" s="137" t="s">
        <v>3142</v>
      </c>
      <c r="G3434" s="138" t="s">
        <v>130</v>
      </c>
      <c r="H3434" s="139">
        <v>94.736000000000004</v>
      </c>
      <c r="I3434" s="140"/>
      <c r="J3434" s="141">
        <f>ROUND(I3434*H3434,2)</f>
        <v>0</v>
      </c>
      <c r="K3434" s="137" t="s">
        <v>309</v>
      </c>
      <c r="L3434" s="33"/>
      <c r="M3434" s="142" t="s">
        <v>2</v>
      </c>
      <c r="N3434" s="143" t="s">
        <v>42</v>
      </c>
      <c r="P3434" s="144">
        <f>O3434*H3434</f>
        <v>0</v>
      </c>
      <c r="Q3434" s="144">
        <v>1.8000000000000001E-4</v>
      </c>
      <c r="R3434" s="144">
        <f>Q3434*H3434</f>
        <v>1.7052480000000002E-2</v>
      </c>
      <c r="S3434" s="144">
        <v>0</v>
      </c>
      <c r="T3434" s="145">
        <f>S3434*H3434</f>
        <v>0</v>
      </c>
      <c r="AR3434" s="146" t="s">
        <v>423</v>
      </c>
      <c r="AT3434" s="146" t="s">
        <v>306</v>
      </c>
      <c r="AU3434" s="146" t="s">
        <v>80</v>
      </c>
      <c r="AY3434" s="18" t="s">
        <v>304</v>
      </c>
      <c r="BE3434" s="147">
        <f>IF(N3434="základní",J3434,0)</f>
        <v>0</v>
      </c>
      <c r="BF3434" s="147">
        <f>IF(N3434="snížená",J3434,0)</f>
        <v>0</v>
      </c>
      <c r="BG3434" s="147">
        <f>IF(N3434="zákl. přenesená",J3434,0)</f>
        <v>0</v>
      </c>
      <c r="BH3434" s="147">
        <f>IF(N3434="sníž. přenesená",J3434,0)</f>
        <v>0</v>
      </c>
      <c r="BI3434" s="147">
        <f>IF(N3434="nulová",J3434,0)</f>
        <v>0</v>
      </c>
      <c r="BJ3434" s="18" t="s">
        <v>78</v>
      </c>
      <c r="BK3434" s="147">
        <f>ROUND(I3434*H3434,2)</f>
        <v>0</v>
      </c>
      <c r="BL3434" s="18" t="s">
        <v>423</v>
      </c>
      <c r="BM3434" s="146" t="s">
        <v>3610</v>
      </c>
    </row>
    <row r="3435" spans="2:65" s="1" customFormat="1" x14ac:dyDescent="0.2">
      <c r="B3435" s="33"/>
      <c r="D3435" s="148" t="s">
        <v>311</v>
      </c>
      <c r="F3435" s="149" t="s">
        <v>3144</v>
      </c>
      <c r="I3435" s="150"/>
      <c r="L3435" s="33"/>
      <c r="M3435" s="151"/>
      <c r="T3435" s="54"/>
      <c r="AT3435" s="18" t="s">
        <v>311</v>
      </c>
      <c r="AU3435" s="18" t="s">
        <v>80</v>
      </c>
    </row>
    <row r="3436" spans="2:65" s="1" customFormat="1" ht="37.9" customHeight="1" x14ac:dyDescent="0.2">
      <c r="B3436" s="134"/>
      <c r="C3436" s="135" t="s">
        <v>3611</v>
      </c>
      <c r="D3436" s="135" t="s">
        <v>306</v>
      </c>
      <c r="E3436" s="136" t="s">
        <v>3612</v>
      </c>
      <c r="F3436" s="137" t="s">
        <v>3613</v>
      </c>
      <c r="G3436" s="138" t="s">
        <v>130</v>
      </c>
      <c r="H3436" s="139">
        <v>94.736000000000004</v>
      </c>
      <c r="I3436" s="140"/>
      <c r="J3436" s="141">
        <f>ROUND(I3436*H3436,2)</f>
        <v>0</v>
      </c>
      <c r="K3436" s="137" t="s">
        <v>2</v>
      </c>
      <c r="L3436" s="33"/>
      <c r="M3436" s="142" t="s">
        <v>2</v>
      </c>
      <c r="N3436" s="143" t="s">
        <v>42</v>
      </c>
      <c r="P3436" s="144">
        <f>O3436*H3436</f>
        <v>0</v>
      </c>
      <c r="Q3436" s="144">
        <v>0</v>
      </c>
      <c r="R3436" s="144">
        <f>Q3436*H3436</f>
        <v>0</v>
      </c>
      <c r="S3436" s="144">
        <v>0</v>
      </c>
      <c r="T3436" s="145">
        <f>S3436*H3436</f>
        <v>0</v>
      </c>
      <c r="AR3436" s="146" t="s">
        <v>423</v>
      </c>
      <c r="AT3436" s="146" t="s">
        <v>306</v>
      </c>
      <c r="AU3436" s="146" t="s">
        <v>80</v>
      </c>
      <c r="AY3436" s="18" t="s">
        <v>304</v>
      </c>
      <c r="BE3436" s="147">
        <f>IF(N3436="základní",J3436,0)</f>
        <v>0</v>
      </c>
      <c r="BF3436" s="147">
        <f>IF(N3436="snížená",J3436,0)</f>
        <v>0</v>
      </c>
      <c r="BG3436" s="147">
        <f>IF(N3436="zákl. přenesená",J3436,0)</f>
        <v>0</v>
      </c>
      <c r="BH3436" s="147">
        <f>IF(N3436="sníž. přenesená",J3436,0)</f>
        <v>0</v>
      </c>
      <c r="BI3436" s="147">
        <f>IF(N3436="nulová",J3436,0)</f>
        <v>0</v>
      </c>
      <c r="BJ3436" s="18" t="s">
        <v>78</v>
      </c>
      <c r="BK3436" s="147">
        <f>ROUND(I3436*H3436,2)</f>
        <v>0</v>
      </c>
      <c r="BL3436" s="18" t="s">
        <v>423</v>
      </c>
      <c r="BM3436" s="146" t="s">
        <v>3614</v>
      </c>
    </row>
    <row r="3437" spans="2:65" s="1" customFormat="1" ht="16.5" customHeight="1" x14ac:dyDescent="0.2">
      <c r="B3437" s="134"/>
      <c r="C3437" s="135" t="s">
        <v>3615</v>
      </c>
      <c r="D3437" s="135" t="s">
        <v>306</v>
      </c>
      <c r="E3437" s="136" t="s">
        <v>3146</v>
      </c>
      <c r="F3437" s="137" t="s">
        <v>3147</v>
      </c>
      <c r="G3437" s="138" t="s">
        <v>179</v>
      </c>
      <c r="H3437" s="139">
        <v>177.68</v>
      </c>
      <c r="I3437" s="140"/>
      <c r="J3437" s="141">
        <f>ROUND(I3437*H3437,2)</f>
        <v>0</v>
      </c>
      <c r="K3437" s="137" t="s">
        <v>309</v>
      </c>
      <c r="L3437" s="33"/>
      <c r="M3437" s="142" t="s">
        <v>2</v>
      </c>
      <c r="N3437" s="143" t="s">
        <v>42</v>
      </c>
      <c r="P3437" s="144">
        <f>O3437*H3437</f>
        <v>0</v>
      </c>
      <c r="Q3437" s="144">
        <v>1.0000000000000001E-5</v>
      </c>
      <c r="R3437" s="144">
        <f>Q3437*H3437</f>
        <v>1.7768000000000003E-3</v>
      </c>
      <c r="S3437" s="144">
        <v>0</v>
      </c>
      <c r="T3437" s="145">
        <f>S3437*H3437</f>
        <v>0</v>
      </c>
      <c r="AR3437" s="146" t="s">
        <v>423</v>
      </c>
      <c r="AT3437" s="146" t="s">
        <v>306</v>
      </c>
      <c r="AU3437" s="146" t="s">
        <v>80</v>
      </c>
      <c r="AY3437" s="18" t="s">
        <v>304</v>
      </c>
      <c r="BE3437" s="147">
        <f>IF(N3437="základní",J3437,0)</f>
        <v>0</v>
      </c>
      <c r="BF3437" s="147">
        <f>IF(N3437="snížená",J3437,0)</f>
        <v>0</v>
      </c>
      <c r="BG3437" s="147">
        <f>IF(N3437="zákl. přenesená",J3437,0)</f>
        <v>0</v>
      </c>
      <c r="BH3437" s="147">
        <f>IF(N3437="sníž. přenesená",J3437,0)</f>
        <v>0</v>
      </c>
      <c r="BI3437" s="147">
        <f>IF(N3437="nulová",J3437,0)</f>
        <v>0</v>
      </c>
      <c r="BJ3437" s="18" t="s">
        <v>78</v>
      </c>
      <c r="BK3437" s="147">
        <f>ROUND(I3437*H3437,2)</f>
        <v>0</v>
      </c>
      <c r="BL3437" s="18" t="s">
        <v>423</v>
      </c>
      <c r="BM3437" s="146" t="s">
        <v>3616</v>
      </c>
    </row>
    <row r="3438" spans="2:65" s="1" customFormat="1" x14ac:dyDescent="0.2">
      <c r="B3438" s="33"/>
      <c r="D3438" s="148" t="s">
        <v>311</v>
      </c>
      <c r="F3438" s="149" t="s">
        <v>3149</v>
      </c>
      <c r="I3438" s="150"/>
      <c r="L3438" s="33"/>
      <c r="M3438" s="151"/>
      <c r="T3438" s="54"/>
      <c r="AT3438" s="18" t="s">
        <v>311</v>
      </c>
      <c r="AU3438" s="18" t="s">
        <v>80</v>
      </c>
    </row>
    <row r="3439" spans="2:65" s="12" customFormat="1" x14ac:dyDescent="0.2">
      <c r="B3439" s="152"/>
      <c r="D3439" s="153" t="s">
        <v>313</v>
      </c>
      <c r="E3439" s="154" t="s">
        <v>2</v>
      </c>
      <c r="F3439" s="155" t="s">
        <v>3617</v>
      </c>
      <c r="H3439" s="154" t="s">
        <v>2</v>
      </c>
      <c r="I3439" s="156"/>
      <c r="L3439" s="152"/>
      <c r="M3439" s="157"/>
      <c r="T3439" s="158"/>
      <c r="AT3439" s="154" t="s">
        <v>313</v>
      </c>
      <c r="AU3439" s="154" t="s">
        <v>80</v>
      </c>
      <c r="AV3439" s="12" t="s">
        <v>78</v>
      </c>
      <c r="AW3439" s="12" t="s">
        <v>32</v>
      </c>
      <c r="AX3439" s="12" t="s">
        <v>71</v>
      </c>
      <c r="AY3439" s="154" t="s">
        <v>304</v>
      </c>
    </row>
    <row r="3440" spans="2:65" s="13" customFormat="1" x14ac:dyDescent="0.2">
      <c r="B3440" s="159"/>
      <c r="D3440" s="153" t="s">
        <v>313</v>
      </c>
      <c r="E3440" s="160" t="s">
        <v>2</v>
      </c>
      <c r="F3440" s="161" t="s">
        <v>3618</v>
      </c>
      <c r="H3440" s="162">
        <v>6.36</v>
      </c>
      <c r="I3440" s="163"/>
      <c r="L3440" s="159"/>
      <c r="M3440" s="164"/>
      <c r="T3440" s="165"/>
      <c r="AT3440" s="160" t="s">
        <v>313</v>
      </c>
      <c r="AU3440" s="160" t="s">
        <v>80</v>
      </c>
      <c r="AV3440" s="13" t="s">
        <v>80</v>
      </c>
      <c r="AW3440" s="13" t="s">
        <v>32</v>
      </c>
      <c r="AX3440" s="13" t="s">
        <v>71</v>
      </c>
      <c r="AY3440" s="160" t="s">
        <v>304</v>
      </c>
    </row>
    <row r="3441" spans="2:65" s="13" customFormat="1" ht="22.5" x14ac:dyDescent="0.2">
      <c r="B3441" s="159"/>
      <c r="D3441" s="153" t="s">
        <v>313</v>
      </c>
      <c r="E3441" s="160" t="s">
        <v>2</v>
      </c>
      <c r="F3441" s="161" t="s">
        <v>3619</v>
      </c>
      <c r="H3441" s="162">
        <v>147.02000000000001</v>
      </c>
      <c r="I3441" s="163"/>
      <c r="L3441" s="159"/>
      <c r="M3441" s="164"/>
      <c r="T3441" s="165"/>
      <c r="AT3441" s="160" t="s">
        <v>313</v>
      </c>
      <c r="AU3441" s="160" t="s">
        <v>80</v>
      </c>
      <c r="AV3441" s="13" t="s">
        <v>80</v>
      </c>
      <c r="AW3441" s="13" t="s">
        <v>32</v>
      </c>
      <c r="AX3441" s="13" t="s">
        <v>71</v>
      </c>
      <c r="AY3441" s="160" t="s">
        <v>304</v>
      </c>
    </row>
    <row r="3442" spans="2:65" s="14" customFormat="1" x14ac:dyDescent="0.2">
      <c r="B3442" s="166"/>
      <c r="D3442" s="153" t="s">
        <v>313</v>
      </c>
      <c r="E3442" s="167" t="s">
        <v>2</v>
      </c>
      <c r="F3442" s="168" t="s">
        <v>321</v>
      </c>
      <c r="H3442" s="169">
        <v>153.38</v>
      </c>
      <c r="I3442" s="170"/>
      <c r="L3442" s="166"/>
      <c r="M3442" s="171"/>
      <c r="T3442" s="172"/>
      <c r="AT3442" s="167" t="s">
        <v>313</v>
      </c>
      <c r="AU3442" s="167" t="s">
        <v>80</v>
      </c>
      <c r="AV3442" s="14" t="s">
        <v>322</v>
      </c>
      <c r="AW3442" s="14" t="s">
        <v>32</v>
      </c>
      <c r="AX3442" s="14" t="s">
        <v>71</v>
      </c>
      <c r="AY3442" s="167" t="s">
        <v>304</v>
      </c>
    </row>
    <row r="3443" spans="2:65" s="12" customFormat="1" ht="33.75" x14ac:dyDescent="0.2">
      <c r="B3443" s="152"/>
      <c r="D3443" s="153" t="s">
        <v>313</v>
      </c>
      <c r="E3443" s="154" t="s">
        <v>2</v>
      </c>
      <c r="F3443" s="155" t="s">
        <v>3620</v>
      </c>
      <c r="H3443" s="154" t="s">
        <v>2</v>
      </c>
      <c r="I3443" s="156"/>
      <c r="L3443" s="152"/>
      <c r="M3443" s="157"/>
      <c r="T3443" s="158"/>
      <c r="AT3443" s="154" t="s">
        <v>313</v>
      </c>
      <c r="AU3443" s="154" t="s">
        <v>80</v>
      </c>
      <c r="AV3443" s="12" t="s">
        <v>78</v>
      </c>
      <c r="AW3443" s="12" t="s">
        <v>32</v>
      </c>
      <c r="AX3443" s="12" t="s">
        <v>71</v>
      </c>
      <c r="AY3443" s="154" t="s">
        <v>304</v>
      </c>
    </row>
    <row r="3444" spans="2:65" s="13" customFormat="1" x14ac:dyDescent="0.2">
      <c r="B3444" s="159"/>
      <c r="D3444" s="153" t="s">
        <v>313</v>
      </c>
      <c r="E3444" s="160" t="s">
        <v>2</v>
      </c>
      <c r="F3444" s="161" t="s">
        <v>3621</v>
      </c>
      <c r="H3444" s="162">
        <v>24.3</v>
      </c>
      <c r="I3444" s="163"/>
      <c r="L3444" s="159"/>
      <c r="M3444" s="164"/>
      <c r="T3444" s="165"/>
      <c r="AT3444" s="160" t="s">
        <v>313</v>
      </c>
      <c r="AU3444" s="160" t="s">
        <v>80</v>
      </c>
      <c r="AV3444" s="13" t="s">
        <v>80</v>
      </c>
      <c r="AW3444" s="13" t="s">
        <v>32</v>
      </c>
      <c r="AX3444" s="13" t="s">
        <v>71</v>
      </c>
      <c r="AY3444" s="160" t="s">
        <v>304</v>
      </c>
    </row>
    <row r="3445" spans="2:65" s="14" customFormat="1" x14ac:dyDescent="0.2">
      <c r="B3445" s="166"/>
      <c r="D3445" s="153" t="s">
        <v>313</v>
      </c>
      <c r="E3445" s="167" t="s">
        <v>2</v>
      </c>
      <c r="F3445" s="168" t="s">
        <v>321</v>
      </c>
      <c r="H3445" s="169">
        <v>24.3</v>
      </c>
      <c r="I3445" s="170"/>
      <c r="L3445" s="166"/>
      <c r="M3445" s="171"/>
      <c r="T3445" s="172"/>
      <c r="AT3445" s="167" t="s">
        <v>313</v>
      </c>
      <c r="AU3445" s="167" t="s">
        <v>80</v>
      </c>
      <c r="AV3445" s="14" t="s">
        <v>322</v>
      </c>
      <c r="AW3445" s="14" t="s">
        <v>32</v>
      </c>
      <c r="AX3445" s="14" t="s">
        <v>71</v>
      </c>
      <c r="AY3445" s="167" t="s">
        <v>304</v>
      </c>
    </row>
    <row r="3446" spans="2:65" s="15" customFormat="1" x14ac:dyDescent="0.2">
      <c r="B3446" s="173"/>
      <c r="D3446" s="153" t="s">
        <v>313</v>
      </c>
      <c r="E3446" s="174" t="s">
        <v>2</v>
      </c>
      <c r="F3446" s="175" t="s">
        <v>323</v>
      </c>
      <c r="H3446" s="176">
        <v>177.68</v>
      </c>
      <c r="I3446" s="177"/>
      <c r="L3446" s="173"/>
      <c r="M3446" s="178"/>
      <c r="T3446" s="179"/>
      <c r="AT3446" s="174" t="s">
        <v>313</v>
      </c>
      <c r="AU3446" s="174" t="s">
        <v>80</v>
      </c>
      <c r="AV3446" s="15" t="s">
        <v>86</v>
      </c>
      <c r="AW3446" s="15" t="s">
        <v>32</v>
      </c>
      <c r="AX3446" s="15" t="s">
        <v>78</v>
      </c>
      <c r="AY3446" s="174" t="s">
        <v>304</v>
      </c>
    </row>
    <row r="3447" spans="2:65" s="1" customFormat="1" ht="21.75" customHeight="1" x14ac:dyDescent="0.2">
      <c r="B3447" s="134"/>
      <c r="C3447" s="181" t="s">
        <v>3622</v>
      </c>
      <c r="D3447" s="181" t="s">
        <v>535</v>
      </c>
      <c r="E3447" s="182" t="s">
        <v>3152</v>
      </c>
      <c r="F3447" s="183" t="s">
        <v>3153</v>
      </c>
      <c r="G3447" s="184" t="s">
        <v>134</v>
      </c>
      <c r="H3447" s="185">
        <v>0.752</v>
      </c>
      <c r="I3447" s="186"/>
      <c r="J3447" s="187">
        <f>ROUND(I3447*H3447,2)</f>
        <v>0</v>
      </c>
      <c r="K3447" s="183" t="s">
        <v>309</v>
      </c>
      <c r="L3447" s="188"/>
      <c r="M3447" s="189" t="s">
        <v>2</v>
      </c>
      <c r="N3447" s="190" t="s">
        <v>42</v>
      </c>
      <c r="P3447" s="144">
        <f>O3447*H3447</f>
        <v>0</v>
      </c>
      <c r="Q3447" s="144">
        <v>0.55000000000000004</v>
      </c>
      <c r="R3447" s="144">
        <f>Q3447*H3447</f>
        <v>0.41360000000000002</v>
      </c>
      <c r="S3447" s="144">
        <v>0</v>
      </c>
      <c r="T3447" s="145">
        <f>S3447*H3447</f>
        <v>0</v>
      </c>
      <c r="AR3447" s="146" t="s">
        <v>552</v>
      </c>
      <c r="AT3447" s="146" t="s">
        <v>535</v>
      </c>
      <c r="AU3447" s="146" t="s">
        <v>80</v>
      </c>
      <c r="AY3447" s="18" t="s">
        <v>304</v>
      </c>
      <c r="BE3447" s="147">
        <f>IF(N3447="základní",J3447,0)</f>
        <v>0</v>
      </c>
      <c r="BF3447" s="147">
        <f>IF(N3447="snížená",J3447,0)</f>
        <v>0</v>
      </c>
      <c r="BG3447" s="147">
        <f>IF(N3447="zákl. přenesená",J3447,0)</f>
        <v>0</v>
      </c>
      <c r="BH3447" s="147">
        <f>IF(N3447="sníž. přenesená",J3447,0)</f>
        <v>0</v>
      </c>
      <c r="BI3447" s="147">
        <f>IF(N3447="nulová",J3447,0)</f>
        <v>0</v>
      </c>
      <c r="BJ3447" s="18" t="s">
        <v>78</v>
      </c>
      <c r="BK3447" s="147">
        <f>ROUND(I3447*H3447,2)</f>
        <v>0</v>
      </c>
      <c r="BL3447" s="18" t="s">
        <v>423</v>
      </c>
      <c r="BM3447" s="146" t="s">
        <v>3623</v>
      </c>
    </row>
    <row r="3448" spans="2:65" s="12" customFormat="1" x14ac:dyDescent="0.2">
      <c r="B3448" s="152"/>
      <c r="D3448" s="153" t="s">
        <v>313</v>
      </c>
      <c r="E3448" s="154" t="s">
        <v>2</v>
      </c>
      <c r="F3448" s="155" t="s">
        <v>3617</v>
      </c>
      <c r="H3448" s="154" t="s">
        <v>2</v>
      </c>
      <c r="I3448" s="156"/>
      <c r="L3448" s="152"/>
      <c r="M3448" s="157"/>
      <c r="T3448" s="158"/>
      <c r="AT3448" s="154" t="s">
        <v>313</v>
      </c>
      <c r="AU3448" s="154" t="s">
        <v>80</v>
      </c>
      <c r="AV3448" s="12" t="s">
        <v>78</v>
      </c>
      <c r="AW3448" s="12" t="s">
        <v>32</v>
      </c>
      <c r="AX3448" s="12" t="s">
        <v>71</v>
      </c>
      <c r="AY3448" s="154" t="s">
        <v>304</v>
      </c>
    </row>
    <row r="3449" spans="2:65" s="13" customFormat="1" x14ac:dyDescent="0.2">
      <c r="B3449" s="159"/>
      <c r="D3449" s="153" t="s">
        <v>313</v>
      </c>
      <c r="E3449" s="160" t="s">
        <v>2</v>
      </c>
      <c r="F3449" s="161" t="s">
        <v>3624</v>
      </c>
      <c r="H3449" s="162">
        <v>3.7999999999999999E-2</v>
      </c>
      <c r="I3449" s="163"/>
      <c r="L3449" s="159"/>
      <c r="M3449" s="164"/>
      <c r="T3449" s="165"/>
      <c r="AT3449" s="160" t="s">
        <v>313</v>
      </c>
      <c r="AU3449" s="160" t="s">
        <v>80</v>
      </c>
      <c r="AV3449" s="13" t="s">
        <v>80</v>
      </c>
      <c r="AW3449" s="13" t="s">
        <v>32</v>
      </c>
      <c r="AX3449" s="13" t="s">
        <v>71</v>
      </c>
      <c r="AY3449" s="160" t="s">
        <v>304</v>
      </c>
    </row>
    <row r="3450" spans="2:65" s="13" customFormat="1" ht="22.5" x14ac:dyDescent="0.2">
      <c r="B3450" s="159"/>
      <c r="D3450" s="153" t="s">
        <v>313</v>
      </c>
      <c r="E3450" s="160" t="s">
        <v>2</v>
      </c>
      <c r="F3450" s="161" t="s">
        <v>3625</v>
      </c>
      <c r="H3450" s="162">
        <v>0.52900000000000003</v>
      </c>
      <c r="I3450" s="163"/>
      <c r="L3450" s="159"/>
      <c r="M3450" s="164"/>
      <c r="T3450" s="165"/>
      <c r="AT3450" s="160" t="s">
        <v>313</v>
      </c>
      <c r="AU3450" s="160" t="s">
        <v>80</v>
      </c>
      <c r="AV3450" s="13" t="s">
        <v>80</v>
      </c>
      <c r="AW3450" s="13" t="s">
        <v>32</v>
      </c>
      <c r="AX3450" s="13" t="s">
        <v>71</v>
      </c>
      <c r="AY3450" s="160" t="s">
        <v>304</v>
      </c>
    </row>
    <row r="3451" spans="2:65" s="14" customFormat="1" x14ac:dyDescent="0.2">
      <c r="B3451" s="166"/>
      <c r="D3451" s="153" t="s">
        <v>313</v>
      </c>
      <c r="E3451" s="167" t="s">
        <v>2</v>
      </c>
      <c r="F3451" s="168" t="s">
        <v>321</v>
      </c>
      <c r="H3451" s="169">
        <v>0.56699999999999995</v>
      </c>
      <c r="I3451" s="170"/>
      <c r="L3451" s="166"/>
      <c r="M3451" s="171"/>
      <c r="T3451" s="172"/>
      <c r="AT3451" s="167" t="s">
        <v>313</v>
      </c>
      <c r="AU3451" s="167" t="s">
        <v>80</v>
      </c>
      <c r="AV3451" s="14" t="s">
        <v>322</v>
      </c>
      <c r="AW3451" s="14" t="s">
        <v>32</v>
      </c>
      <c r="AX3451" s="14" t="s">
        <v>71</v>
      </c>
      <c r="AY3451" s="167" t="s">
        <v>304</v>
      </c>
    </row>
    <row r="3452" spans="2:65" s="12" customFormat="1" ht="33.75" x14ac:dyDescent="0.2">
      <c r="B3452" s="152"/>
      <c r="D3452" s="153" t="s">
        <v>313</v>
      </c>
      <c r="E3452" s="154" t="s">
        <v>2</v>
      </c>
      <c r="F3452" s="155" t="s">
        <v>3620</v>
      </c>
      <c r="H3452" s="154" t="s">
        <v>2</v>
      </c>
      <c r="I3452" s="156"/>
      <c r="L3452" s="152"/>
      <c r="M3452" s="157"/>
      <c r="T3452" s="158"/>
      <c r="AT3452" s="154" t="s">
        <v>313</v>
      </c>
      <c r="AU3452" s="154" t="s">
        <v>80</v>
      </c>
      <c r="AV3452" s="12" t="s">
        <v>78</v>
      </c>
      <c r="AW3452" s="12" t="s">
        <v>32</v>
      </c>
      <c r="AX3452" s="12" t="s">
        <v>71</v>
      </c>
      <c r="AY3452" s="154" t="s">
        <v>304</v>
      </c>
    </row>
    <row r="3453" spans="2:65" s="13" customFormat="1" x14ac:dyDescent="0.2">
      <c r="B3453" s="159"/>
      <c r="D3453" s="153" t="s">
        <v>313</v>
      </c>
      <c r="E3453" s="160" t="s">
        <v>2</v>
      </c>
      <c r="F3453" s="161" t="s">
        <v>3626</v>
      </c>
      <c r="H3453" s="162">
        <v>0.11700000000000001</v>
      </c>
      <c r="I3453" s="163"/>
      <c r="L3453" s="159"/>
      <c r="M3453" s="164"/>
      <c r="T3453" s="165"/>
      <c r="AT3453" s="160" t="s">
        <v>313</v>
      </c>
      <c r="AU3453" s="160" t="s">
        <v>80</v>
      </c>
      <c r="AV3453" s="13" t="s">
        <v>80</v>
      </c>
      <c r="AW3453" s="13" t="s">
        <v>32</v>
      </c>
      <c r="AX3453" s="13" t="s">
        <v>71</v>
      </c>
      <c r="AY3453" s="160" t="s">
        <v>304</v>
      </c>
    </row>
    <row r="3454" spans="2:65" s="14" customFormat="1" x14ac:dyDescent="0.2">
      <c r="B3454" s="166"/>
      <c r="D3454" s="153" t="s">
        <v>313</v>
      </c>
      <c r="E3454" s="167" t="s">
        <v>2</v>
      </c>
      <c r="F3454" s="168" t="s">
        <v>321</v>
      </c>
      <c r="H3454" s="169">
        <v>0.11700000000000001</v>
      </c>
      <c r="I3454" s="170"/>
      <c r="L3454" s="166"/>
      <c r="M3454" s="171"/>
      <c r="T3454" s="172"/>
      <c r="AT3454" s="167" t="s">
        <v>313</v>
      </c>
      <c r="AU3454" s="167" t="s">
        <v>80</v>
      </c>
      <c r="AV3454" s="14" t="s">
        <v>322</v>
      </c>
      <c r="AW3454" s="14" t="s">
        <v>32</v>
      </c>
      <c r="AX3454" s="14" t="s">
        <v>71</v>
      </c>
      <c r="AY3454" s="167" t="s">
        <v>304</v>
      </c>
    </row>
    <row r="3455" spans="2:65" s="15" customFormat="1" x14ac:dyDescent="0.2">
      <c r="B3455" s="173"/>
      <c r="D3455" s="153" t="s">
        <v>313</v>
      </c>
      <c r="E3455" s="174" t="s">
        <v>2</v>
      </c>
      <c r="F3455" s="175" t="s">
        <v>323</v>
      </c>
      <c r="H3455" s="176">
        <v>0.68400000000000005</v>
      </c>
      <c r="I3455" s="177"/>
      <c r="L3455" s="173"/>
      <c r="M3455" s="178"/>
      <c r="T3455" s="179"/>
      <c r="AT3455" s="174" t="s">
        <v>313</v>
      </c>
      <c r="AU3455" s="174" t="s">
        <v>80</v>
      </c>
      <c r="AV3455" s="15" t="s">
        <v>86</v>
      </c>
      <c r="AW3455" s="15" t="s">
        <v>32</v>
      </c>
      <c r="AX3455" s="15" t="s">
        <v>78</v>
      </c>
      <c r="AY3455" s="174" t="s">
        <v>304</v>
      </c>
    </row>
    <row r="3456" spans="2:65" s="13" customFormat="1" x14ac:dyDescent="0.2">
      <c r="B3456" s="159"/>
      <c r="D3456" s="153" t="s">
        <v>313</v>
      </c>
      <c r="F3456" s="161" t="s">
        <v>3627</v>
      </c>
      <c r="H3456" s="162">
        <v>0.752</v>
      </c>
      <c r="I3456" s="163"/>
      <c r="L3456" s="159"/>
      <c r="M3456" s="164"/>
      <c r="T3456" s="165"/>
      <c r="AT3456" s="160" t="s">
        <v>313</v>
      </c>
      <c r="AU3456" s="160" t="s">
        <v>80</v>
      </c>
      <c r="AV3456" s="13" t="s">
        <v>80</v>
      </c>
      <c r="AW3456" s="13" t="s">
        <v>3</v>
      </c>
      <c r="AX3456" s="13" t="s">
        <v>78</v>
      </c>
      <c r="AY3456" s="160" t="s">
        <v>304</v>
      </c>
    </row>
    <row r="3457" spans="2:65" s="1" customFormat="1" ht="37.9" customHeight="1" x14ac:dyDescent="0.2">
      <c r="B3457" s="134"/>
      <c r="C3457" s="135" t="s">
        <v>3628</v>
      </c>
      <c r="D3457" s="135" t="s">
        <v>306</v>
      </c>
      <c r="E3457" s="136" t="s">
        <v>3159</v>
      </c>
      <c r="F3457" s="137" t="s">
        <v>3160</v>
      </c>
      <c r="G3457" s="138" t="s">
        <v>134</v>
      </c>
      <c r="H3457" s="139">
        <v>0.68400000000000005</v>
      </c>
      <c r="I3457" s="140"/>
      <c r="J3457" s="141">
        <f>ROUND(I3457*H3457,2)</f>
        <v>0</v>
      </c>
      <c r="K3457" s="137" t="s">
        <v>309</v>
      </c>
      <c r="L3457" s="33"/>
      <c r="M3457" s="142" t="s">
        <v>2</v>
      </c>
      <c r="N3457" s="143" t="s">
        <v>42</v>
      </c>
      <c r="P3457" s="144">
        <f>O3457*H3457</f>
        <v>0</v>
      </c>
      <c r="Q3457" s="144">
        <v>1.89E-3</v>
      </c>
      <c r="R3457" s="144">
        <f>Q3457*H3457</f>
        <v>1.29276E-3</v>
      </c>
      <c r="S3457" s="144">
        <v>0</v>
      </c>
      <c r="T3457" s="145">
        <f>S3457*H3457</f>
        <v>0</v>
      </c>
      <c r="AR3457" s="146" t="s">
        <v>423</v>
      </c>
      <c r="AT3457" s="146" t="s">
        <v>306</v>
      </c>
      <c r="AU3457" s="146" t="s">
        <v>80</v>
      </c>
      <c r="AY3457" s="18" t="s">
        <v>304</v>
      </c>
      <c r="BE3457" s="147">
        <f>IF(N3457="základní",J3457,0)</f>
        <v>0</v>
      </c>
      <c r="BF3457" s="147">
        <f>IF(N3457="snížená",J3457,0)</f>
        <v>0</v>
      </c>
      <c r="BG3457" s="147">
        <f>IF(N3457="zákl. přenesená",J3457,0)</f>
        <v>0</v>
      </c>
      <c r="BH3457" s="147">
        <f>IF(N3457="sníž. přenesená",J3457,0)</f>
        <v>0</v>
      </c>
      <c r="BI3457" s="147">
        <f>IF(N3457="nulová",J3457,0)</f>
        <v>0</v>
      </c>
      <c r="BJ3457" s="18" t="s">
        <v>78</v>
      </c>
      <c r="BK3457" s="147">
        <f>ROUND(I3457*H3457,2)</f>
        <v>0</v>
      </c>
      <c r="BL3457" s="18" t="s">
        <v>423</v>
      </c>
      <c r="BM3457" s="146" t="s">
        <v>3629</v>
      </c>
    </row>
    <row r="3458" spans="2:65" s="1" customFormat="1" x14ac:dyDescent="0.2">
      <c r="B3458" s="33"/>
      <c r="D3458" s="148" t="s">
        <v>311</v>
      </c>
      <c r="F3458" s="149" t="s">
        <v>3162</v>
      </c>
      <c r="I3458" s="150"/>
      <c r="L3458" s="33"/>
      <c r="M3458" s="151"/>
      <c r="T3458" s="54"/>
      <c r="AT3458" s="18" t="s">
        <v>311</v>
      </c>
      <c r="AU3458" s="18" t="s">
        <v>80</v>
      </c>
    </row>
    <row r="3459" spans="2:65" s="1" customFormat="1" ht="44.25" customHeight="1" x14ac:dyDescent="0.2">
      <c r="B3459" s="134"/>
      <c r="C3459" s="181" t="s">
        <v>3630</v>
      </c>
      <c r="D3459" s="181" t="s">
        <v>535</v>
      </c>
      <c r="E3459" s="182" t="s">
        <v>3631</v>
      </c>
      <c r="F3459" s="183" t="s">
        <v>3632</v>
      </c>
      <c r="G3459" s="184" t="s">
        <v>581</v>
      </c>
      <c r="H3459" s="185">
        <v>1</v>
      </c>
      <c r="I3459" s="186"/>
      <c r="J3459" s="187">
        <f>ROUND(I3459*H3459,2)</f>
        <v>0</v>
      </c>
      <c r="K3459" s="183" t="s">
        <v>2</v>
      </c>
      <c r="L3459" s="188"/>
      <c r="M3459" s="189" t="s">
        <v>2</v>
      </c>
      <c r="N3459" s="190" t="s">
        <v>42</v>
      </c>
      <c r="P3459" s="144">
        <f>O3459*H3459</f>
        <v>0</v>
      </c>
      <c r="Q3459" s="144">
        <v>0</v>
      </c>
      <c r="R3459" s="144">
        <f>Q3459*H3459</f>
        <v>0</v>
      </c>
      <c r="S3459" s="144">
        <v>0</v>
      </c>
      <c r="T3459" s="145">
        <f>S3459*H3459</f>
        <v>0</v>
      </c>
      <c r="AR3459" s="146" t="s">
        <v>552</v>
      </c>
      <c r="AT3459" s="146" t="s">
        <v>535</v>
      </c>
      <c r="AU3459" s="146" t="s">
        <v>80</v>
      </c>
      <c r="AY3459" s="18" t="s">
        <v>304</v>
      </c>
      <c r="BE3459" s="147">
        <f>IF(N3459="základní",J3459,0)</f>
        <v>0</v>
      </c>
      <c r="BF3459" s="147">
        <f>IF(N3459="snížená",J3459,0)</f>
        <v>0</v>
      </c>
      <c r="BG3459" s="147">
        <f>IF(N3459="zákl. přenesená",J3459,0)</f>
        <v>0</v>
      </c>
      <c r="BH3459" s="147">
        <f>IF(N3459="sníž. přenesená",J3459,0)</f>
        <v>0</v>
      </c>
      <c r="BI3459" s="147">
        <f>IF(N3459="nulová",J3459,0)</f>
        <v>0</v>
      </c>
      <c r="BJ3459" s="18" t="s">
        <v>78</v>
      </c>
      <c r="BK3459" s="147">
        <f>ROUND(I3459*H3459,2)</f>
        <v>0</v>
      </c>
      <c r="BL3459" s="18" t="s">
        <v>423</v>
      </c>
      <c r="BM3459" s="146" t="s">
        <v>3633</v>
      </c>
    </row>
    <row r="3460" spans="2:65" s="1" customFormat="1" ht="37.9" customHeight="1" x14ac:dyDescent="0.2">
      <c r="B3460" s="134"/>
      <c r="C3460" s="135" t="s">
        <v>3634</v>
      </c>
      <c r="D3460" s="135" t="s">
        <v>306</v>
      </c>
      <c r="E3460" s="136" t="s">
        <v>3635</v>
      </c>
      <c r="F3460" s="137" t="s">
        <v>3636</v>
      </c>
      <c r="G3460" s="138" t="s">
        <v>3637</v>
      </c>
      <c r="H3460" s="139">
        <v>7</v>
      </c>
      <c r="I3460" s="140"/>
      <c r="J3460" s="141">
        <f>ROUND(I3460*H3460,2)</f>
        <v>0</v>
      </c>
      <c r="K3460" s="137" t="s">
        <v>309</v>
      </c>
      <c r="L3460" s="33"/>
      <c r="M3460" s="142" t="s">
        <v>2</v>
      </c>
      <c r="N3460" s="143" t="s">
        <v>42</v>
      </c>
      <c r="P3460" s="144">
        <f>O3460*H3460</f>
        <v>0</v>
      </c>
      <c r="Q3460" s="144">
        <v>0</v>
      </c>
      <c r="R3460" s="144">
        <f>Q3460*H3460</f>
        <v>0</v>
      </c>
      <c r="S3460" s="144">
        <v>0</v>
      </c>
      <c r="T3460" s="145">
        <f>S3460*H3460</f>
        <v>0</v>
      </c>
      <c r="AR3460" s="146" t="s">
        <v>423</v>
      </c>
      <c r="AT3460" s="146" t="s">
        <v>306</v>
      </c>
      <c r="AU3460" s="146" t="s">
        <v>80</v>
      </c>
      <c r="AY3460" s="18" t="s">
        <v>304</v>
      </c>
      <c r="BE3460" s="147">
        <f>IF(N3460="základní",J3460,0)</f>
        <v>0</v>
      </c>
      <c r="BF3460" s="147">
        <f>IF(N3460="snížená",J3460,0)</f>
        <v>0</v>
      </c>
      <c r="BG3460" s="147">
        <f>IF(N3460="zákl. přenesená",J3460,0)</f>
        <v>0</v>
      </c>
      <c r="BH3460" s="147">
        <f>IF(N3460="sníž. přenesená",J3460,0)</f>
        <v>0</v>
      </c>
      <c r="BI3460" s="147">
        <f>IF(N3460="nulová",J3460,0)</f>
        <v>0</v>
      </c>
      <c r="BJ3460" s="18" t="s">
        <v>78</v>
      </c>
      <c r="BK3460" s="147">
        <f>ROUND(I3460*H3460,2)</f>
        <v>0</v>
      </c>
      <c r="BL3460" s="18" t="s">
        <v>423</v>
      </c>
      <c r="BM3460" s="146" t="s">
        <v>3638</v>
      </c>
    </row>
    <row r="3461" spans="2:65" s="1" customFormat="1" x14ac:dyDescent="0.2">
      <c r="B3461" s="33"/>
      <c r="D3461" s="148" t="s">
        <v>311</v>
      </c>
      <c r="F3461" s="149" t="s">
        <v>3639</v>
      </c>
      <c r="I3461" s="150"/>
      <c r="L3461" s="33"/>
      <c r="M3461" s="151"/>
      <c r="T3461" s="54"/>
      <c r="AT3461" s="18" t="s">
        <v>311</v>
      </c>
      <c r="AU3461" s="18" t="s">
        <v>80</v>
      </c>
    </row>
    <row r="3462" spans="2:65" s="12" customFormat="1" ht="22.5" x14ac:dyDescent="0.2">
      <c r="B3462" s="152"/>
      <c r="D3462" s="153" t="s">
        <v>313</v>
      </c>
      <c r="E3462" s="154" t="s">
        <v>2</v>
      </c>
      <c r="F3462" s="155" t="s">
        <v>3640</v>
      </c>
      <c r="H3462" s="154" t="s">
        <v>2</v>
      </c>
      <c r="I3462" s="156"/>
      <c r="L3462" s="152"/>
      <c r="M3462" s="157"/>
      <c r="T3462" s="158"/>
      <c r="AT3462" s="154" t="s">
        <v>313</v>
      </c>
      <c r="AU3462" s="154" t="s">
        <v>80</v>
      </c>
      <c r="AV3462" s="12" t="s">
        <v>78</v>
      </c>
      <c r="AW3462" s="12" t="s">
        <v>32</v>
      </c>
      <c r="AX3462" s="12" t="s">
        <v>71</v>
      </c>
      <c r="AY3462" s="154" t="s">
        <v>304</v>
      </c>
    </row>
    <row r="3463" spans="2:65" s="12" customFormat="1" x14ac:dyDescent="0.2">
      <c r="B3463" s="152"/>
      <c r="D3463" s="153" t="s">
        <v>313</v>
      </c>
      <c r="E3463" s="154" t="s">
        <v>2</v>
      </c>
      <c r="F3463" s="155" t="s">
        <v>3641</v>
      </c>
      <c r="H3463" s="154" t="s">
        <v>2</v>
      </c>
      <c r="I3463" s="156"/>
      <c r="L3463" s="152"/>
      <c r="M3463" s="157"/>
      <c r="T3463" s="158"/>
      <c r="AT3463" s="154" t="s">
        <v>313</v>
      </c>
      <c r="AU3463" s="154" t="s">
        <v>80</v>
      </c>
      <c r="AV3463" s="12" t="s">
        <v>78</v>
      </c>
      <c r="AW3463" s="12" t="s">
        <v>32</v>
      </c>
      <c r="AX3463" s="12" t="s">
        <v>71</v>
      </c>
      <c r="AY3463" s="154" t="s">
        <v>304</v>
      </c>
    </row>
    <row r="3464" spans="2:65" s="12" customFormat="1" x14ac:dyDescent="0.2">
      <c r="B3464" s="152"/>
      <c r="D3464" s="153" t="s">
        <v>313</v>
      </c>
      <c r="E3464" s="154" t="s">
        <v>2</v>
      </c>
      <c r="F3464" s="155" t="s">
        <v>3642</v>
      </c>
      <c r="H3464" s="154" t="s">
        <v>2</v>
      </c>
      <c r="I3464" s="156"/>
      <c r="L3464" s="152"/>
      <c r="M3464" s="157"/>
      <c r="T3464" s="158"/>
      <c r="AT3464" s="154" t="s">
        <v>313</v>
      </c>
      <c r="AU3464" s="154" t="s">
        <v>80</v>
      </c>
      <c r="AV3464" s="12" t="s">
        <v>78</v>
      </c>
      <c r="AW3464" s="12" t="s">
        <v>32</v>
      </c>
      <c r="AX3464" s="12" t="s">
        <v>71</v>
      </c>
      <c r="AY3464" s="154" t="s">
        <v>304</v>
      </c>
    </row>
    <row r="3465" spans="2:65" s="12" customFormat="1" x14ac:dyDescent="0.2">
      <c r="B3465" s="152"/>
      <c r="D3465" s="153" t="s">
        <v>313</v>
      </c>
      <c r="E3465" s="154" t="s">
        <v>2</v>
      </c>
      <c r="F3465" s="155" t="s">
        <v>3643</v>
      </c>
      <c r="H3465" s="154" t="s">
        <v>2</v>
      </c>
      <c r="I3465" s="156"/>
      <c r="L3465" s="152"/>
      <c r="M3465" s="157"/>
      <c r="T3465" s="158"/>
      <c r="AT3465" s="154" t="s">
        <v>313</v>
      </c>
      <c r="AU3465" s="154" t="s">
        <v>80</v>
      </c>
      <c r="AV3465" s="12" t="s">
        <v>78</v>
      </c>
      <c r="AW3465" s="12" t="s">
        <v>32</v>
      </c>
      <c r="AX3465" s="12" t="s">
        <v>71</v>
      </c>
      <c r="AY3465" s="154" t="s">
        <v>304</v>
      </c>
    </row>
    <row r="3466" spans="2:65" s="13" customFormat="1" x14ac:dyDescent="0.2">
      <c r="B3466" s="159"/>
      <c r="D3466" s="153" t="s">
        <v>313</v>
      </c>
      <c r="E3466" s="160" t="s">
        <v>2</v>
      </c>
      <c r="F3466" s="161" t="s">
        <v>3644</v>
      </c>
      <c r="H3466" s="162">
        <v>7</v>
      </c>
      <c r="I3466" s="163"/>
      <c r="L3466" s="159"/>
      <c r="M3466" s="164"/>
      <c r="T3466" s="165"/>
      <c r="AT3466" s="160" t="s">
        <v>313</v>
      </c>
      <c r="AU3466" s="160" t="s">
        <v>80</v>
      </c>
      <c r="AV3466" s="13" t="s">
        <v>80</v>
      </c>
      <c r="AW3466" s="13" t="s">
        <v>32</v>
      </c>
      <c r="AX3466" s="13" t="s">
        <v>78</v>
      </c>
      <c r="AY3466" s="160" t="s">
        <v>304</v>
      </c>
    </row>
    <row r="3467" spans="2:65" s="1" customFormat="1" ht="49.15" customHeight="1" x14ac:dyDescent="0.2">
      <c r="B3467" s="134"/>
      <c r="C3467" s="135" t="s">
        <v>3645</v>
      </c>
      <c r="D3467" s="135" t="s">
        <v>306</v>
      </c>
      <c r="E3467" s="136" t="s">
        <v>3646</v>
      </c>
      <c r="F3467" s="137" t="s">
        <v>3647</v>
      </c>
      <c r="G3467" s="138" t="s">
        <v>383</v>
      </c>
      <c r="H3467" s="139">
        <v>2.0129999999999999</v>
      </c>
      <c r="I3467" s="140"/>
      <c r="J3467" s="141">
        <f>ROUND(I3467*H3467,2)</f>
        <v>0</v>
      </c>
      <c r="K3467" s="137" t="s">
        <v>309</v>
      </c>
      <c r="L3467" s="33"/>
      <c r="M3467" s="142" t="s">
        <v>2</v>
      </c>
      <c r="N3467" s="143" t="s">
        <v>42</v>
      </c>
      <c r="P3467" s="144">
        <f>O3467*H3467</f>
        <v>0</v>
      </c>
      <c r="Q3467" s="144">
        <v>0</v>
      </c>
      <c r="R3467" s="144">
        <f>Q3467*H3467</f>
        <v>0</v>
      </c>
      <c r="S3467" s="144">
        <v>0</v>
      </c>
      <c r="T3467" s="145">
        <f>S3467*H3467</f>
        <v>0</v>
      </c>
      <c r="AR3467" s="146" t="s">
        <v>423</v>
      </c>
      <c r="AT3467" s="146" t="s">
        <v>306</v>
      </c>
      <c r="AU3467" s="146" t="s">
        <v>80</v>
      </c>
      <c r="AY3467" s="18" t="s">
        <v>304</v>
      </c>
      <c r="BE3467" s="147">
        <f>IF(N3467="základní",J3467,0)</f>
        <v>0</v>
      </c>
      <c r="BF3467" s="147">
        <f>IF(N3467="snížená",J3467,0)</f>
        <v>0</v>
      </c>
      <c r="BG3467" s="147">
        <f>IF(N3467="zákl. přenesená",J3467,0)</f>
        <v>0</v>
      </c>
      <c r="BH3467" s="147">
        <f>IF(N3467="sníž. přenesená",J3467,0)</f>
        <v>0</v>
      </c>
      <c r="BI3467" s="147">
        <f>IF(N3467="nulová",J3467,0)</f>
        <v>0</v>
      </c>
      <c r="BJ3467" s="18" t="s">
        <v>78</v>
      </c>
      <c r="BK3467" s="147">
        <f>ROUND(I3467*H3467,2)</f>
        <v>0</v>
      </c>
      <c r="BL3467" s="18" t="s">
        <v>423</v>
      </c>
      <c r="BM3467" s="146" t="s">
        <v>3648</v>
      </c>
    </row>
    <row r="3468" spans="2:65" s="1" customFormat="1" x14ac:dyDescent="0.2">
      <c r="B3468" s="33"/>
      <c r="D3468" s="148" t="s">
        <v>311</v>
      </c>
      <c r="F3468" s="149" t="s">
        <v>3649</v>
      </c>
      <c r="I3468" s="150"/>
      <c r="L3468" s="33"/>
      <c r="M3468" s="151"/>
      <c r="T3468" s="54"/>
      <c r="AT3468" s="18" t="s">
        <v>311</v>
      </c>
      <c r="AU3468" s="18" t="s">
        <v>80</v>
      </c>
    </row>
    <row r="3469" spans="2:65" s="11" customFormat="1" ht="22.9" customHeight="1" x14ac:dyDescent="0.2">
      <c r="B3469" s="122"/>
      <c r="D3469" s="123" t="s">
        <v>70</v>
      </c>
      <c r="E3469" s="132" t="s">
        <v>3650</v>
      </c>
      <c r="F3469" s="132" t="s">
        <v>3651</v>
      </c>
      <c r="I3469" s="125"/>
      <c r="J3469" s="133">
        <f>BK3469</f>
        <v>0</v>
      </c>
      <c r="L3469" s="122"/>
      <c r="M3469" s="127"/>
      <c r="P3469" s="128">
        <f>SUM(P3470:P3492)</f>
        <v>0</v>
      </c>
      <c r="R3469" s="128">
        <f>SUM(R3470:R3492)</f>
        <v>0</v>
      </c>
      <c r="T3469" s="129">
        <f>SUM(T3470:T3492)</f>
        <v>0</v>
      </c>
      <c r="AR3469" s="123" t="s">
        <v>80</v>
      </c>
      <c r="AT3469" s="130" t="s">
        <v>70</v>
      </c>
      <c r="AU3469" s="130" t="s">
        <v>78</v>
      </c>
      <c r="AY3469" s="123" t="s">
        <v>304</v>
      </c>
      <c r="BK3469" s="131">
        <f>SUM(BK3470:BK3492)</f>
        <v>0</v>
      </c>
    </row>
    <row r="3470" spans="2:65" s="1" customFormat="1" ht="76.349999999999994" customHeight="1" x14ac:dyDescent="0.2">
      <c r="B3470" s="134"/>
      <c r="C3470" s="135" t="s">
        <v>3652</v>
      </c>
      <c r="D3470" s="135" t="s">
        <v>306</v>
      </c>
      <c r="E3470" s="136" t="s">
        <v>3653</v>
      </c>
      <c r="F3470" s="137" t="s">
        <v>3654</v>
      </c>
      <c r="G3470" s="138" t="s">
        <v>871</v>
      </c>
      <c r="H3470" s="139">
        <v>1</v>
      </c>
      <c r="I3470" s="140"/>
      <c r="J3470" s="141">
        <f>ROUND(I3470*H3470,2)</f>
        <v>0</v>
      </c>
      <c r="K3470" s="137" t="s">
        <v>2</v>
      </c>
      <c r="L3470" s="33"/>
      <c r="M3470" s="142" t="s">
        <v>2</v>
      </c>
      <c r="N3470" s="143" t="s">
        <v>42</v>
      </c>
      <c r="P3470" s="144">
        <f>O3470*H3470</f>
        <v>0</v>
      </c>
      <c r="Q3470" s="144">
        <v>0</v>
      </c>
      <c r="R3470" s="144">
        <f>Q3470*H3470</f>
        <v>0</v>
      </c>
      <c r="S3470" s="144">
        <v>0</v>
      </c>
      <c r="T3470" s="145">
        <f>S3470*H3470</f>
        <v>0</v>
      </c>
      <c r="AR3470" s="146" t="s">
        <v>423</v>
      </c>
      <c r="AT3470" s="146" t="s">
        <v>306</v>
      </c>
      <c r="AU3470" s="146" t="s">
        <v>80</v>
      </c>
      <c r="AY3470" s="18" t="s">
        <v>304</v>
      </c>
      <c r="BE3470" s="147">
        <f>IF(N3470="základní",J3470,0)</f>
        <v>0</v>
      </c>
      <c r="BF3470" s="147">
        <f>IF(N3470="snížená",J3470,0)</f>
        <v>0</v>
      </c>
      <c r="BG3470" s="147">
        <f>IF(N3470="zákl. přenesená",J3470,0)</f>
        <v>0</v>
      </c>
      <c r="BH3470" s="147">
        <f>IF(N3470="sníž. přenesená",J3470,0)</f>
        <v>0</v>
      </c>
      <c r="BI3470" s="147">
        <f>IF(N3470="nulová",J3470,0)</f>
        <v>0</v>
      </c>
      <c r="BJ3470" s="18" t="s">
        <v>78</v>
      </c>
      <c r="BK3470" s="147">
        <f>ROUND(I3470*H3470,2)</f>
        <v>0</v>
      </c>
      <c r="BL3470" s="18" t="s">
        <v>423</v>
      </c>
      <c r="BM3470" s="146" t="s">
        <v>3655</v>
      </c>
    </row>
    <row r="3471" spans="2:65" s="1" customFormat="1" ht="29.25" x14ac:dyDescent="0.2">
      <c r="B3471" s="33"/>
      <c r="D3471" s="153" t="s">
        <v>360</v>
      </c>
      <c r="F3471" s="180" t="s">
        <v>3656</v>
      </c>
      <c r="I3471" s="150"/>
      <c r="L3471" s="33"/>
      <c r="M3471" s="151"/>
      <c r="T3471" s="54"/>
      <c r="AT3471" s="18" t="s">
        <v>360</v>
      </c>
      <c r="AU3471" s="18" t="s">
        <v>80</v>
      </c>
    </row>
    <row r="3472" spans="2:65" s="1" customFormat="1" ht="44.25" customHeight="1" x14ac:dyDescent="0.2">
      <c r="B3472" s="134"/>
      <c r="C3472" s="135" t="s">
        <v>3657</v>
      </c>
      <c r="D3472" s="135" t="s">
        <v>306</v>
      </c>
      <c r="E3472" s="136" t="s">
        <v>3658</v>
      </c>
      <c r="F3472" s="137" t="s">
        <v>3659</v>
      </c>
      <c r="G3472" s="138" t="s">
        <v>871</v>
      </c>
      <c r="H3472" s="139">
        <v>1</v>
      </c>
      <c r="I3472" s="140"/>
      <c r="J3472" s="141">
        <f>ROUND(I3472*H3472,2)</f>
        <v>0</v>
      </c>
      <c r="K3472" s="137" t="s">
        <v>2</v>
      </c>
      <c r="L3472" s="33"/>
      <c r="M3472" s="142" t="s">
        <v>2</v>
      </c>
      <c r="N3472" s="143" t="s">
        <v>42</v>
      </c>
      <c r="P3472" s="144">
        <f>O3472*H3472</f>
        <v>0</v>
      </c>
      <c r="Q3472" s="144">
        <v>0</v>
      </c>
      <c r="R3472" s="144">
        <f>Q3472*H3472</f>
        <v>0</v>
      </c>
      <c r="S3472" s="144">
        <v>0</v>
      </c>
      <c r="T3472" s="145">
        <f>S3472*H3472</f>
        <v>0</v>
      </c>
      <c r="AR3472" s="146" t="s">
        <v>423</v>
      </c>
      <c r="AT3472" s="146" t="s">
        <v>306</v>
      </c>
      <c r="AU3472" s="146" t="s">
        <v>80</v>
      </c>
      <c r="AY3472" s="18" t="s">
        <v>304</v>
      </c>
      <c r="BE3472" s="147">
        <f>IF(N3472="základní",J3472,0)</f>
        <v>0</v>
      </c>
      <c r="BF3472" s="147">
        <f>IF(N3472="snížená",J3472,0)</f>
        <v>0</v>
      </c>
      <c r="BG3472" s="147">
        <f>IF(N3472="zákl. přenesená",J3472,0)</f>
        <v>0</v>
      </c>
      <c r="BH3472" s="147">
        <f>IF(N3472="sníž. přenesená",J3472,0)</f>
        <v>0</v>
      </c>
      <c r="BI3472" s="147">
        <f>IF(N3472="nulová",J3472,0)</f>
        <v>0</v>
      </c>
      <c r="BJ3472" s="18" t="s">
        <v>78</v>
      </c>
      <c r="BK3472" s="147">
        <f>ROUND(I3472*H3472,2)</f>
        <v>0</v>
      </c>
      <c r="BL3472" s="18" t="s">
        <v>423</v>
      </c>
      <c r="BM3472" s="146" t="s">
        <v>3660</v>
      </c>
    </row>
    <row r="3473" spans="2:65" s="1" customFormat="1" ht="29.25" x14ac:dyDescent="0.2">
      <c r="B3473" s="33"/>
      <c r="D3473" s="153" t="s">
        <v>360</v>
      </c>
      <c r="F3473" s="180" t="s">
        <v>3656</v>
      </c>
      <c r="I3473" s="150"/>
      <c r="L3473" s="33"/>
      <c r="M3473" s="151"/>
      <c r="T3473" s="54"/>
      <c r="AT3473" s="18" t="s">
        <v>360</v>
      </c>
      <c r="AU3473" s="18" t="s">
        <v>80</v>
      </c>
    </row>
    <row r="3474" spans="2:65" s="1" customFormat="1" ht="55.5" customHeight="1" x14ac:dyDescent="0.2">
      <c r="B3474" s="134"/>
      <c r="C3474" s="135" t="s">
        <v>3661</v>
      </c>
      <c r="D3474" s="135" t="s">
        <v>306</v>
      </c>
      <c r="E3474" s="136" t="s">
        <v>3662</v>
      </c>
      <c r="F3474" s="137" t="s">
        <v>3663</v>
      </c>
      <c r="G3474" s="138" t="s">
        <v>871</v>
      </c>
      <c r="H3474" s="139">
        <v>1</v>
      </c>
      <c r="I3474" s="140"/>
      <c r="J3474" s="141">
        <f>ROUND(I3474*H3474,2)</f>
        <v>0</v>
      </c>
      <c r="K3474" s="137" t="s">
        <v>2</v>
      </c>
      <c r="L3474" s="33"/>
      <c r="M3474" s="142" t="s">
        <v>2</v>
      </c>
      <c r="N3474" s="143" t="s">
        <v>42</v>
      </c>
      <c r="P3474" s="144">
        <f>O3474*H3474</f>
        <v>0</v>
      </c>
      <c r="Q3474" s="144">
        <v>0</v>
      </c>
      <c r="R3474" s="144">
        <f>Q3474*H3474</f>
        <v>0</v>
      </c>
      <c r="S3474" s="144">
        <v>0</v>
      </c>
      <c r="T3474" s="145">
        <f>S3474*H3474</f>
        <v>0</v>
      </c>
      <c r="AR3474" s="146" t="s">
        <v>423</v>
      </c>
      <c r="AT3474" s="146" t="s">
        <v>306</v>
      </c>
      <c r="AU3474" s="146" t="s">
        <v>80</v>
      </c>
      <c r="AY3474" s="18" t="s">
        <v>304</v>
      </c>
      <c r="BE3474" s="147">
        <f>IF(N3474="základní",J3474,0)</f>
        <v>0</v>
      </c>
      <c r="BF3474" s="147">
        <f>IF(N3474="snížená",J3474,0)</f>
        <v>0</v>
      </c>
      <c r="BG3474" s="147">
        <f>IF(N3474="zákl. přenesená",J3474,0)</f>
        <v>0</v>
      </c>
      <c r="BH3474" s="147">
        <f>IF(N3474="sníž. přenesená",J3474,0)</f>
        <v>0</v>
      </c>
      <c r="BI3474" s="147">
        <f>IF(N3474="nulová",J3474,0)</f>
        <v>0</v>
      </c>
      <c r="BJ3474" s="18" t="s">
        <v>78</v>
      </c>
      <c r="BK3474" s="147">
        <f>ROUND(I3474*H3474,2)</f>
        <v>0</v>
      </c>
      <c r="BL3474" s="18" t="s">
        <v>423</v>
      </c>
      <c r="BM3474" s="146" t="s">
        <v>3664</v>
      </c>
    </row>
    <row r="3475" spans="2:65" s="1" customFormat="1" ht="55.5" customHeight="1" x14ac:dyDescent="0.2">
      <c r="B3475" s="134"/>
      <c r="C3475" s="135" t="s">
        <v>3665</v>
      </c>
      <c r="D3475" s="135" t="s">
        <v>306</v>
      </c>
      <c r="E3475" s="136" t="s">
        <v>3666</v>
      </c>
      <c r="F3475" s="137" t="s">
        <v>3667</v>
      </c>
      <c r="G3475" s="138" t="s">
        <v>871</v>
      </c>
      <c r="H3475" s="139">
        <v>1</v>
      </c>
      <c r="I3475" s="140"/>
      <c r="J3475" s="141">
        <f>ROUND(I3475*H3475,2)</f>
        <v>0</v>
      </c>
      <c r="K3475" s="137" t="s">
        <v>2</v>
      </c>
      <c r="L3475" s="33"/>
      <c r="M3475" s="142" t="s">
        <v>2</v>
      </c>
      <c r="N3475" s="143" t="s">
        <v>42</v>
      </c>
      <c r="P3475" s="144">
        <f>O3475*H3475</f>
        <v>0</v>
      </c>
      <c r="Q3475" s="144">
        <v>0</v>
      </c>
      <c r="R3475" s="144">
        <f>Q3475*H3475</f>
        <v>0</v>
      </c>
      <c r="S3475" s="144">
        <v>0</v>
      </c>
      <c r="T3475" s="145">
        <f>S3475*H3475</f>
        <v>0</v>
      </c>
      <c r="AR3475" s="146" t="s">
        <v>423</v>
      </c>
      <c r="AT3475" s="146" t="s">
        <v>306</v>
      </c>
      <c r="AU3475" s="146" t="s">
        <v>80</v>
      </c>
      <c r="AY3475" s="18" t="s">
        <v>304</v>
      </c>
      <c r="BE3475" s="147">
        <f>IF(N3475="základní",J3475,0)</f>
        <v>0</v>
      </c>
      <c r="BF3475" s="147">
        <f>IF(N3475="snížená",J3475,0)</f>
        <v>0</v>
      </c>
      <c r="BG3475" s="147">
        <f>IF(N3475="zákl. přenesená",J3475,0)</f>
        <v>0</v>
      </c>
      <c r="BH3475" s="147">
        <f>IF(N3475="sníž. přenesená",J3475,0)</f>
        <v>0</v>
      </c>
      <c r="BI3475" s="147">
        <f>IF(N3475="nulová",J3475,0)</f>
        <v>0</v>
      </c>
      <c r="BJ3475" s="18" t="s">
        <v>78</v>
      </c>
      <c r="BK3475" s="147">
        <f>ROUND(I3475*H3475,2)</f>
        <v>0</v>
      </c>
      <c r="BL3475" s="18" t="s">
        <v>423</v>
      </c>
      <c r="BM3475" s="146" t="s">
        <v>3668</v>
      </c>
    </row>
    <row r="3476" spans="2:65" s="1" customFormat="1" ht="55.5" customHeight="1" x14ac:dyDescent="0.2">
      <c r="B3476" s="134"/>
      <c r="C3476" s="135" t="s">
        <v>3669</v>
      </c>
      <c r="D3476" s="135" t="s">
        <v>306</v>
      </c>
      <c r="E3476" s="136" t="s">
        <v>3670</v>
      </c>
      <c r="F3476" s="137" t="s">
        <v>3671</v>
      </c>
      <c r="G3476" s="138" t="s">
        <v>871</v>
      </c>
      <c r="H3476" s="139">
        <v>1</v>
      </c>
      <c r="I3476" s="140"/>
      <c r="J3476" s="141">
        <f>ROUND(I3476*H3476,2)</f>
        <v>0</v>
      </c>
      <c r="K3476" s="137" t="s">
        <v>2</v>
      </c>
      <c r="L3476" s="33"/>
      <c r="M3476" s="142" t="s">
        <v>2</v>
      </c>
      <c r="N3476" s="143" t="s">
        <v>42</v>
      </c>
      <c r="P3476" s="144">
        <f>O3476*H3476</f>
        <v>0</v>
      </c>
      <c r="Q3476" s="144">
        <v>0</v>
      </c>
      <c r="R3476" s="144">
        <f>Q3476*H3476</f>
        <v>0</v>
      </c>
      <c r="S3476" s="144">
        <v>0</v>
      </c>
      <c r="T3476" s="145">
        <f>S3476*H3476</f>
        <v>0</v>
      </c>
      <c r="AR3476" s="146" t="s">
        <v>423</v>
      </c>
      <c r="AT3476" s="146" t="s">
        <v>306</v>
      </c>
      <c r="AU3476" s="146" t="s">
        <v>80</v>
      </c>
      <c r="AY3476" s="18" t="s">
        <v>304</v>
      </c>
      <c r="BE3476" s="147">
        <f>IF(N3476="základní",J3476,0)</f>
        <v>0</v>
      </c>
      <c r="BF3476" s="147">
        <f>IF(N3476="snížená",J3476,0)</f>
        <v>0</v>
      </c>
      <c r="BG3476" s="147">
        <f>IF(N3476="zákl. přenesená",J3476,0)</f>
        <v>0</v>
      </c>
      <c r="BH3476" s="147">
        <f>IF(N3476="sníž. přenesená",J3476,0)</f>
        <v>0</v>
      </c>
      <c r="BI3476" s="147">
        <f>IF(N3476="nulová",J3476,0)</f>
        <v>0</v>
      </c>
      <c r="BJ3476" s="18" t="s">
        <v>78</v>
      </c>
      <c r="BK3476" s="147">
        <f>ROUND(I3476*H3476,2)</f>
        <v>0</v>
      </c>
      <c r="BL3476" s="18" t="s">
        <v>423</v>
      </c>
      <c r="BM3476" s="146" t="s">
        <v>3672</v>
      </c>
    </row>
    <row r="3477" spans="2:65" s="1" customFormat="1" ht="55.5" customHeight="1" x14ac:dyDescent="0.2">
      <c r="B3477" s="134"/>
      <c r="C3477" s="135" t="s">
        <v>3673</v>
      </c>
      <c r="D3477" s="135" t="s">
        <v>306</v>
      </c>
      <c r="E3477" s="136" t="s">
        <v>3674</v>
      </c>
      <c r="F3477" s="137" t="s">
        <v>3675</v>
      </c>
      <c r="G3477" s="138" t="s">
        <v>871</v>
      </c>
      <c r="H3477" s="139">
        <v>1</v>
      </c>
      <c r="I3477" s="140"/>
      <c r="J3477" s="141">
        <f>ROUND(I3477*H3477,2)</f>
        <v>0</v>
      </c>
      <c r="K3477" s="137" t="s">
        <v>2</v>
      </c>
      <c r="L3477" s="33"/>
      <c r="M3477" s="142" t="s">
        <v>2</v>
      </c>
      <c r="N3477" s="143" t="s">
        <v>42</v>
      </c>
      <c r="P3477" s="144">
        <f>O3477*H3477</f>
        <v>0</v>
      </c>
      <c r="Q3477" s="144">
        <v>0</v>
      </c>
      <c r="R3477" s="144">
        <f>Q3477*H3477</f>
        <v>0</v>
      </c>
      <c r="S3477" s="144">
        <v>0</v>
      </c>
      <c r="T3477" s="145">
        <f>S3477*H3477</f>
        <v>0</v>
      </c>
      <c r="AR3477" s="146" t="s">
        <v>423</v>
      </c>
      <c r="AT3477" s="146" t="s">
        <v>306</v>
      </c>
      <c r="AU3477" s="146" t="s">
        <v>80</v>
      </c>
      <c r="AY3477" s="18" t="s">
        <v>304</v>
      </c>
      <c r="BE3477" s="147">
        <f>IF(N3477="základní",J3477,0)</f>
        <v>0</v>
      </c>
      <c r="BF3477" s="147">
        <f>IF(N3477="snížená",J3477,0)</f>
        <v>0</v>
      </c>
      <c r="BG3477" s="147">
        <f>IF(N3477="zákl. přenesená",J3477,0)</f>
        <v>0</v>
      </c>
      <c r="BH3477" s="147">
        <f>IF(N3477="sníž. přenesená",J3477,0)</f>
        <v>0</v>
      </c>
      <c r="BI3477" s="147">
        <f>IF(N3477="nulová",J3477,0)</f>
        <v>0</v>
      </c>
      <c r="BJ3477" s="18" t="s">
        <v>78</v>
      </c>
      <c r="BK3477" s="147">
        <f>ROUND(I3477*H3477,2)</f>
        <v>0</v>
      </c>
      <c r="BL3477" s="18" t="s">
        <v>423</v>
      </c>
      <c r="BM3477" s="146" t="s">
        <v>3676</v>
      </c>
    </row>
    <row r="3478" spans="2:65" s="1" customFormat="1" ht="29.25" x14ac:dyDescent="0.2">
      <c r="B3478" s="33"/>
      <c r="D3478" s="153" t="s">
        <v>360</v>
      </c>
      <c r="F3478" s="180" t="s">
        <v>3656</v>
      </c>
      <c r="I3478" s="150"/>
      <c r="L3478" s="33"/>
      <c r="M3478" s="151"/>
      <c r="T3478" s="54"/>
      <c r="AT3478" s="18" t="s">
        <v>360</v>
      </c>
      <c r="AU3478" s="18" t="s">
        <v>80</v>
      </c>
    </row>
    <row r="3479" spans="2:65" s="1" customFormat="1" ht="66.75" customHeight="1" x14ac:dyDescent="0.2">
      <c r="B3479" s="134"/>
      <c r="C3479" s="135" t="s">
        <v>3677</v>
      </c>
      <c r="D3479" s="135" t="s">
        <v>306</v>
      </c>
      <c r="E3479" s="136" t="s">
        <v>3678</v>
      </c>
      <c r="F3479" s="137" t="s">
        <v>3679</v>
      </c>
      <c r="G3479" s="138" t="s">
        <v>871</v>
      </c>
      <c r="H3479" s="139">
        <v>2</v>
      </c>
      <c r="I3479" s="140"/>
      <c r="J3479" s="141">
        <f>ROUND(I3479*H3479,2)</f>
        <v>0</v>
      </c>
      <c r="K3479" s="137" t="s">
        <v>2</v>
      </c>
      <c r="L3479" s="33"/>
      <c r="M3479" s="142" t="s">
        <v>2</v>
      </c>
      <c r="N3479" s="143" t="s">
        <v>42</v>
      </c>
      <c r="P3479" s="144">
        <f>O3479*H3479</f>
        <v>0</v>
      </c>
      <c r="Q3479" s="144">
        <v>0</v>
      </c>
      <c r="R3479" s="144">
        <f>Q3479*H3479</f>
        <v>0</v>
      </c>
      <c r="S3479" s="144">
        <v>0</v>
      </c>
      <c r="T3479" s="145">
        <f>S3479*H3479</f>
        <v>0</v>
      </c>
      <c r="AR3479" s="146" t="s">
        <v>423</v>
      </c>
      <c r="AT3479" s="146" t="s">
        <v>306</v>
      </c>
      <c r="AU3479" s="146" t="s">
        <v>80</v>
      </c>
      <c r="AY3479" s="18" t="s">
        <v>304</v>
      </c>
      <c r="BE3479" s="147">
        <f>IF(N3479="základní",J3479,0)</f>
        <v>0</v>
      </c>
      <c r="BF3479" s="147">
        <f>IF(N3479="snížená",J3479,0)</f>
        <v>0</v>
      </c>
      <c r="BG3479" s="147">
        <f>IF(N3479="zákl. přenesená",J3479,0)</f>
        <v>0</v>
      </c>
      <c r="BH3479" s="147">
        <f>IF(N3479="sníž. přenesená",J3479,0)</f>
        <v>0</v>
      </c>
      <c r="BI3479" s="147">
        <f>IF(N3479="nulová",J3479,0)</f>
        <v>0</v>
      </c>
      <c r="BJ3479" s="18" t="s">
        <v>78</v>
      </c>
      <c r="BK3479" s="147">
        <f>ROUND(I3479*H3479,2)</f>
        <v>0</v>
      </c>
      <c r="BL3479" s="18" t="s">
        <v>423</v>
      </c>
      <c r="BM3479" s="146" t="s">
        <v>3680</v>
      </c>
    </row>
    <row r="3480" spans="2:65" s="1" customFormat="1" ht="49.15" customHeight="1" x14ac:dyDescent="0.2">
      <c r="B3480" s="134"/>
      <c r="C3480" s="135" t="s">
        <v>3681</v>
      </c>
      <c r="D3480" s="135" t="s">
        <v>306</v>
      </c>
      <c r="E3480" s="136" t="s">
        <v>3682</v>
      </c>
      <c r="F3480" s="137" t="s">
        <v>3683</v>
      </c>
      <c r="G3480" s="138" t="s">
        <v>871</v>
      </c>
      <c r="H3480" s="139">
        <v>1</v>
      </c>
      <c r="I3480" s="140"/>
      <c r="J3480" s="141">
        <f>ROUND(I3480*H3480,2)</f>
        <v>0</v>
      </c>
      <c r="K3480" s="137" t="s">
        <v>2</v>
      </c>
      <c r="L3480" s="33"/>
      <c r="M3480" s="142" t="s">
        <v>2</v>
      </c>
      <c r="N3480" s="143" t="s">
        <v>42</v>
      </c>
      <c r="P3480" s="144">
        <f>O3480*H3480</f>
        <v>0</v>
      </c>
      <c r="Q3480" s="144">
        <v>0</v>
      </c>
      <c r="R3480" s="144">
        <f>Q3480*H3480</f>
        <v>0</v>
      </c>
      <c r="S3480" s="144">
        <v>0</v>
      </c>
      <c r="T3480" s="145">
        <f>S3480*H3480</f>
        <v>0</v>
      </c>
      <c r="AR3480" s="146" t="s">
        <v>423</v>
      </c>
      <c r="AT3480" s="146" t="s">
        <v>306</v>
      </c>
      <c r="AU3480" s="146" t="s">
        <v>80</v>
      </c>
      <c r="AY3480" s="18" t="s">
        <v>304</v>
      </c>
      <c r="BE3480" s="147">
        <f>IF(N3480="základní",J3480,0)</f>
        <v>0</v>
      </c>
      <c r="BF3480" s="147">
        <f>IF(N3480="snížená",J3480,0)</f>
        <v>0</v>
      </c>
      <c r="BG3480" s="147">
        <f>IF(N3480="zákl. přenesená",J3480,0)</f>
        <v>0</v>
      </c>
      <c r="BH3480" s="147">
        <f>IF(N3480="sníž. přenesená",J3480,0)</f>
        <v>0</v>
      </c>
      <c r="BI3480" s="147">
        <f>IF(N3480="nulová",J3480,0)</f>
        <v>0</v>
      </c>
      <c r="BJ3480" s="18" t="s">
        <v>78</v>
      </c>
      <c r="BK3480" s="147">
        <f>ROUND(I3480*H3480,2)</f>
        <v>0</v>
      </c>
      <c r="BL3480" s="18" t="s">
        <v>423</v>
      </c>
      <c r="BM3480" s="146" t="s">
        <v>3684</v>
      </c>
    </row>
    <row r="3481" spans="2:65" s="1" customFormat="1" ht="37.9" customHeight="1" x14ac:dyDescent="0.2">
      <c r="B3481" s="134"/>
      <c r="C3481" s="135" t="s">
        <v>3685</v>
      </c>
      <c r="D3481" s="135" t="s">
        <v>306</v>
      </c>
      <c r="E3481" s="136" t="s">
        <v>3686</v>
      </c>
      <c r="F3481" s="137" t="s">
        <v>3687</v>
      </c>
      <c r="G3481" s="138" t="s">
        <v>871</v>
      </c>
      <c r="H3481" s="139">
        <v>1</v>
      </c>
      <c r="I3481" s="140"/>
      <c r="J3481" s="141">
        <f>ROUND(I3481*H3481,2)</f>
        <v>0</v>
      </c>
      <c r="K3481" s="137" t="s">
        <v>2</v>
      </c>
      <c r="L3481" s="33"/>
      <c r="M3481" s="142" t="s">
        <v>2</v>
      </c>
      <c r="N3481" s="143" t="s">
        <v>42</v>
      </c>
      <c r="P3481" s="144">
        <f>O3481*H3481</f>
        <v>0</v>
      </c>
      <c r="Q3481" s="144">
        <v>0</v>
      </c>
      <c r="R3481" s="144">
        <f>Q3481*H3481</f>
        <v>0</v>
      </c>
      <c r="S3481" s="144">
        <v>0</v>
      </c>
      <c r="T3481" s="145">
        <f>S3481*H3481</f>
        <v>0</v>
      </c>
      <c r="AR3481" s="146" t="s">
        <v>423</v>
      </c>
      <c r="AT3481" s="146" t="s">
        <v>306</v>
      </c>
      <c r="AU3481" s="146" t="s">
        <v>80</v>
      </c>
      <c r="AY3481" s="18" t="s">
        <v>304</v>
      </c>
      <c r="BE3481" s="147">
        <f>IF(N3481="základní",J3481,0)</f>
        <v>0</v>
      </c>
      <c r="BF3481" s="147">
        <f>IF(N3481="snížená",J3481,0)</f>
        <v>0</v>
      </c>
      <c r="BG3481" s="147">
        <f>IF(N3481="zákl. přenesená",J3481,0)</f>
        <v>0</v>
      </c>
      <c r="BH3481" s="147">
        <f>IF(N3481="sníž. přenesená",J3481,0)</f>
        <v>0</v>
      </c>
      <c r="BI3481" s="147">
        <f>IF(N3481="nulová",J3481,0)</f>
        <v>0</v>
      </c>
      <c r="BJ3481" s="18" t="s">
        <v>78</v>
      </c>
      <c r="BK3481" s="147">
        <f>ROUND(I3481*H3481,2)</f>
        <v>0</v>
      </c>
      <c r="BL3481" s="18" t="s">
        <v>423</v>
      </c>
      <c r="BM3481" s="146" t="s">
        <v>3688</v>
      </c>
    </row>
    <row r="3482" spans="2:65" s="1" customFormat="1" ht="37.9" customHeight="1" x14ac:dyDescent="0.2">
      <c r="B3482" s="134"/>
      <c r="C3482" s="135" t="s">
        <v>3689</v>
      </c>
      <c r="D3482" s="135" t="s">
        <v>306</v>
      </c>
      <c r="E3482" s="136" t="s">
        <v>3690</v>
      </c>
      <c r="F3482" s="137" t="s">
        <v>3691</v>
      </c>
      <c r="G3482" s="138" t="s">
        <v>871</v>
      </c>
      <c r="H3482" s="139">
        <v>1</v>
      </c>
      <c r="I3482" s="140"/>
      <c r="J3482" s="141">
        <f>ROUND(I3482*H3482,2)</f>
        <v>0</v>
      </c>
      <c r="K3482" s="137" t="s">
        <v>2</v>
      </c>
      <c r="L3482" s="33"/>
      <c r="M3482" s="142" t="s">
        <v>2</v>
      </c>
      <c r="N3482" s="143" t="s">
        <v>42</v>
      </c>
      <c r="P3482" s="144">
        <f>O3482*H3482</f>
        <v>0</v>
      </c>
      <c r="Q3482" s="144">
        <v>0</v>
      </c>
      <c r="R3482" s="144">
        <f>Q3482*H3482</f>
        <v>0</v>
      </c>
      <c r="S3482" s="144">
        <v>0</v>
      </c>
      <c r="T3482" s="145">
        <f>S3482*H3482</f>
        <v>0</v>
      </c>
      <c r="AR3482" s="146" t="s">
        <v>423</v>
      </c>
      <c r="AT3482" s="146" t="s">
        <v>306</v>
      </c>
      <c r="AU3482" s="146" t="s">
        <v>80</v>
      </c>
      <c r="AY3482" s="18" t="s">
        <v>304</v>
      </c>
      <c r="BE3482" s="147">
        <f>IF(N3482="základní",J3482,0)</f>
        <v>0</v>
      </c>
      <c r="BF3482" s="147">
        <f>IF(N3482="snížená",J3482,0)</f>
        <v>0</v>
      </c>
      <c r="BG3482" s="147">
        <f>IF(N3482="zákl. přenesená",J3482,0)</f>
        <v>0</v>
      </c>
      <c r="BH3482" s="147">
        <f>IF(N3482="sníž. přenesená",J3482,0)</f>
        <v>0</v>
      </c>
      <c r="BI3482" s="147">
        <f>IF(N3482="nulová",J3482,0)</f>
        <v>0</v>
      </c>
      <c r="BJ3482" s="18" t="s">
        <v>78</v>
      </c>
      <c r="BK3482" s="147">
        <f>ROUND(I3482*H3482,2)</f>
        <v>0</v>
      </c>
      <c r="BL3482" s="18" t="s">
        <v>423</v>
      </c>
      <c r="BM3482" s="146" t="s">
        <v>3692</v>
      </c>
    </row>
    <row r="3483" spans="2:65" s="1" customFormat="1" ht="29.25" x14ac:dyDescent="0.2">
      <c r="B3483" s="33"/>
      <c r="D3483" s="153" t="s">
        <v>360</v>
      </c>
      <c r="F3483" s="180" t="s">
        <v>3656</v>
      </c>
      <c r="I3483" s="150"/>
      <c r="L3483" s="33"/>
      <c r="M3483" s="151"/>
      <c r="T3483" s="54"/>
      <c r="AT3483" s="18" t="s">
        <v>360</v>
      </c>
      <c r="AU3483" s="18" t="s">
        <v>80</v>
      </c>
    </row>
    <row r="3484" spans="2:65" s="1" customFormat="1" ht="55.5" customHeight="1" x14ac:dyDescent="0.2">
      <c r="B3484" s="134"/>
      <c r="C3484" s="135" t="s">
        <v>3693</v>
      </c>
      <c r="D3484" s="135" t="s">
        <v>306</v>
      </c>
      <c r="E3484" s="136" t="s">
        <v>3694</v>
      </c>
      <c r="F3484" s="137" t="s">
        <v>3695</v>
      </c>
      <c r="G3484" s="138" t="s">
        <v>871</v>
      </c>
      <c r="H3484" s="139">
        <v>1</v>
      </c>
      <c r="I3484" s="140"/>
      <c r="J3484" s="141">
        <f t="shared" ref="J3484:J3492" si="80">ROUND(I3484*H3484,2)</f>
        <v>0</v>
      </c>
      <c r="K3484" s="137" t="s">
        <v>2</v>
      </c>
      <c r="L3484" s="33"/>
      <c r="M3484" s="142" t="s">
        <v>2</v>
      </c>
      <c r="N3484" s="143" t="s">
        <v>42</v>
      </c>
      <c r="P3484" s="144">
        <f t="shared" ref="P3484:P3492" si="81">O3484*H3484</f>
        <v>0</v>
      </c>
      <c r="Q3484" s="144">
        <v>0</v>
      </c>
      <c r="R3484" s="144">
        <f t="shared" ref="R3484:R3492" si="82">Q3484*H3484</f>
        <v>0</v>
      </c>
      <c r="S3484" s="144">
        <v>0</v>
      </c>
      <c r="T3484" s="145">
        <f t="shared" ref="T3484:T3492" si="83">S3484*H3484</f>
        <v>0</v>
      </c>
      <c r="AR3484" s="146" t="s">
        <v>423</v>
      </c>
      <c r="AT3484" s="146" t="s">
        <v>306</v>
      </c>
      <c r="AU3484" s="146" t="s">
        <v>80</v>
      </c>
      <c r="AY3484" s="18" t="s">
        <v>304</v>
      </c>
      <c r="BE3484" s="147">
        <f t="shared" ref="BE3484:BE3492" si="84">IF(N3484="základní",J3484,0)</f>
        <v>0</v>
      </c>
      <c r="BF3484" s="147">
        <f t="shared" ref="BF3484:BF3492" si="85">IF(N3484="snížená",J3484,0)</f>
        <v>0</v>
      </c>
      <c r="BG3484" s="147">
        <f t="shared" ref="BG3484:BG3492" si="86">IF(N3484="zákl. přenesená",J3484,0)</f>
        <v>0</v>
      </c>
      <c r="BH3484" s="147">
        <f t="shared" ref="BH3484:BH3492" si="87">IF(N3484="sníž. přenesená",J3484,0)</f>
        <v>0</v>
      </c>
      <c r="BI3484" s="147">
        <f t="shared" ref="BI3484:BI3492" si="88">IF(N3484="nulová",J3484,0)</f>
        <v>0</v>
      </c>
      <c r="BJ3484" s="18" t="s">
        <v>78</v>
      </c>
      <c r="BK3484" s="147">
        <f t="shared" ref="BK3484:BK3492" si="89">ROUND(I3484*H3484,2)</f>
        <v>0</v>
      </c>
      <c r="BL3484" s="18" t="s">
        <v>423</v>
      </c>
      <c r="BM3484" s="146" t="s">
        <v>3696</v>
      </c>
    </row>
    <row r="3485" spans="2:65" s="1" customFormat="1" ht="37.9" customHeight="1" x14ac:dyDescent="0.2">
      <c r="B3485" s="134"/>
      <c r="C3485" s="135" t="s">
        <v>3697</v>
      </c>
      <c r="D3485" s="135" t="s">
        <v>306</v>
      </c>
      <c r="E3485" s="136" t="s">
        <v>3698</v>
      </c>
      <c r="F3485" s="137" t="s">
        <v>3699</v>
      </c>
      <c r="G3485" s="138" t="s">
        <v>871</v>
      </c>
      <c r="H3485" s="139">
        <v>1</v>
      </c>
      <c r="I3485" s="140"/>
      <c r="J3485" s="141">
        <f t="shared" si="80"/>
        <v>0</v>
      </c>
      <c r="K3485" s="137" t="s">
        <v>2</v>
      </c>
      <c r="L3485" s="33"/>
      <c r="M3485" s="142" t="s">
        <v>2</v>
      </c>
      <c r="N3485" s="143" t="s">
        <v>42</v>
      </c>
      <c r="P3485" s="144">
        <f t="shared" si="81"/>
        <v>0</v>
      </c>
      <c r="Q3485" s="144">
        <v>0</v>
      </c>
      <c r="R3485" s="144">
        <f t="shared" si="82"/>
        <v>0</v>
      </c>
      <c r="S3485" s="144">
        <v>0</v>
      </c>
      <c r="T3485" s="145">
        <f t="shared" si="83"/>
        <v>0</v>
      </c>
      <c r="AR3485" s="146" t="s">
        <v>423</v>
      </c>
      <c r="AT3485" s="146" t="s">
        <v>306</v>
      </c>
      <c r="AU3485" s="146" t="s">
        <v>80</v>
      </c>
      <c r="AY3485" s="18" t="s">
        <v>304</v>
      </c>
      <c r="BE3485" s="147">
        <f t="shared" si="84"/>
        <v>0</v>
      </c>
      <c r="BF3485" s="147">
        <f t="shared" si="85"/>
        <v>0</v>
      </c>
      <c r="BG3485" s="147">
        <f t="shared" si="86"/>
        <v>0</v>
      </c>
      <c r="BH3485" s="147">
        <f t="shared" si="87"/>
        <v>0</v>
      </c>
      <c r="BI3485" s="147">
        <f t="shared" si="88"/>
        <v>0</v>
      </c>
      <c r="BJ3485" s="18" t="s">
        <v>78</v>
      </c>
      <c r="BK3485" s="147">
        <f t="shared" si="89"/>
        <v>0</v>
      </c>
      <c r="BL3485" s="18" t="s">
        <v>423</v>
      </c>
      <c r="BM3485" s="146" t="s">
        <v>3700</v>
      </c>
    </row>
    <row r="3486" spans="2:65" s="1" customFormat="1" ht="55.5" customHeight="1" x14ac:dyDescent="0.2">
      <c r="B3486" s="134"/>
      <c r="C3486" s="135" t="s">
        <v>3701</v>
      </c>
      <c r="D3486" s="135" t="s">
        <v>306</v>
      </c>
      <c r="E3486" s="136" t="s">
        <v>3702</v>
      </c>
      <c r="F3486" s="137" t="s">
        <v>3703</v>
      </c>
      <c r="G3486" s="138" t="s">
        <v>871</v>
      </c>
      <c r="H3486" s="139">
        <v>1</v>
      </c>
      <c r="I3486" s="140"/>
      <c r="J3486" s="141">
        <f t="shared" si="80"/>
        <v>0</v>
      </c>
      <c r="K3486" s="137" t="s">
        <v>2</v>
      </c>
      <c r="L3486" s="33"/>
      <c r="M3486" s="142" t="s">
        <v>2</v>
      </c>
      <c r="N3486" s="143" t="s">
        <v>42</v>
      </c>
      <c r="P3486" s="144">
        <f t="shared" si="81"/>
        <v>0</v>
      </c>
      <c r="Q3486" s="144">
        <v>0</v>
      </c>
      <c r="R3486" s="144">
        <f t="shared" si="82"/>
        <v>0</v>
      </c>
      <c r="S3486" s="144">
        <v>0</v>
      </c>
      <c r="T3486" s="145">
        <f t="shared" si="83"/>
        <v>0</v>
      </c>
      <c r="AR3486" s="146" t="s">
        <v>423</v>
      </c>
      <c r="AT3486" s="146" t="s">
        <v>306</v>
      </c>
      <c r="AU3486" s="146" t="s">
        <v>80</v>
      </c>
      <c r="AY3486" s="18" t="s">
        <v>304</v>
      </c>
      <c r="BE3486" s="147">
        <f t="shared" si="84"/>
        <v>0</v>
      </c>
      <c r="BF3486" s="147">
        <f t="shared" si="85"/>
        <v>0</v>
      </c>
      <c r="BG3486" s="147">
        <f t="shared" si="86"/>
        <v>0</v>
      </c>
      <c r="BH3486" s="147">
        <f t="shared" si="87"/>
        <v>0</v>
      </c>
      <c r="BI3486" s="147">
        <f t="shared" si="88"/>
        <v>0</v>
      </c>
      <c r="BJ3486" s="18" t="s">
        <v>78</v>
      </c>
      <c r="BK3486" s="147">
        <f t="shared" si="89"/>
        <v>0</v>
      </c>
      <c r="BL3486" s="18" t="s">
        <v>423</v>
      </c>
      <c r="BM3486" s="146" t="s">
        <v>3704</v>
      </c>
    </row>
    <row r="3487" spans="2:65" s="1" customFormat="1" ht="55.5" customHeight="1" x14ac:dyDescent="0.2">
      <c r="B3487" s="134"/>
      <c r="C3487" s="135" t="s">
        <v>3705</v>
      </c>
      <c r="D3487" s="135" t="s">
        <v>306</v>
      </c>
      <c r="E3487" s="136" t="s">
        <v>3706</v>
      </c>
      <c r="F3487" s="137" t="s">
        <v>3707</v>
      </c>
      <c r="G3487" s="138" t="s">
        <v>871</v>
      </c>
      <c r="H3487" s="139">
        <v>7</v>
      </c>
      <c r="I3487" s="140"/>
      <c r="J3487" s="141">
        <f t="shared" si="80"/>
        <v>0</v>
      </c>
      <c r="K3487" s="137" t="s">
        <v>2</v>
      </c>
      <c r="L3487" s="33"/>
      <c r="M3487" s="142" t="s">
        <v>2</v>
      </c>
      <c r="N3487" s="143" t="s">
        <v>42</v>
      </c>
      <c r="P3487" s="144">
        <f t="shared" si="81"/>
        <v>0</v>
      </c>
      <c r="Q3487" s="144">
        <v>0</v>
      </c>
      <c r="R3487" s="144">
        <f t="shared" si="82"/>
        <v>0</v>
      </c>
      <c r="S3487" s="144">
        <v>0</v>
      </c>
      <c r="T3487" s="145">
        <f t="shared" si="83"/>
        <v>0</v>
      </c>
      <c r="AR3487" s="146" t="s">
        <v>423</v>
      </c>
      <c r="AT3487" s="146" t="s">
        <v>306</v>
      </c>
      <c r="AU3487" s="146" t="s">
        <v>80</v>
      </c>
      <c r="AY3487" s="18" t="s">
        <v>304</v>
      </c>
      <c r="BE3487" s="147">
        <f t="shared" si="84"/>
        <v>0</v>
      </c>
      <c r="BF3487" s="147">
        <f t="shared" si="85"/>
        <v>0</v>
      </c>
      <c r="BG3487" s="147">
        <f t="shared" si="86"/>
        <v>0</v>
      </c>
      <c r="BH3487" s="147">
        <f t="shared" si="87"/>
        <v>0</v>
      </c>
      <c r="BI3487" s="147">
        <f t="shared" si="88"/>
        <v>0</v>
      </c>
      <c r="BJ3487" s="18" t="s">
        <v>78</v>
      </c>
      <c r="BK3487" s="147">
        <f t="shared" si="89"/>
        <v>0</v>
      </c>
      <c r="BL3487" s="18" t="s">
        <v>423</v>
      </c>
      <c r="BM3487" s="146" t="s">
        <v>3708</v>
      </c>
    </row>
    <row r="3488" spans="2:65" s="1" customFormat="1" ht="37.9" customHeight="1" x14ac:dyDescent="0.2">
      <c r="B3488" s="134"/>
      <c r="C3488" s="135" t="s">
        <v>3709</v>
      </c>
      <c r="D3488" s="135" t="s">
        <v>306</v>
      </c>
      <c r="E3488" s="136" t="s">
        <v>3710</v>
      </c>
      <c r="F3488" s="137" t="s">
        <v>3711</v>
      </c>
      <c r="G3488" s="138" t="s">
        <v>871</v>
      </c>
      <c r="H3488" s="139">
        <v>1</v>
      </c>
      <c r="I3488" s="140"/>
      <c r="J3488" s="141">
        <f t="shared" si="80"/>
        <v>0</v>
      </c>
      <c r="K3488" s="137" t="s">
        <v>2</v>
      </c>
      <c r="L3488" s="33"/>
      <c r="M3488" s="142" t="s">
        <v>2</v>
      </c>
      <c r="N3488" s="143" t="s">
        <v>42</v>
      </c>
      <c r="P3488" s="144">
        <f t="shared" si="81"/>
        <v>0</v>
      </c>
      <c r="Q3488" s="144">
        <v>0</v>
      </c>
      <c r="R3488" s="144">
        <f t="shared" si="82"/>
        <v>0</v>
      </c>
      <c r="S3488" s="144">
        <v>0</v>
      </c>
      <c r="T3488" s="145">
        <f t="shared" si="83"/>
        <v>0</v>
      </c>
      <c r="AR3488" s="146" t="s">
        <v>423</v>
      </c>
      <c r="AT3488" s="146" t="s">
        <v>306</v>
      </c>
      <c r="AU3488" s="146" t="s">
        <v>80</v>
      </c>
      <c r="AY3488" s="18" t="s">
        <v>304</v>
      </c>
      <c r="BE3488" s="147">
        <f t="shared" si="84"/>
        <v>0</v>
      </c>
      <c r="BF3488" s="147">
        <f t="shared" si="85"/>
        <v>0</v>
      </c>
      <c r="BG3488" s="147">
        <f t="shared" si="86"/>
        <v>0</v>
      </c>
      <c r="BH3488" s="147">
        <f t="shared" si="87"/>
        <v>0</v>
      </c>
      <c r="BI3488" s="147">
        <f t="shared" si="88"/>
        <v>0</v>
      </c>
      <c r="BJ3488" s="18" t="s">
        <v>78</v>
      </c>
      <c r="BK3488" s="147">
        <f t="shared" si="89"/>
        <v>0</v>
      </c>
      <c r="BL3488" s="18" t="s">
        <v>423</v>
      </c>
      <c r="BM3488" s="146" t="s">
        <v>3712</v>
      </c>
    </row>
    <row r="3489" spans="2:65" s="1" customFormat="1" ht="55.5" customHeight="1" x14ac:dyDescent="0.2">
      <c r="B3489" s="134"/>
      <c r="C3489" s="135" t="s">
        <v>3713</v>
      </c>
      <c r="D3489" s="135" t="s">
        <v>306</v>
      </c>
      <c r="E3489" s="136" t="s">
        <v>3714</v>
      </c>
      <c r="F3489" s="137" t="s">
        <v>3715</v>
      </c>
      <c r="G3489" s="138" t="s">
        <v>871</v>
      </c>
      <c r="H3489" s="139">
        <v>1</v>
      </c>
      <c r="I3489" s="140"/>
      <c r="J3489" s="141">
        <f t="shared" si="80"/>
        <v>0</v>
      </c>
      <c r="K3489" s="137" t="s">
        <v>2</v>
      </c>
      <c r="L3489" s="33"/>
      <c r="M3489" s="142" t="s">
        <v>2</v>
      </c>
      <c r="N3489" s="143" t="s">
        <v>42</v>
      </c>
      <c r="P3489" s="144">
        <f t="shared" si="81"/>
        <v>0</v>
      </c>
      <c r="Q3489" s="144">
        <v>0</v>
      </c>
      <c r="R3489" s="144">
        <f t="shared" si="82"/>
        <v>0</v>
      </c>
      <c r="S3489" s="144">
        <v>0</v>
      </c>
      <c r="T3489" s="145">
        <f t="shared" si="83"/>
        <v>0</v>
      </c>
      <c r="AR3489" s="146" t="s">
        <v>423</v>
      </c>
      <c r="AT3489" s="146" t="s">
        <v>306</v>
      </c>
      <c r="AU3489" s="146" t="s">
        <v>80</v>
      </c>
      <c r="AY3489" s="18" t="s">
        <v>304</v>
      </c>
      <c r="BE3489" s="147">
        <f t="shared" si="84"/>
        <v>0</v>
      </c>
      <c r="BF3489" s="147">
        <f t="shared" si="85"/>
        <v>0</v>
      </c>
      <c r="BG3489" s="147">
        <f t="shared" si="86"/>
        <v>0</v>
      </c>
      <c r="BH3489" s="147">
        <f t="shared" si="87"/>
        <v>0</v>
      </c>
      <c r="BI3489" s="147">
        <f t="shared" si="88"/>
        <v>0</v>
      </c>
      <c r="BJ3489" s="18" t="s">
        <v>78</v>
      </c>
      <c r="BK3489" s="147">
        <f t="shared" si="89"/>
        <v>0</v>
      </c>
      <c r="BL3489" s="18" t="s">
        <v>423</v>
      </c>
      <c r="BM3489" s="146" t="s">
        <v>3716</v>
      </c>
    </row>
    <row r="3490" spans="2:65" s="1" customFormat="1" ht="55.5" customHeight="1" x14ac:dyDescent="0.2">
      <c r="B3490" s="134"/>
      <c r="C3490" s="135" t="s">
        <v>3717</v>
      </c>
      <c r="D3490" s="135" t="s">
        <v>306</v>
      </c>
      <c r="E3490" s="136" t="s">
        <v>3718</v>
      </c>
      <c r="F3490" s="137" t="s">
        <v>3719</v>
      </c>
      <c r="G3490" s="138" t="s">
        <v>871</v>
      </c>
      <c r="H3490" s="139">
        <v>1</v>
      </c>
      <c r="I3490" s="140"/>
      <c r="J3490" s="141">
        <f t="shared" si="80"/>
        <v>0</v>
      </c>
      <c r="K3490" s="137" t="s">
        <v>2</v>
      </c>
      <c r="L3490" s="33"/>
      <c r="M3490" s="142" t="s">
        <v>2</v>
      </c>
      <c r="N3490" s="143" t="s">
        <v>42</v>
      </c>
      <c r="P3490" s="144">
        <f t="shared" si="81"/>
        <v>0</v>
      </c>
      <c r="Q3490" s="144">
        <v>0</v>
      </c>
      <c r="R3490" s="144">
        <f t="shared" si="82"/>
        <v>0</v>
      </c>
      <c r="S3490" s="144">
        <v>0</v>
      </c>
      <c r="T3490" s="145">
        <f t="shared" si="83"/>
        <v>0</v>
      </c>
      <c r="AR3490" s="146" t="s">
        <v>423</v>
      </c>
      <c r="AT3490" s="146" t="s">
        <v>306</v>
      </c>
      <c r="AU3490" s="146" t="s">
        <v>80</v>
      </c>
      <c r="AY3490" s="18" t="s">
        <v>304</v>
      </c>
      <c r="BE3490" s="147">
        <f t="shared" si="84"/>
        <v>0</v>
      </c>
      <c r="BF3490" s="147">
        <f t="shared" si="85"/>
        <v>0</v>
      </c>
      <c r="BG3490" s="147">
        <f t="shared" si="86"/>
        <v>0</v>
      </c>
      <c r="BH3490" s="147">
        <f t="shared" si="87"/>
        <v>0</v>
      </c>
      <c r="BI3490" s="147">
        <f t="shared" si="88"/>
        <v>0</v>
      </c>
      <c r="BJ3490" s="18" t="s">
        <v>78</v>
      </c>
      <c r="BK3490" s="147">
        <f t="shared" si="89"/>
        <v>0</v>
      </c>
      <c r="BL3490" s="18" t="s">
        <v>423</v>
      </c>
      <c r="BM3490" s="146" t="s">
        <v>3720</v>
      </c>
    </row>
    <row r="3491" spans="2:65" s="1" customFormat="1" ht="55.5" customHeight="1" x14ac:dyDescent="0.2">
      <c r="B3491" s="134"/>
      <c r="C3491" s="135" t="s">
        <v>3721</v>
      </c>
      <c r="D3491" s="135" t="s">
        <v>306</v>
      </c>
      <c r="E3491" s="136" t="s">
        <v>3722</v>
      </c>
      <c r="F3491" s="137" t="s">
        <v>3723</v>
      </c>
      <c r="G3491" s="138" t="s">
        <v>871</v>
      </c>
      <c r="H3491" s="139">
        <v>1</v>
      </c>
      <c r="I3491" s="140"/>
      <c r="J3491" s="141">
        <f t="shared" si="80"/>
        <v>0</v>
      </c>
      <c r="K3491" s="137" t="s">
        <v>2</v>
      </c>
      <c r="L3491" s="33"/>
      <c r="M3491" s="142" t="s">
        <v>2</v>
      </c>
      <c r="N3491" s="143" t="s">
        <v>42</v>
      </c>
      <c r="P3491" s="144">
        <f t="shared" si="81"/>
        <v>0</v>
      </c>
      <c r="Q3491" s="144">
        <v>0</v>
      </c>
      <c r="R3491" s="144">
        <f t="shared" si="82"/>
        <v>0</v>
      </c>
      <c r="S3491" s="144">
        <v>0</v>
      </c>
      <c r="T3491" s="145">
        <f t="shared" si="83"/>
        <v>0</v>
      </c>
      <c r="AR3491" s="146" t="s">
        <v>423</v>
      </c>
      <c r="AT3491" s="146" t="s">
        <v>306</v>
      </c>
      <c r="AU3491" s="146" t="s">
        <v>80</v>
      </c>
      <c r="AY3491" s="18" t="s">
        <v>304</v>
      </c>
      <c r="BE3491" s="147">
        <f t="shared" si="84"/>
        <v>0</v>
      </c>
      <c r="BF3491" s="147">
        <f t="shared" si="85"/>
        <v>0</v>
      </c>
      <c r="BG3491" s="147">
        <f t="shared" si="86"/>
        <v>0</v>
      </c>
      <c r="BH3491" s="147">
        <f t="shared" si="87"/>
        <v>0</v>
      </c>
      <c r="BI3491" s="147">
        <f t="shared" si="88"/>
        <v>0</v>
      </c>
      <c r="BJ3491" s="18" t="s">
        <v>78</v>
      </c>
      <c r="BK3491" s="147">
        <f t="shared" si="89"/>
        <v>0</v>
      </c>
      <c r="BL3491" s="18" t="s">
        <v>423</v>
      </c>
      <c r="BM3491" s="146" t="s">
        <v>3724</v>
      </c>
    </row>
    <row r="3492" spans="2:65" s="1" customFormat="1" ht="55.5" customHeight="1" x14ac:dyDescent="0.2">
      <c r="B3492" s="134"/>
      <c r="C3492" s="135" t="s">
        <v>3725</v>
      </c>
      <c r="D3492" s="135" t="s">
        <v>306</v>
      </c>
      <c r="E3492" s="136" t="s">
        <v>3726</v>
      </c>
      <c r="F3492" s="137" t="s">
        <v>3727</v>
      </c>
      <c r="G3492" s="138" t="s">
        <v>871</v>
      </c>
      <c r="H3492" s="139">
        <v>2</v>
      </c>
      <c r="I3492" s="140"/>
      <c r="J3492" s="141">
        <f t="shared" si="80"/>
        <v>0</v>
      </c>
      <c r="K3492" s="137" t="s">
        <v>2</v>
      </c>
      <c r="L3492" s="33"/>
      <c r="M3492" s="142" t="s">
        <v>2</v>
      </c>
      <c r="N3492" s="143" t="s">
        <v>42</v>
      </c>
      <c r="P3492" s="144">
        <f t="shared" si="81"/>
        <v>0</v>
      </c>
      <c r="Q3492" s="144">
        <v>0</v>
      </c>
      <c r="R3492" s="144">
        <f t="shared" si="82"/>
        <v>0</v>
      </c>
      <c r="S3492" s="144">
        <v>0</v>
      </c>
      <c r="T3492" s="145">
        <f t="shared" si="83"/>
        <v>0</v>
      </c>
      <c r="AR3492" s="146" t="s">
        <v>423</v>
      </c>
      <c r="AT3492" s="146" t="s">
        <v>306</v>
      </c>
      <c r="AU3492" s="146" t="s">
        <v>80</v>
      </c>
      <c r="AY3492" s="18" t="s">
        <v>304</v>
      </c>
      <c r="BE3492" s="147">
        <f t="shared" si="84"/>
        <v>0</v>
      </c>
      <c r="BF3492" s="147">
        <f t="shared" si="85"/>
        <v>0</v>
      </c>
      <c r="BG3492" s="147">
        <f t="shared" si="86"/>
        <v>0</v>
      </c>
      <c r="BH3492" s="147">
        <f t="shared" si="87"/>
        <v>0</v>
      </c>
      <c r="BI3492" s="147">
        <f t="shared" si="88"/>
        <v>0</v>
      </c>
      <c r="BJ3492" s="18" t="s">
        <v>78</v>
      </c>
      <c r="BK3492" s="147">
        <f t="shared" si="89"/>
        <v>0</v>
      </c>
      <c r="BL3492" s="18" t="s">
        <v>423</v>
      </c>
      <c r="BM3492" s="146" t="s">
        <v>3728</v>
      </c>
    </row>
    <row r="3493" spans="2:65" s="11" customFormat="1" ht="22.9" customHeight="1" x14ac:dyDescent="0.2">
      <c r="B3493" s="122"/>
      <c r="D3493" s="123" t="s">
        <v>70</v>
      </c>
      <c r="E3493" s="132" t="s">
        <v>3729</v>
      </c>
      <c r="F3493" s="132" t="s">
        <v>3730</v>
      </c>
      <c r="I3493" s="125"/>
      <c r="J3493" s="133">
        <f>BK3493</f>
        <v>0</v>
      </c>
      <c r="L3493" s="122"/>
      <c r="M3493" s="127"/>
      <c r="P3493" s="128">
        <f>SUM(P3494:P3756)</f>
        <v>0</v>
      </c>
      <c r="R3493" s="128">
        <f>SUM(R3494:R3756)</f>
        <v>22.205726939999998</v>
      </c>
      <c r="T3493" s="129">
        <f>SUM(T3494:T3756)</f>
        <v>0</v>
      </c>
      <c r="AR3493" s="123" t="s">
        <v>80</v>
      </c>
      <c r="AT3493" s="130" t="s">
        <v>70</v>
      </c>
      <c r="AU3493" s="130" t="s">
        <v>78</v>
      </c>
      <c r="AY3493" s="123" t="s">
        <v>304</v>
      </c>
      <c r="BK3493" s="131">
        <f>SUM(BK3494:BK3756)</f>
        <v>0</v>
      </c>
    </row>
    <row r="3494" spans="2:65" s="1" customFormat="1" ht="24.2" customHeight="1" x14ac:dyDescent="0.2">
      <c r="B3494" s="134"/>
      <c r="C3494" s="135" t="s">
        <v>3731</v>
      </c>
      <c r="D3494" s="135" t="s">
        <v>306</v>
      </c>
      <c r="E3494" s="136" t="s">
        <v>3732</v>
      </c>
      <c r="F3494" s="137" t="s">
        <v>3733</v>
      </c>
      <c r="G3494" s="138" t="s">
        <v>130</v>
      </c>
      <c r="H3494" s="139">
        <v>31.161000000000001</v>
      </c>
      <c r="I3494" s="140"/>
      <c r="J3494" s="141">
        <f>ROUND(I3494*H3494,2)</f>
        <v>0</v>
      </c>
      <c r="K3494" s="137" t="s">
        <v>309</v>
      </c>
      <c r="L3494" s="33"/>
      <c r="M3494" s="142" t="s">
        <v>2</v>
      </c>
      <c r="N3494" s="143" t="s">
        <v>42</v>
      </c>
      <c r="P3494" s="144">
        <f>O3494*H3494</f>
        <v>0</v>
      </c>
      <c r="Q3494" s="144">
        <v>1.5E-3</v>
      </c>
      <c r="R3494" s="144">
        <f>Q3494*H3494</f>
        <v>4.6741500000000005E-2</v>
      </c>
      <c r="S3494" s="144">
        <v>0</v>
      </c>
      <c r="T3494" s="145">
        <f>S3494*H3494</f>
        <v>0</v>
      </c>
      <c r="AR3494" s="146" t="s">
        <v>423</v>
      </c>
      <c r="AT3494" s="146" t="s">
        <v>306</v>
      </c>
      <c r="AU3494" s="146" t="s">
        <v>80</v>
      </c>
      <c r="AY3494" s="18" t="s">
        <v>304</v>
      </c>
      <c r="BE3494" s="147">
        <f>IF(N3494="základní",J3494,0)</f>
        <v>0</v>
      </c>
      <c r="BF3494" s="147">
        <f>IF(N3494="snížená",J3494,0)</f>
        <v>0</v>
      </c>
      <c r="BG3494" s="147">
        <f>IF(N3494="zákl. přenesená",J3494,0)</f>
        <v>0</v>
      </c>
      <c r="BH3494" s="147">
        <f>IF(N3494="sníž. přenesená",J3494,0)</f>
        <v>0</v>
      </c>
      <c r="BI3494" s="147">
        <f>IF(N3494="nulová",J3494,0)</f>
        <v>0</v>
      </c>
      <c r="BJ3494" s="18" t="s">
        <v>78</v>
      </c>
      <c r="BK3494" s="147">
        <f>ROUND(I3494*H3494,2)</f>
        <v>0</v>
      </c>
      <c r="BL3494" s="18" t="s">
        <v>423</v>
      </c>
      <c r="BM3494" s="146" t="s">
        <v>3734</v>
      </c>
    </row>
    <row r="3495" spans="2:65" s="1" customFormat="1" x14ac:dyDescent="0.2">
      <c r="B3495" s="33"/>
      <c r="D3495" s="148" t="s">
        <v>311</v>
      </c>
      <c r="F3495" s="149" t="s">
        <v>3735</v>
      </c>
      <c r="I3495" s="150"/>
      <c r="L3495" s="33"/>
      <c r="M3495" s="151"/>
      <c r="T3495" s="54"/>
      <c r="AT3495" s="18" t="s">
        <v>311</v>
      </c>
      <c r="AU3495" s="18" t="s">
        <v>80</v>
      </c>
    </row>
    <row r="3496" spans="2:65" s="12" customFormat="1" x14ac:dyDescent="0.2">
      <c r="B3496" s="152"/>
      <c r="D3496" s="153" t="s">
        <v>313</v>
      </c>
      <c r="E3496" s="154" t="s">
        <v>2</v>
      </c>
      <c r="F3496" s="155" t="s">
        <v>3186</v>
      </c>
      <c r="H3496" s="154" t="s">
        <v>2</v>
      </c>
      <c r="I3496" s="156"/>
      <c r="L3496" s="152"/>
      <c r="M3496" s="157"/>
      <c r="T3496" s="158"/>
      <c r="AT3496" s="154" t="s">
        <v>313</v>
      </c>
      <c r="AU3496" s="154" t="s">
        <v>80</v>
      </c>
      <c r="AV3496" s="12" t="s">
        <v>78</v>
      </c>
      <c r="AW3496" s="12" t="s">
        <v>32</v>
      </c>
      <c r="AX3496" s="12" t="s">
        <v>71</v>
      </c>
      <c r="AY3496" s="154" t="s">
        <v>304</v>
      </c>
    </row>
    <row r="3497" spans="2:65" s="12" customFormat="1" x14ac:dyDescent="0.2">
      <c r="B3497" s="152"/>
      <c r="D3497" s="153" t="s">
        <v>313</v>
      </c>
      <c r="E3497" s="154" t="s">
        <v>2</v>
      </c>
      <c r="F3497" s="155" t="s">
        <v>3736</v>
      </c>
      <c r="H3497" s="154" t="s">
        <v>2</v>
      </c>
      <c r="I3497" s="156"/>
      <c r="L3497" s="152"/>
      <c r="M3497" s="157"/>
      <c r="T3497" s="158"/>
      <c r="AT3497" s="154" t="s">
        <v>313</v>
      </c>
      <c r="AU3497" s="154" t="s">
        <v>80</v>
      </c>
      <c r="AV3497" s="12" t="s">
        <v>78</v>
      </c>
      <c r="AW3497" s="12" t="s">
        <v>32</v>
      </c>
      <c r="AX3497" s="12" t="s">
        <v>71</v>
      </c>
      <c r="AY3497" s="154" t="s">
        <v>304</v>
      </c>
    </row>
    <row r="3498" spans="2:65" s="13" customFormat="1" x14ac:dyDescent="0.2">
      <c r="B3498" s="159"/>
      <c r="D3498" s="153" t="s">
        <v>313</v>
      </c>
      <c r="E3498" s="160" t="s">
        <v>2</v>
      </c>
      <c r="F3498" s="161" t="s">
        <v>3737</v>
      </c>
      <c r="H3498" s="162">
        <v>12.675000000000001</v>
      </c>
      <c r="I3498" s="163"/>
      <c r="L3498" s="159"/>
      <c r="M3498" s="164"/>
      <c r="T3498" s="165"/>
      <c r="AT3498" s="160" t="s">
        <v>313</v>
      </c>
      <c r="AU3498" s="160" t="s">
        <v>80</v>
      </c>
      <c r="AV3498" s="13" t="s">
        <v>80</v>
      </c>
      <c r="AW3498" s="13" t="s">
        <v>32</v>
      </c>
      <c r="AX3498" s="13" t="s">
        <v>71</v>
      </c>
      <c r="AY3498" s="160" t="s">
        <v>304</v>
      </c>
    </row>
    <row r="3499" spans="2:65" s="13" customFormat="1" x14ac:dyDescent="0.2">
      <c r="B3499" s="159"/>
      <c r="D3499" s="153" t="s">
        <v>313</v>
      </c>
      <c r="E3499" s="160" t="s">
        <v>2</v>
      </c>
      <c r="F3499" s="161" t="s">
        <v>3738</v>
      </c>
      <c r="H3499" s="162">
        <v>3.6</v>
      </c>
      <c r="I3499" s="163"/>
      <c r="L3499" s="159"/>
      <c r="M3499" s="164"/>
      <c r="T3499" s="165"/>
      <c r="AT3499" s="160" t="s">
        <v>313</v>
      </c>
      <c r="AU3499" s="160" t="s">
        <v>80</v>
      </c>
      <c r="AV3499" s="13" t="s">
        <v>80</v>
      </c>
      <c r="AW3499" s="13" t="s">
        <v>32</v>
      </c>
      <c r="AX3499" s="13" t="s">
        <v>71</v>
      </c>
      <c r="AY3499" s="160" t="s">
        <v>304</v>
      </c>
    </row>
    <row r="3500" spans="2:65" s="14" customFormat="1" x14ac:dyDescent="0.2">
      <c r="B3500" s="166"/>
      <c r="D3500" s="153" t="s">
        <v>313</v>
      </c>
      <c r="E3500" s="167" t="s">
        <v>2</v>
      </c>
      <c r="F3500" s="168" t="s">
        <v>321</v>
      </c>
      <c r="H3500" s="169">
        <v>16.274999999999999</v>
      </c>
      <c r="I3500" s="170"/>
      <c r="L3500" s="166"/>
      <c r="M3500" s="171"/>
      <c r="T3500" s="172"/>
      <c r="AT3500" s="167" t="s">
        <v>313</v>
      </c>
      <c r="AU3500" s="167" t="s">
        <v>80</v>
      </c>
      <c r="AV3500" s="14" t="s">
        <v>322</v>
      </c>
      <c r="AW3500" s="14" t="s">
        <v>32</v>
      </c>
      <c r="AX3500" s="14" t="s">
        <v>71</v>
      </c>
      <c r="AY3500" s="167" t="s">
        <v>304</v>
      </c>
    </row>
    <row r="3501" spans="2:65" s="12" customFormat="1" x14ac:dyDescent="0.2">
      <c r="B3501" s="152"/>
      <c r="D3501" s="153" t="s">
        <v>313</v>
      </c>
      <c r="E3501" s="154" t="s">
        <v>2</v>
      </c>
      <c r="F3501" s="155" t="s">
        <v>894</v>
      </c>
      <c r="H3501" s="154" t="s">
        <v>2</v>
      </c>
      <c r="I3501" s="156"/>
      <c r="L3501" s="152"/>
      <c r="M3501" s="157"/>
      <c r="T3501" s="158"/>
      <c r="AT3501" s="154" t="s">
        <v>313</v>
      </c>
      <c r="AU3501" s="154" t="s">
        <v>80</v>
      </c>
      <c r="AV3501" s="12" t="s">
        <v>78</v>
      </c>
      <c r="AW3501" s="12" t="s">
        <v>32</v>
      </c>
      <c r="AX3501" s="12" t="s">
        <v>71</v>
      </c>
      <c r="AY3501" s="154" t="s">
        <v>304</v>
      </c>
    </row>
    <row r="3502" spans="2:65" s="13" customFormat="1" x14ac:dyDescent="0.2">
      <c r="B3502" s="159"/>
      <c r="D3502" s="153" t="s">
        <v>313</v>
      </c>
      <c r="E3502" s="160" t="s">
        <v>2</v>
      </c>
      <c r="F3502" s="161" t="s">
        <v>3739</v>
      </c>
      <c r="H3502" s="162">
        <v>5.4329999999999998</v>
      </c>
      <c r="I3502" s="163"/>
      <c r="L3502" s="159"/>
      <c r="M3502" s="164"/>
      <c r="T3502" s="165"/>
      <c r="AT3502" s="160" t="s">
        <v>313</v>
      </c>
      <c r="AU3502" s="160" t="s">
        <v>80</v>
      </c>
      <c r="AV3502" s="13" t="s">
        <v>80</v>
      </c>
      <c r="AW3502" s="13" t="s">
        <v>32</v>
      </c>
      <c r="AX3502" s="13" t="s">
        <v>71</v>
      </c>
      <c r="AY3502" s="160" t="s">
        <v>304</v>
      </c>
    </row>
    <row r="3503" spans="2:65" s="13" customFormat="1" x14ac:dyDescent="0.2">
      <c r="B3503" s="159"/>
      <c r="D3503" s="153" t="s">
        <v>313</v>
      </c>
      <c r="E3503" s="160" t="s">
        <v>2</v>
      </c>
      <c r="F3503" s="161" t="s">
        <v>3740</v>
      </c>
      <c r="H3503" s="162">
        <v>5.4329999999999998</v>
      </c>
      <c r="I3503" s="163"/>
      <c r="L3503" s="159"/>
      <c r="M3503" s="164"/>
      <c r="T3503" s="165"/>
      <c r="AT3503" s="160" t="s">
        <v>313</v>
      </c>
      <c r="AU3503" s="160" t="s">
        <v>80</v>
      </c>
      <c r="AV3503" s="13" t="s">
        <v>80</v>
      </c>
      <c r="AW3503" s="13" t="s">
        <v>32</v>
      </c>
      <c r="AX3503" s="13" t="s">
        <v>71</v>
      </c>
      <c r="AY3503" s="160" t="s">
        <v>304</v>
      </c>
    </row>
    <row r="3504" spans="2:65" s="13" customFormat="1" x14ac:dyDescent="0.2">
      <c r="B3504" s="159"/>
      <c r="D3504" s="153" t="s">
        <v>313</v>
      </c>
      <c r="E3504" s="160" t="s">
        <v>2</v>
      </c>
      <c r="F3504" s="161" t="s">
        <v>3741</v>
      </c>
      <c r="H3504" s="162">
        <v>4.0199999999999996</v>
      </c>
      <c r="I3504" s="163"/>
      <c r="L3504" s="159"/>
      <c r="M3504" s="164"/>
      <c r="T3504" s="165"/>
      <c r="AT3504" s="160" t="s">
        <v>313</v>
      </c>
      <c r="AU3504" s="160" t="s">
        <v>80</v>
      </c>
      <c r="AV3504" s="13" t="s">
        <v>80</v>
      </c>
      <c r="AW3504" s="13" t="s">
        <v>32</v>
      </c>
      <c r="AX3504" s="13" t="s">
        <v>71</v>
      </c>
      <c r="AY3504" s="160" t="s">
        <v>304</v>
      </c>
    </row>
    <row r="3505" spans="2:65" s="14" customFormat="1" x14ac:dyDescent="0.2">
      <c r="B3505" s="166"/>
      <c r="D3505" s="153" t="s">
        <v>313</v>
      </c>
      <c r="E3505" s="167" t="s">
        <v>2</v>
      </c>
      <c r="F3505" s="168" t="s">
        <v>321</v>
      </c>
      <c r="H3505" s="169">
        <v>14.885999999999999</v>
      </c>
      <c r="I3505" s="170"/>
      <c r="L3505" s="166"/>
      <c r="M3505" s="171"/>
      <c r="T3505" s="172"/>
      <c r="AT3505" s="167" t="s">
        <v>313</v>
      </c>
      <c r="AU3505" s="167" t="s">
        <v>80</v>
      </c>
      <c r="AV3505" s="14" t="s">
        <v>322</v>
      </c>
      <c r="AW3505" s="14" t="s">
        <v>32</v>
      </c>
      <c r="AX3505" s="14" t="s">
        <v>71</v>
      </c>
      <c r="AY3505" s="167" t="s">
        <v>304</v>
      </c>
    </row>
    <row r="3506" spans="2:65" s="15" customFormat="1" x14ac:dyDescent="0.2">
      <c r="B3506" s="173"/>
      <c r="D3506" s="153" t="s">
        <v>313</v>
      </c>
      <c r="E3506" s="174" t="s">
        <v>2</v>
      </c>
      <c r="F3506" s="175" t="s">
        <v>323</v>
      </c>
      <c r="H3506" s="176">
        <v>31.161000000000001</v>
      </c>
      <c r="I3506" s="177"/>
      <c r="L3506" s="173"/>
      <c r="M3506" s="178"/>
      <c r="T3506" s="179"/>
      <c r="AT3506" s="174" t="s">
        <v>313</v>
      </c>
      <c r="AU3506" s="174" t="s">
        <v>80</v>
      </c>
      <c r="AV3506" s="15" t="s">
        <v>86</v>
      </c>
      <c r="AW3506" s="15" t="s">
        <v>32</v>
      </c>
      <c r="AX3506" s="15" t="s">
        <v>78</v>
      </c>
      <c r="AY3506" s="174" t="s">
        <v>304</v>
      </c>
    </row>
    <row r="3507" spans="2:65" s="1" customFormat="1" ht="24.2" customHeight="1" x14ac:dyDescent="0.2">
      <c r="B3507" s="134"/>
      <c r="C3507" s="135" t="s">
        <v>3742</v>
      </c>
      <c r="D3507" s="135" t="s">
        <v>306</v>
      </c>
      <c r="E3507" s="136" t="s">
        <v>3743</v>
      </c>
      <c r="F3507" s="137" t="s">
        <v>3744</v>
      </c>
      <c r="G3507" s="138" t="s">
        <v>130</v>
      </c>
      <c r="H3507" s="139">
        <v>745.803</v>
      </c>
      <c r="I3507" s="140"/>
      <c r="J3507" s="141">
        <f>ROUND(I3507*H3507,2)</f>
        <v>0</v>
      </c>
      <c r="K3507" s="137" t="s">
        <v>309</v>
      </c>
      <c r="L3507" s="33"/>
      <c r="M3507" s="142" t="s">
        <v>2</v>
      </c>
      <c r="N3507" s="143" t="s">
        <v>42</v>
      </c>
      <c r="P3507" s="144">
        <f>O3507*H3507</f>
        <v>0</v>
      </c>
      <c r="Q3507" s="144">
        <v>0</v>
      </c>
      <c r="R3507" s="144">
        <f>Q3507*H3507</f>
        <v>0</v>
      </c>
      <c r="S3507" s="144">
        <v>0</v>
      </c>
      <c r="T3507" s="145">
        <f>S3507*H3507</f>
        <v>0</v>
      </c>
      <c r="AR3507" s="146" t="s">
        <v>423</v>
      </c>
      <c r="AT3507" s="146" t="s">
        <v>306</v>
      </c>
      <c r="AU3507" s="146" t="s">
        <v>80</v>
      </c>
      <c r="AY3507" s="18" t="s">
        <v>304</v>
      </c>
      <c r="BE3507" s="147">
        <f>IF(N3507="základní",J3507,0)</f>
        <v>0</v>
      </c>
      <c r="BF3507" s="147">
        <f>IF(N3507="snížená",J3507,0)</f>
        <v>0</v>
      </c>
      <c r="BG3507" s="147">
        <f>IF(N3507="zákl. přenesená",J3507,0)</f>
        <v>0</v>
      </c>
      <c r="BH3507" s="147">
        <f>IF(N3507="sníž. přenesená",J3507,0)</f>
        <v>0</v>
      </c>
      <c r="BI3507" s="147">
        <f>IF(N3507="nulová",J3507,0)</f>
        <v>0</v>
      </c>
      <c r="BJ3507" s="18" t="s">
        <v>78</v>
      </c>
      <c r="BK3507" s="147">
        <f>ROUND(I3507*H3507,2)</f>
        <v>0</v>
      </c>
      <c r="BL3507" s="18" t="s">
        <v>423</v>
      </c>
      <c r="BM3507" s="146" t="s">
        <v>3745</v>
      </c>
    </row>
    <row r="3508" spans="2:65" s="1" customFormat="1" x14ac:dyDescent="0.2">
      <c r="B3508" s="33"/>
      <c r="D3508" s="148" t="s">
        <v>311</v>
      </c>
      <c r="F3508" s="149" t="s">
        <v>3746</v>
      </c>
      <c r="I3508" s="150"/>
      <c r="L3508" s="33"/>
      <c r="M3508" s="151"/>
      <c r="T3508" s="54"/>
      <c r="AT3508" s="18" t="s">
        <v>311</v>
      </c>
      <c r="AU3508" s="18" t="s">
        <v>80</v>
      </c>
    </row>
    <row r="3509" spans="2:65" s="1" customFormat="1" ht="24.2" customHeight="1" x14ac:dyDescent="0.2">
      <c r="B3509" s="134"/>
      <c r="C3509" s="135" t="s">
        <v>3747</v>
      </c>
      <c r="D3509" s="135" t="s">
        <v>306</v>
      </c>
      <c r="E3509" s="136" t="s">
        <v>3748</v>
      </c>
      <c r="F3509" s="137" t="s">
        <v>3749</v>
      </c>
      <c r="G3509" s="138" t="s">
        <v>130</v>
      </c>
      <c r="H3509" s="139">
        <v>745.803</v>
      </c>
      <c r="I3509" s="140"/>
      <c r="J3509" s="141">
        <f>ROUND(I3509*H3509,2)</f>
        <v>0</v>
      </c>
      <c r="K3509" s="137" t="s">
        <v>309</v>
      </c>
      <c r="L3509" s="33"/>
      <c r="M3509" s="142" t="s">
        <v>2</v>
      </c>
      <c r="N3509" s="143" t="s">
        <v>42</v>
      </c>
      <c r="P3509" s="144">
        <f>O3509*H3509</f>
        <v>0</v>
      </c>
      <c r="Q3509" s="144">
        <v>0</v>
      </c>
      <c r="R3509" s="144">
        <f>Q3509*H3509</f>
        <v>0</v>
      </c>
      <c r="S3509" s="144">
        <v>0</v>
      </c>
      <c r="T3509" s="145">
        <f>S3509*H3509</f>
        <v>0</v>
      </c>
      <c r="AR3509" s="146" t="s">
        <v>423</v>
      </c>
      <c r="AT3509" s="146" t="s">
        <v>306</v>
      </c>
      <c r="AU3509" s="146" t="s">
        <v>80</v>
      </c>
      <c r="AY3509" s="18" t="s">
        <v>304</v>
      </c>
      <c r="BE3509" s="147">
        <f>IF(N3509="základní",J3509,0)</f>
        <v>0</v>
      </c>
      <c r="BF3509" s="147">
        <f>IF(N3509="snížená",J3509,0)</f>
        <v>0</v>
      </c>
      <c r="BG3509" s="147">
        <f>IF(N3509="zákl. přenesená",J3509,0)</f>
        <v>0</v>
      </c>
      <c r="BH3509" s="147">
        <f>IF(N3509="sníž. přenesená",J3509,0)</f>
        <v>0</v>
      </c>
      <c r="BI3509" s="147">
        <f>IF(N3509="nulová",J3509,0)</f>
        <v>0</v>
      </c>
      <c r="BJ3509" s="18" t="s">
        <v>78</v>
      </c>
      <c r="BK3509" s="147">
        <f>ROUND(I3509*H3509,2)</f>
        <v>0</v>
      </c>
      <c r="BL3509" s="18" t="s">
        <v>423</v>
      </c>
      <c r="BM3509" s="146" t="s">
        <v>3750</v>
      </c>
    </row>
    <row r="3510" spans="2:65" s="1" customFormat="1" x14ac:dyDescent="0.2">
      <c r="B3510" s="33"/>
      <c r="D3510" s="148" t="s">
        <v>311</v>
      </c>
      <c r="F3510" s="149" t="s">
        <v>3751</v>
      </c>
      <c r="I3510" s="150"/>
      <c r="L3510" s="33"/>
      <c r="M3510" s="151"/>
      <c r="T3510" s="54"/>
      <c r="AT3510" s="18" t="s">
        <v>311</v>
      </c>
      <c r="AU3510" s="18" t="s">
        <v>80</v>
      </c>
    </row>
    <row r="3511" spans="2:65" s="1" customFormat="1" ht="24.2" customHeight="1" x14ac:dyDescent="0.2">
      <c r="B3511" s="134"/>
      <c r="C3511" s="135" t="s">
        <v>3752</v>
      </c>
      <c r="D3511" s="135" t="s">
        <v>306</v>
      </c>
      <c r="E3511" s="136" t="s">
        <v>3753</v>
      </c>
      <c r="F3511" s="137" t="s">
        <v>3754</v>
      </c>
      <c r="G3511" s="138" t="s">
        <v>130</v>
      </c>
      <c r="H3511" s="139">
        <v>745.803</v>
      </c>
      <c r="I3511" s="140"/>
      <c r="J3511" s="141">
        <f>ROUND(I3511*H3511,2)</f>
        <v>0</v>
      </c>
      <c r="K3511" s="137" t="s">
        <v>309</v>
      </c>
      <c r="L3511" s="33"/>
      <c r="M3511" s="142" t="s">
        <v>2</v>
      </c>
      <c r="N3511" s="143" t="s">
        <v>42</v>
      </c>
      <c r="P3511" s="144">
        <f>O3511*H3511</f>
        <v>0</v>
      </c>
      <c r="Q3511" s="144">
        <v>2.9999999999999997E-4</v>
      </c>
      <c r="R3511" s="144">
        <f>Q3511*H3511</f>
        <v>0.22374089999999999</v>
      </c>
      <c r="S3511" s="144">
        <v>0</v>
      </c>
      <c r="T3511" s="145">
        <f>S3511*H3511</f>
        <v>0</v>
      </c>
      <c r="AR3511" s="146" t="s">
        <v>423</v>
      </c>
      <c r="AT3511" s="146" t="s">
        <v>306</v>
      </c>
      <c r="AU3511" s="146" t="s">
        <v>80</v>
      </c>
      <c r="AY3511" s="18" t="s">
        <v>304</v>
      </c>
      <c r="BE3511" s="147">
        <f>IF(N3511="základní",J3511,0)</f>
        <v>0</v>
      </c>
      <c r="BF3511" s="147">
        <f>IF(N3511="snížená",J3511,0)</f>
        <v>0</v>
      </c>
      <c r="BG3511" s="147">
        <f>IF(N3511="zákl. přenesená",J3511,0)</f>
        <v>0</v>
      </c>
      <c r="BH3511" s="147">
        <f>IF(N3511="sníž. přenesená",J3511,0)</f>
        <v>0</v>
      </c>
      <c r="BI3511" s="147">
        <f>IF(N3511="nulová",J3511,0)</f>
        <v>0</v>
      </c>
      <c r="BJ3511" s="18" t="s">
        <v>78</v>
      </c>
      <c r="BK3511" s="147">
        <f>ROUND(I3511*H3511,2)</f>
        <v>0</v>
      </c>
      <c r="BL3511" s="18" t="s">
        <v>423</v>
      </c>
      <c r="BM3511" s="146" t="s">
        <v>3755</v>
      </c>
    </row>
    <row r="3512" spans="2:65" s="1" customFormat="1" x14ac:dyDescent="0.2">
      <c r="B3512" s="33"/>
      <c r="D3512" s="148" t="s">
        <v>311</v>
      </c>
      <c r="F3512" s="149" t="s">
        <v>3756</v>
      </c>
      <c r="I3512" s="150"/>
      <c r="L3512" s="33"/>
      <c r="M3512" s="151"/>
      <c r="T3512" s="54"/>
      <c r="AT3512" s="18" t="s">
        <v>311</v>
      </c>
      <c r="AU3512" s="18" t="s">
        <v>80</v>
      </c>
    </row>
    <row r="3513" spans="2:65" s="1" customFormat="1" ht="44.25" customHeight="1" x14ac:dyDescent="0.2">
      <c r="B3513" s="134"/>
      <c r="C3513" s="135" t="s">
        <v>3757</v>
      </c>
      <c r="D3513" s="135" t="s">
        <v>306</v>
      </c>
      <c r="E3513" s="136" t="s">
        <v>3758</v>
      </c>
      <c r="F3513" s="137" t="s">
        <v>3759</v>
      </c>
      <c r="G3513" s="138" t="s">
        <v>130</v>
      </c>
      <c r="H3513" s="139">
        <v>745.803</v>
      </c>
      <c r="I3513" s="140"/>
      <c r="J3513" s="141">
        <f>ROUND(I3513*H3513,2)</f>
        <v>0</v>
      </c>
      <c r="K3513" s="137" t="s">
        <v>309</v>
      </c>
      <c r="L3513" s="33"/>
      <c r="M3513" s="142" t="s">
        <v>2</v>
      </c>
      <c r="N3513" s="143" t="s">
        <v>42</v>
      </c>
      <c r="P3513" s="144">
        <f>O3513*H3513</f>
        <v>0</v>
      </c>
      <c r="Q3513" s="144">
        <v>6.8900000000000003E-3</v>
      </c>
      <c r="R3513" s="144">
        <f>Q3513*H3513</f>
        <v>5.1385826699999999</v>
      </c>
      <c r="S3513" s="144">
        <v>0</v>
      </c>
      <c r="T3513" s="145">
        <f>S3513*H3513</f>
        <v>0</v>
      </c>
      <c r="AR3513" s="146" t="s">
        <v>423</v>
      </c>
      <c r="AT3513" s="146" t="s">
        <v>306</v>
      </c>
      <c r="AU3513" s="146" t="s">
        <v>80</v>
      </c>
      <c r="AY3513" s="18" t="s">
        <v>304</v>
      </c>
      <c r="BE3513" s="147">
        <f>IF(N3513="základní",J3513,0)</f>
        <v>0</v>
      </c>
      <c r="BF3513" s="147">
        <f>IF(N3513="snížená",J3513,0)</f>
        <v>0</v>
      </c>
      <c r="BG3513" s="147">
        <f>IF(N3513="zákl. přenesená",J3513,0)</f>
        <v>0</v>
      </c>
      <c r="BH3513" s="147">
        <f>IF(N3513="sníž. přenesená",J3513,0)</f>
        <v>0</v>
      </c>
      <c r="BI3513" s="147">
        <f>IF(N3513="nulová",J3513,0)</f>
        <v>0</v>
      </c>
      <c r="BJ3513" s="18" t="s">
        <v>78</v>
      </c>
      <c r="BK3513" s="147">
        <f>ROUND(I3513*H3513,2)</f>
        <v>0</v>
      </c>
      <c r="BL3513" s="18" t="s">
        <v>423</v>
      </c>
      <c r="BM3513" s="146" t="s">
        <v>3760</v>
      </c>
    </row>
    <row r="3514" spans="2:65" s="1" customFormat="1" x14ac:dyDescent="0.2">
      <c r="B3514" s="33"/>
      <c r="D3514" s="148" t="s">
        <v>311</v>
      </c>
      <c r="F3514" s="149" t="s">
        <v>3761</v>
      </c>
      <c r="I3514" s="150"/>
      <c r="L3514" s="33"/>
      <c r="M3514" s="151"/>
      <c r="T3514" s="54"/>
      <c r="AT3514" s="18" t="s">
        <v>311</v>
      </c>
      <c r="AU3514" s="18" t="s">
        <v>80</v>
      </c>
    </row>
    <row r="3515" spans="2:65" s="12" customFormat="1" x14ac:dyDescent="0.2">
      <c r="B3515" s="152"/>
      <c r="D3515" s="153" t="s">
        <v>313</v>
      </c>
      <c r="E3515" s="154" t="s">
        <v>2</v>
      </c>
      <c r="F3515" s="155" t="s">
        <v>2197</v>
      </c>
      <c r="H3515" s="154" t="s">
        <v>2</v>
      </c>
      <c r="I3515" s="156"/>
      <c r="L3515" s="152"/>
      <c r="M3515" s="157"/>
      <c r="T3515" s="158"/>
      <c r="AT3515" s="154" t="s">
        <v>313</v>
      </c>
      <c r="AU3515" s="154" t="s">
        <v>80</v>
      </c>
      <c r="AV3515" s="12" t="s">
        <v>78</v>
      </c>
      <c r="AW3515" s="12" t="s">
        <v>32</v>
      </c>
      <c r="AX3515" s="12" t="s">
        <v>71</v>
      </c>
      <c r="AY3515" s="154" t="s">
        <v>304</v>
      </c>
    </row>
    <row r="3516" spans="2:65" s="12" customFormat="1" x14ac:dyDescent="0.2">
      <c r="B3516" s="152"/>
      <c r="D3516" s="153" t="s">
        <v>313</v>
      </c>
      <c r="E3516" s="154" t="s">
        <v>2</v>
      </c>
      <c r="F3516" s="155" t="s">
        <v>3762</v>
      </c>
      <c r="H3516" s="154" t="s">
        <v>2</v>
      </c>
      <c r="I3516" s="156"/>
      <c r="L3516" s="152"/>
      <c r="M3516" s="157"/>
      <c r="T3516" s="158"/>
      <c r="AT3516" s="154" t="s">
        <v>313</v>
      </c>
      <c r="AU3516" s="154" t="s">
        <v>80</v>
      </c>
      <c r="AV3516" s="12" t="s">
        <v>78</v>
      </c>
      <c r="AW3516" s="12" t="s">
        <v>32</v>
      </c>
      <c r="AX3516" s="12" t="s">
        <v>71</v>
      </c>
      <c r="AY3516" s="154" t="s">
        <v>304</v>
      </c>
    </row>
    <row r="3517" spans="2:65" s="13" customFormat="1" ht="22.5" x14ac:dyDescent="0.2">
      <c r="B3517" s="159"/>
      <c r="D3517" s="153" t="s">
        <v>313</v>
      </c>
      <c r="E3517" s="160" t="s">
        <v>2</v>
      </c>
      <c r="F3517" s="161" t="s">
        <v>3763</v>
      </c>
      <c r="H3517" s="162">
        <v>38.933999999999997</v>
      </c>
      <c r="I3517" s="163"/>
      <c r="L3517" s="159"/>
      <c r="M3517" s="164"/>
      <c r="T3517" s="165"/>
      <c r="AT3517" s="160" t="s">
        <v>313</v>
      </c>
      <c r="AU3517" s="160" t="s">
        <v>80</v>
      </c>
      <c r="AV3517" s="13" t="s">
        <v>80</v>
      </c>
      <c r="AW3517" s="13" t="s">
        <v>32</v>
      </c>
      <c r="AX3517" s="13" t="s">
        <v>71</v>
      </c>
      <c r="AY3517" s="160" t="s">
        <v>304</v>
      </c>
    </row>
    <row r="3518" spans="2:65" s="13" customFormat="1" x14ac:dyDescent="0.2">
      <c r="B3518" s="159"/>
      <c r="D3518" s="153" t="s">
        <v>313</v>
      </c>
      <c r="E3518" s="160" t="s">
        <v>2</v>
      </c>
      <c r="F3518" s="161" t="s">
        <v>3764</v>
      </c>
      <c r="H3518" s="162">
        <v>24.811</v>
      </c>
      <c r="I3518" s="163"/>
      <c r="L3518" s="159"/>
      <c r="M3518" s="164"/>
      <c r="T3518" s="165"/>
      <c r="AT3518" s="160" t="s">
        <v>313</v>
      </c>
      <c r="AU3518" s="160" t="s">
        <v>80</v>
      </c>
      <c r="AV3518" s="13" t="s">
        <v>80</v>
      </c>
      <c r="AW3518" s="13" t="s">
        <v>32</v>
      </c>
      <c r="AX3518" s="13" t="s">
        <v>71</v>
      </c>
      <c r="AY3518" s="160" t="s">
        <v>304</v>
      </c>
    </row>
    <row r="3519" spans="2:65" s="13" customFormat="1" x14ac:dyDescent="0.2">
      <c r="B3519" s="159"/>
      <c r="D3519" s="153" t="s">
        <v>313</v>
      </c>
      <c r="E3519" s="160" t="s">
        <v>2</v>
      </c>
      <c r="F3519" s="161" t="s">
        <v>3218</v>
      </c>
      <c r="H3519" s="162">
        <v>6.8419999999999996</v>
      </c>
      <c r="I3519" s="163"/>
      <c r="L3519" s="159"/>
      <c r="M3519" s="164"/>
      <c r="T3519" s="165"/>
      <c r="AT3519" s="160" t="s">
        <v>313</v>
      </c>
      <c r="AU3519" s="160" t="s">
        <v>80</v>
      </c>
      <c r="AV3519" s="13" t="s">
        <v>80</v>
      </c>
      <c r="AW3519" s="13" t="s">
        <v>32</v>
      </c>
      <c r="AX3519" s="13" t="s">
        <v>71</v>
      </c>
      <c r="AY3519" s="160" t="s">
        <v>304</v>
      </c>
    </row>
    <row r="3520" spans="2:65" s="13" customFormat="1" x14ac:dyDescent="0.2">
      <c r="B3520" s="159"/>
      <c r="D3520" s="153" t="s">
        <v>313</v>
      </c>
      <c r="E3520" s="160" t="s">
        <v>2</v>
      </c>
      <c r="F3520" s="161" t="s">
        <v>3219</v>
      </c>
      <c r="H3520" s="162">
        <v>7.8780000000000001</v>
      </c>
      <c r="I3520" s="163"/>
      <c r="L3520" s="159"/>
      <c r="M3520" s="164"/>
      <c r="T3520" s="165"/>
      <c r="AT3520" s="160" t="s">
        <v>313</v>
      </c>
      <c r="AU3520" s="160" t="s">
        <v>80</v>
      </c>
      <c r="AV3520" s="13" t="s">
        <v>80</v>
      </c>
      <c r="AW3520" s="13" t="s">
        <v>32</v>
      </c>
      <c r="AX3520" s="13" t="s">
        <v>71</v>
      </c>
      <c r="AY3520" s="160" t="s">
        <v>304</v>
      </c>
    </row>
    <row r="3521" spans="2:51" s="13" customFormat="1" x14ac:dyDescent="0.2">
      <c r="B3521" s="159"/>
      <c r="D3521" s="153" t="s">
        <v>313</v>
      </c>
      <c r="E3521" s="160" t="s">
        <v>2</v>
      </c>
      <c r="F3521" s="161" t="s">
        <v>3220</v>
      </c>
      <c r="H3521" s="162">
        <v>11.938000000000001</v>
      </c>
      <c r="I3521" s="163"/>
      <c r="L3521" s="159"/>
      <c r="M3521" s="164"/>
      <c r="T3521" s="165"/>
      <c r="AT3521" s="160" t="s">
        <v>313</v>
      </c>
      <c r="AU3521" s="160" t="s">
        <v>80</v>
      </c>
      <c r="AV3521" s="13" t="s">
        <v>80</v>
      </c>
      <c r="AW3521" s="13" t="s">
        <v>32</v>
      </c>
      <c r="AX3521" s="13" t="s">
        <v>71</v>
      </c>
      <c r="AY3521" s="160" t="s">
        <v>304</v>
      </c>
    </row>
    <row r="3522" spans="2:51" s="13" customFormat="1" x14ac:dyDescent="0.2">
      <c r="B3522" s="159"/>
      <c r="D3522" s="153" t="s">
        <v>313</v>
      </c>
      <c r="E3522" s="160" t="s">
        <v>2</v>
      </c>
      <c r="F3522" s="161" t="s">
        <v>3765</v>
      </c>
      <c r="H3522" s="162">
        <v>15.805999999999999</v>
      </c>
      <c r="I3522" s="163"/>
      <c r="L3522" s="159"/>
      <c r="M3522" s="164"/>
      <c r="T3522" s="165"/>
      <c r="AT3522" s="160" t="s">
        <v>313</v>
      </c>
      <c r="AU3522" s="160" t="s">
        <v>80</v>
      </c>
      <c r="AV3522" s="13" t="s">
        <v>80</v>
      </c>
      <c r="AW3522" s="13" t="s">
        <v>32</v>
      </c>
      <c r="AX3522" s="13" t="s">
        <v>71</v>
      </c>
      <c r="AY3522" s="160" t="s">
        <v>304</v>
      </c>
    </row>
    <row r="3523" spans="2:51" s="13" customFormat="1" x14ac:dyDescent="0.2">
      <c r="B3523" s="159"/>
      <c r="D3523" s="153" t="s">
        <v>313</v>
      </c>
      <c r="E3523" s="160" t="s">
        <v>2</v>
      </c>
      <c r="F3523" s="161" t="s">
        <v>3766</v>
      </c>
      <c r="H3523" s="162">
        <v>13.268000000000001</v>
      </c>
      <c r="I3523" s="163"/>
      <c r="L3523" s="159"/>
      <c r="M3523" s="164"/>
      <c r="T3523" s="165"/>
      <c r="AT3523" s="160" t="s">
        <v>313</v>
      </c>
      <c r="AU3523" s="160" t="s">
        <v>80</v>
      </c>
      <c r="AV3523" s="13" t="s">
        <v>80</v>
      </c>
      <c r="AW3523" s="13" t="s">
        <v>32</v>
      </c>
      <c r="AX3523" s="13" t="s">
        <v>71</v>
      </c>
      <c r="AY3523" s="160" t="s">
        <v>304</v>
      </c>
    </row>
    <row r="3524" spans="2:51" s="13" customFormat="1" x14ac:dyDescent="0.2">
      <c r="B3524" s="159"/>
      <c r="D3524" s="153" t="s">
        <v>313</v>
      </c>
      <c r="E3524" s="160" t="s">
        <v>2</v>
      </c>
      <c r="F3524" s="161" t="s">
        <v>3228</v>
      </c>
      <c r="H3524" s="162">
        <v>6.8639999999999999</v>
      </c>
      <c r="I3524" s="163"/>
      <c r="L3524" s="159"/>
      <c r="M3524" s="164"/>
      <c r="T3524" s="165"/>
      <c r="AT3524" s="160" t="s">
        <v>313</v>
      </c>
      <c r="AU3524" s="160" t="s">
        <v>80</v>
      </c>
      <c r="AV3524" s="13" t="s">
        <v>80</v>
      </c>
      <c r="AW3524" s="13" t="s">
        <v>32</v>
      </c>
      <c r="AX3524" s="13" t="s">
        <v>71</v>
      </c>
      <c r="AY3524" s="160" t="s">
        <v>304</v>
      </c>
    </row>
    <row r="3525" spans="2:51" s="13" customFormat="1" x14ac:dyDescent="0.2">
      <c r="B3525" s="159"/>
      <c r="D3525" s="153" t="s">
        <v>313</v>
      </c>
      <c r="E3525" s="160" t="s">
        <v>2</v>
      </c>
      <c r="F3525" s="161" t="s">
        <v>3767</v>
      </c>
      <c r="H3525" s="162">
        <v>4.266</v>
      </c>
      <c r="I3525" s="163"/>
      <c r="L3525" s="159"/>
      <c r="M3525" s="164"/>
      <c r="T3525" s="165"/>
      <c r="AT3525" s="160" t="s">
        <v>313</v>
      </c>
      <c r="AU3525" s="160" t="s">
        <v>80</v>
      </c>
      <c r="AV3525" s="13" t="s">
        <v>80</v>
      </c>
      <c r="AW3525" s="13" t="s">
        <v>32</v>
      </c>
      <c r="AX3525" s="13" t="s">
        <v>71</v>
      </c>
      <c r="AY3525" s="160" t="s">
        <v>304</v>
      </c>
    </row>
    <row r="3526" spans="2:51" s="13" customFormat="1" x14ac:dyDescent="0.2">
      <c r="B3526" s="159"/>
      <c r="D3526" s="153" t="s">
        <v>313</v>
      </c>
      <c r="E3526" s="160" t="s">
        <v>2</v>
      </c>
      <c r="F3526" s="161" t="s">
        <v>3768</v>
      </c>
      <c r="H3526" s="162">
        <v>11.31</v>
      </c>
      <c r="I3526" s="163"/>
      <c r="L3526" s="159"/>
      <c r="M3526" s="164"/>
      <c r="T3526" s="165"/>
      <c r="AT3526" s="160" t="s">
        <v>313</v>
      </c>
      <c r="AU3526" s="160" t="s">
        <v>80</v>
      </c>
      <c r="AV3526" s="13" t="s">
        <v>80</v>
      </c>
      <c r="AW3526" s="13" t="s">
        <v>32</v>
      </c>
      <c r="AX3526" s="13" t="s">
        <v>71</v>
      </c>
      <c r="AY3526" s="160" t="s">
        <v>304</v>
      </c>
    </row>
    <row r="3527" spans="2:51" s="13" customFormat="1" x14ac:dyDescent="0.2">
      <c r="B3527" s="159"/>
      <c r="D3527" s="153" t="s">
        <v>313</v>
      </c>
      <c r="E3527" s="160" t="s">
        <v>2</v>
      </c>
      <c r="F3527" s="161" t="s">
        <v>3769</v>
      </c>
      <c r="H3527" s="162">
        <v>11.31</v>
      </c>
      <c r="I3527" s="163"/>
      <c r="L3527" s="159"/>
      <c r="M3527" s="164"/>
      <c r="T3527" s="165"/>
      <c r="AT3527" s="160" t="s">
        <v>313</v>
      </c>
      <c r="AU3527" s="160" t="s">
        <v>80</v>
      </c>
      <c r="AV3527" s="13" t="s">
        <v>80</v>
      </c>
      <c r="AW3527" s="13" t="s">
        <v>32</v>
      </c>
      <c r="AX3527" s="13" t="s">
        <v>71</v>
      </c>
      <c r="AY3527" s="160" t="s">
        <v>304</v>
      </c>
    </row>
    <row r="3528" spans="2:51" s="13" customFormat="1" x14ac:dyDescent="0.2">
      <c r="B3528" s="159"/>
      <c r="D3528" s="153" t="s">
        <v>313</v>
      </c>
      <c r="E3528" s="160" t="s">
        <v>2</v>
      </c>
      <c r="F3528" s="161" t="s">
        <v>3261</v>
      </c>
      <c r="H3528" s="162">
        <v>3.6</v>
      </c>
      <c r="I3528" s="163"/>
      <c r="L3528" s="159"/>
      <c r="M3528" s="164"/>
      <c r="T3528" s="165"/>
      <c r="AT3528" s="160" t="s">
        <v>313</v>
      </c>
      <c r="AU3528" s="160" t="s">
        <v>80</v>
      </c>
      <c r="AV3528" s="13" t="s">
        <v>80</v>
      </c>
      <c r="AW3528" s="13" t="s">
        <v>32</v>
      </c>
      <c r="AX3528" s="13" t="s">
        <v>71</v>
      </c>
      <c r="AY3528" s="160" t="s">
        <v>304</v>
      </c>
    </row>
    <row r="3529" spans="2:51" s="13" customFormat="1" x14ac:dyDescent="0.2">
      <c r="B3529" s="159"/>
      <c r="D3529" s="153" t="s">
        <v>313</v>
      </c>
      <c r="E3529" s="160" t="s">
        <v>2</v>
      </c>
      <c r="F3529" s="161" t="s">
        <v>3770</v>
      </c>
      <c r="H3529" s="162">
        <v>23.526</v>
      </c>
      <c r="I3529" s="163"/>
      <c r="L3529" s="159"/>
      <c r="M3529" s="164"/>
      <c r="T3529" s="165"/>
      <c r="AT3529" s="160" t="s">
        <v>313</v>
      </c>
      <c r="AU3529" s="160" t="s">
        <v>80</v>
      </c>
      <c r="AV3529" s="13" t="s">
        <v>80</v>
      </c>
      <c r="AW3529" s="13" t="s">
        <v>32</v>
      </c>
      <c r="AX3529" s="13" t="s">
        <v>71</v>
      </c>
      <c r="AY3529" s="160" t="s">
        <v>304</v>
      </c>
    </row>
    <row r="3530" spans="2:51" s="13" customFormat="1" x14ac:dyDescent="0.2">
      <c r="B3530" s="159"/>
      <c r="D3530" s="153" t="s">
        <v>313</v>
      </c>
      <c r="E3530" s="160" t="s">
        <v>2</v>
      </c>
      <c r="F3530" s="161" t="s">
        <v>3239</v>
      </c>
      <c r="H3530" s="162">
        <v>3.52</v>
      </c>
      <c r="I3530" s="163"/>
      <c r="L3530" s="159"/>
      <c r="M3530" s="164"/>
      <c r="T3530" s="165"/>
      <c r="AT3530" s="160" t="s">
        <v>313</v>
      </c>
      <c r="AU3530" s="160" t="s">
        <v>80</v>
      </c>
      <c r="AV3530" s="13" t="s">
        <v>80</v>
      </c>
      <c r="AW3530" s="13" t="s">
        <v>32</v>
      </c>
      <c r="AX3530" s="13" t="s">
        <v>71</v>
      </c>
      <c r="AY3530" s="160" t="s">
        <v>304</v>
      </c>
    </row>
    <row r="3531" spans="2:51" s="14" customFormat="1" x14ac:dyDescent="0.2">
      <c r="B3531" s="166"/>
      <c r="D3531" s="153" t="s">
        <v>313</v>
      </c>
      <c r="E3531" s="167" t="s">
        <v>162</v>
      </c>
      <c r="F3531" s="168" t="s">
        <v>321</v>
      </c>
      <c r="H3531" s="169">
        <v>183.87299999999999</v>
      </c>
      <c r="I3531" s="170"/>
      <c r="L3531" s="166"/>
      <c r="M3531" s="171"/>
      <c r="T3531" s="172"/>
      <c r="AT3531" s="167" t="s">
        <v>313</v>
      </c>
      <c r="AU3531" s="167" t="s">
        <v>80</v>
      </c>
      <c r="AV3531" s="14" t="s">
        <v>322</v>
      </c>
      <c r="AW3531" s="14" t="s">
        <v>32</v>
      </c>
      <c r="AX3531" s="14" t="s">
        <v>71</v>
      </c>
      <c r="AY3531" s="167" t="s">
        <v>304</v>
      </c>
    </row>
    <row r="3532" spans="2:51" s="12" customFormat="1" x14ac:dyDescent="0.2">
      <c r="B3532" s="152"/>
      <c r="D3532" s="153" t="s">
        <v>313</v>
      </c>
      <c r="E3532" s="154" t="s">
        <v>2</v>
      </c>
      <c r="F3532" s="155" t="s">
        <v>3771</v>
      </c>
      <c r="H3532" s="154" t="s">
        <v>2</v>
      </c>
      <c r="I3532" s="156"/>
      <c r="L3532" s="152"/>
      <c r="M3532" s="157"/>
      <c r="T3532" s="158"/>
      <c r="AT3532" s="154" t="s">
        <v>313</v>
      </c>
      <c r="AU3532" s="154" t="s">
        <v>80</v>
      </c>
      <c r="AV3532" s="12" t="s">
        <v>78</v>
      </c>
      <c r="AW3532" s="12" t="s">
        <v>32</v>
      </c>
      <c r="AX3532" s="12" t="s">
        <v>71</v>
      </c>
      <c r="AY3532" s="154" t="s">
        <v>304</v>
      </c>
    </row>
    <row r="3533" spans="2:51" s="13" customFormat="1" x14ac:dyDescent="0.2">
      <c r="B3533" s="159"/>
      <c r="D3533" s="153" t="s">
        <v>313</v>
      </c>
      <c r="E3533" s="160" t="s">
        <v>2</v>
      </c>
      <c r="F3533" s="161" t="s">
        <v>3772</v>
      </c>
      <c r="H3533" s="162">
        <v>12</v>
      </c>
      <c r="I3533" s="163"/>
      <c r="L3533" s="159"/>
      <c r="M3533" s="164"/>
      <c r="T3533" s="165"/>
      <c r="AT3533" s="160" t="s">
        <v>313</v>
      </c>
      <c r="AU3533" s="160" t="s">
        <v>80</v>
      </c>
      <c r="AV3533" s="13" t="s">
        <v>80</v>
      </c>
      <c r="AW3533" s="13" t="s">
        <v>32</v>
      </c>
      <c r="AX3533" s="13" t="s">
        <v>71</v>
      </c>
      <c r="AY3533" s="160" t="s">
        <v>304</v>
      </c>
    </row>
    <row r="3534" spans="2:51" s="13" customFormat="1" x14ac:dyDescent="0.2">
      <c r="B3534" s="159"/>
      <c r="D3534" s="153" t="s">
        <v>313</v>
      </c>
      <c r="E3534" s="160" t="s">
        <v>2</v>
      </c>
      <c r="F3534" s="161" t="s">
        <v>3213</v>
      </c>
      <c r="H3534" s="162">
        <v>2.4750000000000001</v>
      </c>
      <c r="I3534" s="163"/>
      <c r="L3534" s="159"/>
      <c r="M3534" s="164"/>
      <c r="T3534" s="165"/>
      <c r="AT3534" s="160" t="s">
        <v>313</v>
      </c>
      <c r="AU3534" s="160" t="s">
        <v>80</v>
      </c>
      <c r="AV3534" s="13" t="s">
        <v>80</v>
      </c>
      <c r="AW3534" s="13" t="s">
        <v>32</v>
      </c>
      <c r="AX3534" s="13" t="s">
        <v>71</v>
      </c>
      <c r="AY3534" s="160" t="s">
        <v>304</v>
      </c>
    </row>
    <row r="3535" spans="2:51" s="13" customFormat="1" x14ac:dyDescent="0.2">
      <c r="B3535" s="159"/>
      <c r="D3535" s="153" t="s">
        <v>313</v>
      </c>
      <c r="E3535" s="160" t="s">
        <v>2</v>
      </c>
      <c r="F3535" s="161" t="s">
        <v>3773</v>
      </c>
      <c r="H3535" s="162">
        <v>2.2450000000000001</v>
      </c>
      <c r="I3535" s="163"/>
      <c r="L3535" s="159"/>
      <c r="M3535" s="164"/>
      <c r="T3535" s="165"/>
      <c r="AT3535" s="160" t="s">
        <v>313</v>
      </c>
      <c r="AU3535" s="160" t="s">
        <v>80</v>
      </c>
      <c r="AV3535" s="13" t="s">
        <v>80</v>
      </c>
      <c r="AW3535" s="13" t="s">
        <v>32</v>
      </c>
      <c r="AX3535" s="13" t="s">
        <v>71</v>
      </c>
      <c r="AY3535" s="160" t="s">
        <v>304</v>
      </c>
    </row>
    <row r="3536" spans="2:51" s="13" customFormat="1" x14ac:dyDescent="0.2">
      <c r="B3536" s="159"/>
      <c r="D3536" s="153" t="s">
        <v>313</v>
      </c>
      <c r="E3536" s="160" t="s">
        <v>2</v>
      </c>
      <c r="F3536" s="161" t="s">
        <v>3774</v>
      </c>
      <c r="H3536" s="162">
        <v>1.2849999999999999</v>
      </c>
      <c r="I3536" s="163"/>
      <c r="L3536" s="159"/>
      <c r="M3536" s="164"/>
      <c r="T3536" s="165"/>
      <c r="AT3536" s="160" t="s">
        <v>313</v>
      </c>
      <c r="AU3536" s="160" t="s">
        <v>80</v>
      </c>
      <c r="AV3536" s="13" t="s">
        <v>80</v>
      </c>
      <c r="AW3536" s="13" t="s">
        <v>32</v>
      </c>
      <c r="AX3536" s="13" t="s">
        <v>71</v>
      </c>
      <c r="AY3536" s="160" t="s">
        <v>304</v>
      </c>
    </row>
    <row r="3537" spans="2:51" s="13" customFormat="1" x14ac:dyDescent="0.2">
      <c r="B3537" s="159"/>
      <c r="D3537" s="153" t="s">
        <v>313</v>
      </c>
      <c r="E3537" s="160" t="s">
        <v>2</v>
      </c>
      <c r="F3537" s="161" t="s">
        <v>3216</v>
      </c>
      <c r="H3537" s="162">
        <v>2.4750000000000001</v>
      </c>
      <c r="I3537" s="163"/>
      <c r="L3537" s="159"/>
      <c r="M3537" s="164"/>
      <c r="T3537" s="165"/>
      <c r="AT3537" s="160" t="s">
        <v>313</v>
      </c>
      <c r="AU3537" s="160" t="s">
        <v>80</v>
      </c>
      <c r="AV3537" s="13" t="s">
        <v>80</v>
      </c>
      <c r="AW3537" s="13" t="s">
        <v>32</v>
      </c>
      <c r="AX3537" s="13" t="s">
        <v>71</v>
      </c>
      <c r="AY3537" s="160" t="s">
        <v>304</v>
      </c>
    </row>
    <row r="3538" spans="2:51" s="13" customFormat="1" x14ac:dyDescent="0.2">
      <c r="B3538" s="159"/>
      <c r="D3538" s="153" t="s">
        <v>313</v>
      </c>
      <c r="E3538" s="160" t="s">
        <v>2</v>
      </c>
      <c r="F3538" s="161" t="s">
        <v>3775</v>
      </c>
      <c r="H3538" s="162">
        <v>1.2849999999999999</v>
      </c>
      <c r="I3538" s="163"/>
      <c r="L3538" s="159"/>
      <c r="M3538" s="164"/>
      <c r="T3538" s="165"/>
      <c r="AT3538" s="160" t="s">
        <v>313</v>
      </c>
      <c r="AU3538" s="160" t="s">
        <v>80</v>
      </c>
      <c r="AV3538" s="13" t="s">
        <v>80</v>
      </c>
      <c r="AW3538" s="13" t="s">
        <v>32</v>
      </c>
      <c r="AX3538" s="13" t="s">
        <v>71</v>
      </c>
      <c r="AY3538" s="160" t="s">
        <v>304</v>
      </c>
    </row>
    <row r="3539" spans="2:51" s="13" customFormat="1" x14ac:dyDescent="0.2">
      <c r="B3539" s="159"/>
      <c r="D3539" s="153" t="s">
        <v>313</v>
      </c>
      <c r="E3539" s="160" t="s">
        <v>2</v>
      </c>
      <c r="F3539" s="161" t="s">
        <v>3260</v>
      </c>
      <c r="H3539" s="162">
        <v>12.675000000000001</v>
      </c>
      <c r="I3539" s="163"/>
      <c r="L3539" s="159"/>
      <c r="M3539" s="164"/>
      <c r="T3539" s="165"/>
      <c r="AT3539" s="160" t="s">
        <v>313</v>
      </c>
      <c r="AU3539" s="160" t="s">
        <v>80</v>
      </c>
      <c r="AV3539" s="13" t="s">
        <v>80</v>
      </c>
      <c r="AW3539" s="13" t="s">
        <v>32</v>
      </c>
      <c r="AX3539" s="13" t="s">
        <v>71</v>
      </c>
      <c r="AY3539" s="160" t="s">
        <v>304</v>
      </c>
    </row>
    <row r="3540" spans="2:51" s="13" customFormat="1" x14ac:dyDescent="0.2">
      <c r="B3540" s="159"/>
      <c r="D3540" s="153" t="s">
        <v>313</v>
      </c>
      <c r="E3540" s="160" t="s">
        <v>2</v>
      </c>
      <c r="F3540" s="161" t="s">
        <v>3776</v>
      </c>
      <c r="H3540" s="162">
        <v>1.5549999999999999</v>
      </c>
      <c r="I3540" s="163"/>
      <c r="L3540" s="159"/>
      <c r="M3540" s="164"/>
      <c r="T3540" s="165"/>
      <c r="AT3540" s="160" t="s">
        <v>313</v>
      </c>
      <c r="AU3540" s="160" t="s">
        <v>80</v>
      </c>
      <c r="AV3540" s="13" t="s">
        <v>80</v>
      </c>
      <c r="AW3540" s="13" t="s">
        <v>32</v>
      </c>
      <c r="AX3540" s="13" t="s">
        <v>71</v>
      </c>
      <c r="AY3540" s="160" t="s">
        <v>304</v>
      </c>
    </row>
    <row r="3541" spans="2:51" s="13" customFormat="1" x14ac:dyDescent="0.2">
      <c r="B3541" s="159"/>
      <c r="D3541" s="153" t="s">
        <v>313</v>
      </c>
      <c r="E3541" s="160" t="s">
        <v>2</v>
      </c>
      <c r="F3541" s="161" t="s">
        <v>3777</v>
      </c>
      <c r="H3541" s="162">
        <v>4.4880000000000004</v>
      </c>
      <c r="I3541" s="163"/>
      <c r="L3541" s="159"/>
      <c r="M3541" s="164"/>
      <c r="T3541" s="165"/>
      <c r="AT3541" s="160" t="s">
        <v>313</v>
      </c>
      <c r="AU3541" s="160" t="s">
        <v>80</v>
      </c>
      <c r="AV3541" s="13" t="s">
        <v>80</v>
      </c>
      <c r="AW3541" s="13" t="s">
        <v>32</v>
      </c>
      <c r="AX3541" s="13" t="s">
        <v>71</v>
      </c>
      <c r="AY3541" s="160" t="s">
        <v>304</v>
      </c>
    </row>
    <row r="3542" spans="2:51" s="13" customFormat="1" x14ac:dyDescent="0.2">
      <c r="B3542" s="159"/>
      <c r="D3542" s="153" t="s">
        <v>313</v>
      </c>
      <c r="E3542" s="160" t="s">
        <v>2</v>
      </c>
      <c r="F3542" s="161" t="s">
        <v>3778</v>
      </c>
      <c r="H3542" s="162">
        <v>1.6</v>
      </c>
      <c r="I3542" s="163"/>
      <c r="L3542" s="159"/>
      <c r="M3542" s="164"/>
      <c r="T3542" s="165"/>
      <c r="AT3542" s="160" t="s">
        <v>313</v>
      </c>
      <c r="AU3542" s="160" t="s">
        <v>80</v>
      </c>
      <c r="AV3542" s="13" t="s">
        <v>80</v>
      </c>
      <c r="AW3542" s="13" t="s">
        <v>32</v>
      </c>
      <c r="AX3542" s="13" t="s">
        <v>71</v>
      </c>
      <c r="AY3542" s="160" t="s">
        <v>304</v>
      </c>
    </row>
    <row r="3543" spans="2:51" s="13" customFormat="1" x14ac:dyDescent="0.2">
      <c r="B3543" s="159"/>
      <c r="D3543" s="153" t="s">
        <v>313</v>
      </c>
      <c r="E3543" s="160" t="s">
        <v>2</v>
      </c>
      <c r="F3543" s="161" t="s">
        <v>3236</v>
      </c>
      <c r="H3543" s="162">
        <v>2.8679999999999999</v>
      </c>
      <c r="I3543" s="163"/>
      <c r="L3543" s="159"/>
      <c r="M3543" s="164"/>
      <c r="T3543" s="165"/>
      <c r="AT3543" s="160" t="s">
        <v>313</v>
      </c>
      <c r="AU3543" s="160" t="s">
        <v>80</v>
      </c>
      <c r="AV3543" s="13" t="s">
        <v>80</v>
      </c>
      <c r="AW3543" s="13" t="s">
        <v>32</v>
      </c>
      <c r="AX3543" s="13" t="s">
        <v>71</v>
      </c>
      <c r="AY3543" s="160" t="s">
        <v>304</v>
      </c>
    </row>
    <row r="3544" spans="2:51" s="13" customFormat="1" x14ac:dyDescent="0.2">
      <c r="B3544" s="159"/>
      <c r="D3544" s="153" t="s">
        <v>313</v>
      </c>
      <c r="E3544" s="160" t="s">
        <v>2</v>
      </c>
      <c r="F3544" s="161" t="s">
        <v>3779</v>
      </c>
      <c r="H3544" s="162">
        <v>1.6</v>
      </c>
      <c r="I3544" s="163"/>
      <c r="L3544" s="159"/>
      <c r="M3544" s="164"/>
      <c r="T3544" s="165"/>
      <c r="AT3544" s="160" t="s">
        <v>313</v>
      </c>
      <c r="AU3544" s="160" t="s">
        <v>80</v>
      </c>
      <c r="AV3544" s="13" t="s">
        <v>80</v>
      </c>
      <c r="AW3544" s="13" t="s">
        <v>32</v>
      </c>
      <c r="AX3544" s="13" t="s">
        <v>71</v>
      </c>
      <c r="AY3544" s="160" t="s">
        <v>304</v>
      </c>
    </row>
    <row r="3545" spans="2:51" s="14" customFormat="1" x14ac:dyDescent="0.2">
      <c r="B3545" s="166"/>
      <c r="D3545" s="153" t="s">
        <v>313</v>
      </c>
      <c r="E3545" s="167" t="s">
        <v>154</v>
      </c>
      <c r="F3545" s="168" t="s">
        <v>321</v>
      </c>
      <c r="H3545" s="169">
        <v>46.551000000000002</v>
      </c>
      <c r="I3545" s="170"/>
      <c r="L3545" s="166"/>
      <c r="M3545" s="171"/>
      <c r="T3545" s="172"/>
      <c r="AT3545" s="167" t="s">
        <v>313</v>
      </c>
      <c r="AU3545" s="167" t="s">
        <v>80</v>
      </c>
      <c r="AV3545" s="14" t="s">
        <v>322</v>
      </c>
      <c r="AW3545" s="14" t="s">
        <v>32</v>
      </c>
      <c r="AX3545" s="14" t="s">
        <v>71</v>
      </c>
      <c r="AY3545" s="167" t="s">
        <v>304</v>
      </c>
    </row>
    <row r="3546" spans="2:51" s="12" customFormat="1" x14ac:dyDescent="0.2">
      <c r="B3546" s="152"/>
      <c r="D3546" s="153" t="s">
        <v>313</v>
      </c>
      <c r="E3546" s="154" t="s">
        <v>2</v>
      </c>
      <c r="F3546" s="155" t="s">
        <v>3780</v>
      </c>
      <c r="H3546" s="154" t="s">
        <v>2</v>
      </c>
      <c r="I3546" s="156"/>
      <c r="L3546" s="152"/>
      <c r="M3546" s="157"/>
      <c r="T3546" s="158"/>
      <c r="AT3546" s="154" t="s">
        <v>313</v>
      </c>
      <c r="AU3546" s="154" t="s">
        <v>80</v>
      </c>
      <c r="AV3546" s="12" t="s">
        <v>78</v>
      </c>
      <c r="AW3546" s="12" t="s">
        <v>32</v>
      </c>
      <c r="AX3546" s="12" t="s">
        <v>71</v>
      </c>
      <c r="AY3546" s="154" t="s">
        <v>304</v>
      </c>
    </row>
    <row r="3547" spans="2:51" s="13" customFormat="1" x14ac:dyDescent="0.2">
      <c r="B3547" s="159"/>
      <c r="D3547" s="153" t="s">
        <v>313</v>
      </c>
      <c r="E3547" s="160" t="s">
        <v>2</v>
      </c>
      <c r="F3547" s="161" t="s">
        <v>3781</v>
      </c>
      <c r="H3547" s="162">
        <v>63</v>
      </c>
      <c r="I3547" s="163"/>
      <c r="L3547" s="159"/>
      <c r="M3547" s="164"/>
      <c r="T3547" s="165"/>
      <c r="AT3547" s="160" t="s">
        <v>313</v>
      </c>
      <c r="AU3547" s="160" t="s">
        <v>80</v>
      </c>
      <c r="AV3547" s="13" t="s">
        <v>80</v>
      </c>
      <c r="AW3547" s="13" t="s">
        <v>32</v>
      </c>
      <c r="AX3547" s="13" t="s">
        <v>71</v>
      </c>
      <c r="AY3547" s="160" t="s">
        <v>304</v>
      </c>
    </row>
    <row r="3548" spans="2:51" s="14" customFormat="1" x14ac:dyDescent="0.2">
      <c r="B3548" s="166"/>
      <c r="D3548" s="153" t="s">
        <v>313</v>
      </c>
      <c r="E3548" s="167" t="s">
        <v>150</v>
      </c>
      <c r="F3548" s="168" t="s">
        <v>321</v>
      </c>
      <c r="H3548" s="169">
        <v>63</v>
      </c>
      <c r="I3548" s="170"/>
      <c r="L3548" s="166"/>
      <c r="M3548" s="171"/>
      <c r="T3548" s="172"/>
      <c r="AT3548" s="167" t="s">
        <v>313</v>
      </c>
      <c r="AU3548" s="167" t="s">
        <v>80</v>
      </c>
      <c r="AV3548" s="14" t="s">
        <v>322</v>
      </c>
      <c r="AW3548" s="14" t="s">
        <v>32</v>
      </c>
      <c r="AX3548" s="14" t="s">
        <v>71</v>
      </c>
      <c r="AY3548" s="167" t="s">
        <v>304</v>
      </c>
    </row>
    <row r="3549" spans="2:51" s="12" customFormat="1" x14ac:dyDescent="0.2">
      <c r="B3549" s="152"/>
      <c r="D3549" s="153" t="s">
        <v>313</v>
      </c>
      <c r="E3549" s="154" t="s">
        <v>2</v>
      </c>
      <c r="F3549" s="155" t="s">
        <v>3782</v>
      </c>
      <c r="H3549" s="154" t="s">
        <v>2</v>
      </c>
      <c r="I3549" s="156"/>
      <c r="L3549" s="152"/>
      <c r="M3549" s="157"/>
      <c r="T3549" s="158"/>
      <c r="AT3549" s="154" t="s">
        <v>313</v>
      </c>
      <c r="AU3549" s="154" t="s">
        <v>80</v>
      </c>
      <c r="AV3549" s="12" t="s">
        <v>78</v>
      </c>
      <c r="AW3549" s="12" t="s">
        <v>32</v>
      </c>
      <c r="AX3549" s="12" t="s">
        <v>71</v>
      </c>
      <c r="AY3549" s="154" t="s">
        <v>304</v>
      </c>
    </row>
    <row r="3550" spans="2:51" s="13" customFormat="1" x14ac:dyDescent="0.2">
      <c r="B3550" s="159"/>
      <c r="D3550" s="153" t="s">
        <v>313</v>
      </c>
      <c r="E3550" s="160" t="s">
        <v>2</v>
      </c>
      <c r="F3550" s="161" t="s">
        <v>3783</v>
      </c>
      <c r="H3550" s="162">
        <v>150.727</v>
      </c>
      <c r="I3550" s="163"/>
      <c r="L3550" s="159"/>
      <c r="M3550" s="164"/>
      <c r="T3550" s="165"/>
      <c r="AT3550" s="160" t="s">
        <v>313</v>
      </c>
      <c r="AU3550" s="160" t="s">
        <v>80</v>
      </c>
      <c r="AV3550" s="13" t="s">
        <v>80</v>
      </c>
      <c r="AW3550" s="13" t="s">
        <v>32</v>
      </c>
      <c r="AX3550" s="13" t="s">
        <v>71</v>
      </c>
      <c r="AY3550" s="160" t="s">
        <v>304</v>
      </c>
    </row>
    <row r="3551" spans="2:51" s="13" customFormat="1" x14ac:dyDescent="0.2">
      <c r="B3551" s="159"/>
      <c r="D3551" s="153" t="s">
        <v>313</v>
      </c>
      <c r="E3551" s="160" t="s">
        <v>2</v>
      </c>
      <c r="F3551" s="161" t="s">
        <v>3784</v>
      </c>
      <c r="H3551" s="162">
        <v>99.426000000000002</v>
      </c>
      <c r="I3551" s="163"/>
      <c r="L3551" s="159"/>
      <c r="M3551" s="164"/>
      <c r="T3551" s="165"/>
      <c r="AT3551" s="160" t="s">
        <v>313</v>
      </c>
      <c r="AU3551" s="160" t="s">
        <v>80</v>
      </c>
      <c r="AV3551" s="13" t="s">
        <v>80</v>
      </c>
      <c r="AW3551" s="13" t="s">
        <v>32</v>
      </c>
      <c r="AX3551" s="13" t="s">
        <v>71</v>
      </c>
      <c r="AY3551" s="160" t="s">
        <v>304</v>
      </c>
    </row>
    <row r="3552" spans="2:51" s="13" customFormat="1" x14ac:dyDescent="0.2">
      <c r="B3552" s="159"/>
      <c r="D3552" s="153" t="s">
        <v>313</v>
      </c>
      <c r="E3552" s="160" t="s">
        <v>2</v>
      </c>
      <c r="F3552" s="161" t="s">
        <v>3785</v>
      </c>
      <c r="H3552" s="162">
        <v>91.933000000000007</v>
      </c>
      <c r="I3552" s="163"/>
      <c r="L3552" s="159"/>
      <c r="M3552" s="164"/>
      <c r="T3552" s="165"/>
      <c r="AT3552" s="160" t="s">
        <v>313</v>
      </c>
      <c r="AU3552" s="160" t="s">
        <v>80</v>
      </c>
      <c r="AV3552" s="13" t="s">
        <v>80</v>
      </c>
      <c r="AW3552" s="13" t="s">
        <v>32</v>
      </c>
      <c r="AX3552" s="13" t="s">
        <v>71</v>
      </c>
      <c r="AY3552" s="160" t="s">
        <v>304</v>
      </c>
    </row>
    <row r="3553" spans="2:51" s="13" customFormat="1" x14ac:dyDescent="0.2">
      <c r="B3553" s="159"/>
      <c r="D3553" s="153" t="s">
        <v>313</v>
      </c>
      <c r="E3553" s="160" t="s">
        <v>2</v>
      </c>
      <c r="F3553" s="161" t="s">
        <v>3786</v>
      </c>
      <c r="H3553" s="162">
        <v>-63</v>
      </c>
      <c r="I3553" s="163"/>
      <c r="L3553" s="159"/>
      <c r="M3553" s="164"/>
      <c r="T3553" s="165"/>
      <c r="AT3553" s="160" t="s">
        <v>313</v>
      </c>
      <c r="AU3553" s="160" t="s">
        <v>80</v>
      </c>
      <c r="AV3553" s="13" t="s">
        <v>80</v>
      </c>
      <c r="AW3553" s="13" t="s">
        <v>32</v>
      </c>
      <c r="AX3553" s="13" t="s">
        <v>71</v>
      </c>
      <c r="AY3553" s="160" t="s">
        <v>304</v>
      </c>
    </row>
    <row r="3554" spans="2:51" s="14" customFormat="1" x14ac:dyDescent="0.2">
      <c r="B3554" s="166"/>
      <c r="D3554" s="153" t="s">
        <v>313</v>
      </c>
      <c r="E3554" s="167" t="s">
        <v>146</v>
      </c>
      <c r="F3554" s="168" t="s">
        <v>321</v>
      </c>
      <c r="H3554" s="169">
        <v>279.08600000000001</v>
      </c>
      <c r="I3554" s="170"/>
      <c r="L3554" s="166"/>
      <c r="M3554" s="171"/>
      <c r="T3554" s="172"/>
      <c r="AT3554" s="167" t="s">
        <v>313</v>
      </c>
      <c r="AU3554" s="167" t="s">
        <v>80</v>
      </c>
      <c r="AV3554" s="14" t="s">
        <v>322</v>
      </c>
      <c r="AW3554" s="14" t="s">
        <v>32</v>
      </c>
      <c r="AX3554" s="14" t="s">
        <v>71</v>
      </c>
      <c r="AY3554" s="167" t="s">
        <v>304</v>
      </c>
    </row>
    <row r="3555" spans="2:51" s="13" customFormat="1" x14ac:dyDescent="0.2">
      <c r="B3555" s="159"/>
      <c r="D3555" s="153" t="s">
        <v>313</v>
      </c>
      <c r="E3555" s="160" t="s">
        <v>2</v>
      </c>
      <c r="F3555" s="161" t="s">
        <v>3787</v>
      </c>
      <c r="H3555" s="162">
        <v>5.226</v>
      </c>
      <c r="I3555" s="163"/>
      <c r="L3555" s="159"/>
      <c r="M3555" s="164"/>
      <c r="T3555" s="165"/>
      <c r="AT3555" s="160" t="s">
        <v>313</v>
      </c>
      <c r="AU3555" s="160" t="s">
        <v>80</v>
      </c>
      <c r="AV3555" s="13" t="s">
        <v>80</v>
      </c>
      <c r="AW3555" s="13" t="s">
        <v>32</v>
      </c>
      <c r="AX3555" s="13" t="s">
        <v>71</v>
      </c>
      <c r="AY3555" s="160" t="s">
        <v>304</v>
      </c>
    </row>
    <row r="3556" spans="2:51" s="14" customFormat="1" x14ac:dyDescent="0.2">
      <c r="B3556" s="166"/>
      <c r="D3556" s="153" t="s">
        <v>313</v>
      </c>
      <c r="E3556" s="167" t="s">
        <v>2</v>
      </c>
      <c r="F3556" s="168" t="s">
        <v>321</v>
      </c>
      <c r="H3556" s="169">
        <v>5.226</v>
      </c>
      <c r="I3556" s="170"/>
      <c r="L3556" s="166"/>
      <c r="M3556" s="171"/>
      <c r="T3556" s="172"/>
      <c r="AT3556" s="167" t="s">
        <v>313</v>
      </c>
      <c r="AU3556" s="167" t="s">
        <v>80</v>
      </c>
      <c r="AV3556" s="14" t="s">
        <v>322</v>
      </c>
      <c r="AW3556" s="14" t="s">
        <v>32</v>
      </c>
      <c r="AX3556" s="14" t="s">
        <v>71</v>
      </c>
      <c r="AY3556" s="167" t="s">
        <v>304</v>
      </c>
    </row>
    <row r="3557" spans="2:51" s="12" customFormat="1" x14ac:dyDescent="0.2">
      <c r="B3557" s="152"/>
      <c r="D3557" s="153" t="s">
        <v>313</v>
      </c>
      <c r="E3557" s="154" t="s">
        <v>2</v>
      </c>
      <c r="F3557" s="155" t="s">
        <v>2273</v>
      </c>
      <c r="H3557" s="154" t="s">
        <v>2</v>
      </c>
      <c r="I3557" s="156"/>
      <c r="L3557" s="152"/>
      <c r="M3557" s="157"/>
      <c r="T3557" s="158"/>
      <c r="AT3557" s="154" t="s">
        <v>313</v>
      </c>
      <c r="AU3557" s="154" t="s">
        <v>80</v>
      </c>
      <c r="AV3557" s="12" t="s">
        <v>78</v>
      </c>
      <c r="AW3557" s="12" t="s">
        <v>32</v>
      </c>
      <c r="AX3557" s="12" t="s">
        <v>71</v>
      </c>
      <c r="AY3557" s="154" t="s">
        <v>304</v>
      </c>
    </row>
    <row r="3558" spans="2:51" s="12" customFormat="1" x14ac:dyDescent="0.2">
      <c r="B3558" s="152"/>
      <c r="D3558" s="153" t="s">
        <v>313</v>
      </c>
      <c r="E3558" s="154" t="s">
        <v>2</v>
      </c>
      <c r="F3558" s="155" t="s">
        <v>3762</v>
      </c>
      <c r="H3558" s="154" t="s">
        <v>2</v>
      </c>
      <c r="I3558" s="156"/>
      <c r="L3558" s="152"/>
      <c r="M3558" s="157"/>
      <c r="T3558" s="158"/>
      <c r="AT3558" s="154" t="s">
        <v>313</v>
      </c>
      <c r="AU3558" s="154" t="s">
        <v>80</v>
      </c>
      <c r="AV3558" s="12" t="s">
        <v>78</v>
      </c>
      <c r="AW3558" s="12" t="s">
        <v>32</v>
      </c>
      <c r="AX3558" s="12" t="s">
        <v>71</v>
      </c>
      <c r="AY3558" s="154" t="s">
        <v>304</v>
      </c>
    </row>
    <row r="3559" spans="2:51" s="13" customFormat="1" ht="22.5" x14ac:dyDescent="0.2">
      <c r="B3559" s="159"/>
      <c r="D3559" s="153" t="s">
        <v>313</v>
      </c>
      <c r="E3559" s="160" t="s">
        <v>2</v>
      </c>
      <c r="F3559" s="161" t="s">
        <v>3788</v>
      </c>
      <c r="H3559" s="162">
        <v>66.016000000000005</v>
      </c>
      <c r="I3559" s="163"/>
      <c r="L3559" s="159"/>
      <c r="M3559" s="164"/>
      <c r="T3559" s="165"/>
      <c r="AT3559" s="160" t="s">
        <v>313</v>
      </c>
      <c r="AU3559" s="160" t="s">
        <v>80</v>
      </c>
      <c r="AV3559" s="13" t="s">
        <v>80</v>
      </c>
      <c r="AW3559" s="13" t="s">
        <v>32</v>
      </c>
      <c r="AX3559" s="13" t="s">
        <v>71</v>
      </c>
      <c r="AY3559" s="160" t="s">
        <v>304</v>
      </c>
    </row>
    <row r="3560" spans="2:51" s="14" customFormat="1" x14ac:dyDescent="0.2">
      <c r="B3560" s="166"/>
      <c r="D3560" s="153" t="s">
        <v>313</v>
      </c>
      <c r="E3560" s="167" t="s">
        <v>165</v>
      </c>
      <c r="F3560" s="168" t="s">
        <v>321</v>
      </c>
      <c r="H3560" s="169">
        <v>66.016000000000005</v>
      </c>
      <c r="I3560" s="170"/>
      <c r="L3560" s="166"/>
      <c r="M3560" s="171"/>
      <c r="T3560" s="172"/>
      <c r="AT3560" s="167" t="s">
        <v>313</v>
      </c>
      <c r="AU3560" s="167" t="s">
        <v>80</v>
      </c>
      <c r="AV3560" s="14" t="s">
        <v>322</v>
      </c>
      <c r="AW3560" s="14" t="s">
        <v>32</v>
      </c>
      <c r="AX3560" s="14" t="s">
        <v>71</v>
      </c>
      <c r="AY3560" s="167" t="s">
        <v>304</v>
      </c>
    </row>
    <row r="3561" spans="2:51" s="12" customFormat="1" x14ac:dyDescent="0.2">
      <c r="B3561" s="152"/>
      <c r="D3561" s="153" t="s">
        <v>313</v>
      </c>
      <c r="E3561" s="154" t="s">
        <v>2</v>
      </c>
      <c r="F3561" s="155" t="s">
        <v>3771</v>
      </c>
      <c r="H3561" s="154" t="s">
        <v>2</v>
      </c>
      <c r="I3561" s="156"/>
      <c r="L3561" s="152"/>
      <c r="M3561" s="157"/>
      <c r="T3561" s="158"/>
      <c r="AT3561" s="154" t="s">
        <v>313</v>
      </c>
      <c r="AU3561" s="154" t="s">
        <v>80</v>
      </c>
      <c r="AV3561" s="12" t="s">
        <v>78</v>
      </c>
      <c r="AW3561" s="12" t="s">
        <v>32</v>
      </c>
      <c r="AX3561" s="12" t="s">
        <v>71</v>
      </c>
      <c r="AY3561" s="154" t="s">
        <v>304</v>
      </c>
    </row>
    <row r="3562" spans="2:51" s="13" customFormat="1" x14ac:dyDescent="0.2">
      <c r="B3562" s="159"/>
      <c r="D3562" s="153" t="s">
        <v>313</v>
      </c>
      <c r="E3562" s="160" t="s">
        <v>2</v>
      </c>
      <c r="F3562" s="161" t="s">
        <v>3789</v>
      </c>
      <c r="H3562" s="162">
        <v>32.805</v>
      </c>
      <c r="I3562" s="163"/>
      <c r="L3562" s="159"/>
      <c r="M3562" s="164"/>
      <c r="T3562" s="165"/>
      <c r="AT3562" s="160" t="s">
        <v>313</v>
      </c>
      <c r="AU3562" s="160" t="s">
        <v>80</v>
      </c>
      <c r="AV3562" s="13" t="s">
        <v>80</v>
      </c>
      <c r="AW3562" s="13" t="s">
        <v>32</v>
      </c>
      <c r="AX3562" s="13" t="s">
        <v>71</v>
      </c>
      <c r="AY3562" s="160" t="s">
        <v>304</v>
      </c>
    </row>
    <row r="3563" spans="2:51" s="13" customFormat="1" x14ac:dyDescent="0.2">
      <c r="B3563" s="159"/>
      <c r="D3563" s="153" t="s">
        <v>313</v>
      </c>
      <c r="E3563" s="160" t="s">
        <v>2</v>
      </c>
      <c r="F3563" s="161" t="s">
        <v>3739</v>
      </c>
      <c r="H3563" s="162">
        <v>5.4329999999999998</v>
      </c>
      <c r="I3563" s="163"/>
      <c r="L3563" s="159"/>
      <c r="M3563" s="164"/>
      <c r="T3563" s="165"/>
      <c r="AT3563" s="160" t="s">
        <v>313</v>
      </c>
      <c r="AU3563" s="160" t="s">
        <v>80</v>
      </c>
      <c r="AV3563" s="13" t="s">
        <v>80</v>
      </c>
      <c r="AW3563" s="13" t="s">
        <v>32</v>
      </c>
      <c r="AX3563" s="13" t="s">
        <v>71</v>
      </c>
      <c r="AY3563" s="160" t="s">
        <v>304</v>
      </c>
    </row>
    <row r="3564" spans="2:51" s="13" customFormat="1" x14ac:dyDescent="0.2">
      <c r="B3564" s="159"/>
      <c r="D3564" s="153" t="s">
        <v>313</v>
      </c>
      <c r="E3564" s="160" t="s">
        <v>2</v>
      </c>
      <c r="F3564" s="161" t="s">
        <v>3790</v>
      </c>
      <c r="H3564" s="162">
        <v>32.805</v>
      </c>
      <c r="I3564" s="163"/>
      <c r="L3564" s="159"/>
      <c r="M3564" s="164"/>
      <c r="T3564" s="165"/>
      <c r="AT3564" s="160" t="s">
        <v>313</v>
      </c>
      <c r="AU3564" s="160" t="s">
        <v>80</v>
      </c>
      <c r="AV3564" s="13" t="s">
        <v>80</v>
      </c>
      <c r="AW3564" s="13" t="s">
        <v>32</v>
      </c>
      <c r="AX3564" s="13" t="s">
        <v>71</v>
      </c>
      <c r="AY3564" s="160" t="s">
        <v>304</v>
      </c>
    </row>
    <row r="3565" spans="2:51" s="13" customFormat="1" x14ac:dyDescent="0.2">
      <c r="B3565" s="159"/>
      <c r="D3565" s="153" t="s">
        <v>313</v>
      </c>
      <c r="E3565" s="160" t="s">
        <v>2</v>
      </c>
      <c r="F3565" s="161" t="s">
        <v>3740</v>
      </c>
      <c r="H3565" s="162">
        <v>5.4329999999999998</v>
      </c>
      <c r="I3565" s="163"/>
      <c r="L3565" s="159"/>
      <c r="M3565" s="164"/>
      <c r="T3565" s="165"/>
      <c r="AT3565" s="160" t="s">
        <v>313</v>
      </c>
      <c r="AU3565" s="160" t="s">
        <v>80</v>
      </c>
      <c r="AV3565" s="13" t="s">
        <v>80</v>
      </c>
      <c r="AW3565" s="13" t="s">
        <v>32</v>
      </c>
      <c r="AX3565" s="13" t="s">
        <v>71</v>
      </c>
      <c r="AY3565" s="160" t="s">
        <v>304</v>
      </c>
    </row>
    <row r="3566" spans="2:51" s="13" customFormat="1" x14ac:dyDescent="0.2">
      <c r="B3566" s="159"/>
      <c r="D3566" s="153" t="s">
        <v>313</v>
      </c>
      <c r="E3566" s="160" t="s">
        <v>2</v>
      </c>
      <c r="F3566" s="161" t="s">
        <v>3242</v>
      </c>
      <c r="H3566" s="162">
        <v>2.4750000000000001</v>
      </c>
      <c r="I3566" s="163"/>
      <c r="L3566" s="159"/>
      <c r="M3566" s="164"/>
      <c r="T3566" s="165"/>
      <c r="AT3566" s="160" t="s">
        <v>313</v>
      </c>
      <c r="AU3566" s="160" t="s">
        <v>80</v>
      </c>
      <c r="AV3566" s="13" t="s">
        <v>80</v>
      </c>
      <c r="AW3566" s="13" t="s">
        <v>32</v>
      </c>
      <c r="AX3566" s="13" t="s">
        <v>71</v>
      </c>
      <c r="AY3566" s="160" t="s">
        <v>304</v>
      </c>
    </row>
    <row r="3567" spans="2:51" s="13" customFormat="1" x14ac:dyDescent="0.2">
      <c r="B3567" s="159"/>
      <c r="D3567" s="153" t="s">
        <v>313</v>
      </c>
      <c r="E3567" s="160" t="s">
        <v>2</v>
      </c>
      <c r="F3567" s="161" t="s">
        <v>3243</v>
      </c>
      <c r="H3567" s="162">
        <v>2.1749999999999998</v>
      </c>
      <c r="I3567" s="163"/>
      <c r="L3567" s="159"/>
      <c r="M3567" s="164"/>
      <c r="T3567" s="165"/>
      <c r="AT3567" s="160" t="s">
        <v>313</v>
      </c>
      <c r="AU3567" s="160" t="s">
        <v>80</v>
      </c>
      <c r="AV3567" s="13" t="s">
        <v>80</v>
      </c>
      <c r="AW3567" s="13" t="s">
        <v>32</v>
      </c>
      <c r="AX3567" s="13" t="s">
        <v>71</v>
      </c>
      <c r="AY3567" s="160" t="s">
        <v>304</v>
      </c>
    </row>
    <row r="3568" spans="2:51" s="13" customFormat="1" x14ac:dyDescent="0.2">
      <c r="B3568" s="159"/>
      <c r="D3568" s="153" t="s">
        <v>313</v>
      </c>
      <c r="E3568" s="160" t="s">
        <v>2</v>
      </c>
      <c r="F3568" s="161" t="s">
        <v>3791</v>
      </c>
      <c r="H3568" s="162">
        <v>1.2150000000000001</v>
      </c>
      <c r="I3568" s="163"/>
      <c r="L3568" s="159"/>
      <c r="M3568" s="164"/>
      <c r="T3568" s="165"/>
      <c r="AT3568" s="160" t="s">
        <v>313</v>
      </c>
      <c r="AU3568" s="160" t="s">
        <v>80</v>
      </c>
      <c r="AV3568" s="13" t="s">
        <v>80</v>
      </c>
      <c r="AW3568" s="13" t="s">
        <v>32</v>
      </c>
      <c r="AX3568" s="13" t="s">
        <v>71</v>
      </c>
      <c r="AY3568" s="160" t="s">
        <v>304</v>
      </c>
    </row>
    <row r="3569" spans="2:65" s="13" customFormat="1" x14ac:dyDescent="0.2">
      <c r="B3569" s="159"/>
      <c r="D3569" s="153" t="s">
        <v>313</v>
      </c>
      <c r="E3569" s="160" t="s">
        <v>2</v>
      </c>
      <c r="F3569" s="161" t="s">
        <v>3245</v>
      </c>
      <c r="H3569" s="162">
        <v>2.4750000000000001</v>
      </c>
      <c r="I3569" s="163"/>
      <c r="L3569" s="159"/>
      <c r="M3569" s="164"/>
      <c r="T3569" s="165"/>
      <c r="AT3569" s="160" t="s">
        <v>313</v>
      </c>
      <c r="AU3569" s="160" t="s">
        <v>80</v>
      </c>
      <c r="AV3569" s="13" t="s">
        <v>80</v>
      </c>
      <c r="AW3569" s="13" t="s">
        <v>32</v>
      </c>
      <c r="AX3569" s="13" t="s">
        <v>71</v>
      </c>
      <c r="AY3569" s="160" t="s">
        <v>304</v>
      </c>
    </row>
    <row r="3570" spans="2:65" s="13" customFormat="1" x14ac:dyDescent="0.2">
      <c r="B3570" s="159"/>
      <c r="D3570" s="153" t="s">
        <v>313</v>
      </c>
      <c r="E3570" s="160" t="s">
        <v>2</v>
      </c>
      <c r="F3570" s="161" t="s">
        <v>3792</v>
      </c>
      <c r="H3570" s="162">
        <v>1.2150000000000001</v>
      </c>
      <c r="I3570" s="163"/>
      <c r="L3570" s="159"/>
      <c r="M3570" s="164"/>
      <c r="T3570" s="165"/>
      <c r="AT3570" s="160" t="s">
        <v>313</v>
      </c>
      <c r="AU3570" s="160" t="s">
        <v>80</v>
      </c>
      <c r="AV3570" s="13" t="s">
        <v>80</v>
      </c>
      <c r="AW3570" s="13" t="s">
        <v>32</v>
      </c>
      <c r="AX3570" s="13" t="s">
        <v>71</v>
      </c>
      <c r="AY3570" s="160" t="s">
        <v>304</v>
      </c>
    </row>
    <row r="3571" spans="2:65" s="13" customFormat="1" x14ac:dyDescent="0.2">
      <c r="B3571" s="159"/>
      <c r="D3571" s="153" t="s">
        <v>313</v>
      </c>
      <c r="E3571" s="160" t="s">
        <v>2</v>
      </c>
      <c r="F3571" s="161" t="s">
        <v>3793</v>
      </c>
      <c r="H3571" s="162">
        <v>4</v>
      </c>
      <c r="I3571" s="163"/>
      <c r="L3571" s="159"/>
      <c r="M3571" s="164"/>
      <c r="T3571" s="165"/>
      <c r="AT3571" s="160" t="s">
        <v>313</v>
      </c>
      <c r="AU3571" s="160" t="s">
        <v>80</v>
      </c>
      <c r="AV3571" s="13" t="s">
        <v>80</v>
      </c>
      <c r="AW3571" s="13" t="s">
        <v>32</v>
      </c>
      <c r="AX3571" s="13" t="s">
        <v>71</v>
      </c>
      <c r="AY3571" s="160" t="s">
        <v>304</v>
      </c>
    </row>
    <row r="3572" spans="2:65" s="13" customFormat="1" x14ac:dyDescent="0.2">
      <c r="B3572" s="159"/>
      <c r="D3572" s="153" t="s">
        <v>313</v>
      </c>
      <c r="E3572" s="160" t="s">
        <v>2</v>
      </c>
      <c r="F3572" s="161" t="s">
        <v>3794</v>
      </c>
      <c r="H3572" s="162">
        <v>4</v>
      </c>
      <c r="I3572" s="163"/>
      <c r="L3572" s="159"/>
      <c r="M3572" s="164"/>
      <c r="T3572" s="165"/>
      <c r="AT3572" s="160" t="s">
        <v>313</v>
      </c>
      <c r="AU3572" s="160" t="s">
        <v>80</v>
      </c>
      <c r="AV3572" s="13" t="s">
        <v>80</v>
      </c>
      <c r="AW3572" s="13" t="s">
        <v>32</v>
      </c>
      <c r="AX3572" s="13" t="s">
        <v>71</v>
      </c>
      <c r="AY3572" s="160" t="s">
        <v>304</v>
      </c>
    </row>
    <row r="3573" spans="2:65" s="13" customFormat="1" x14ac:dyDescent="0.2">
      <c r="B3573" s="159"/>
      <c r="D3573" s="153" t="s">
        <v>313</v>
      </c>
      <c r="E3573" s="160" t="s">
        <v>2</v>
      </c>
      <c r="F3573" s="161" t="s">
        <v>3795</v>
      </c>
      <c r="H3573" s="162">
        <v>4</v>
      </c>
      <c r="I3573" s="163"/>
      <c r="L3573" s="159"/>
      <c r="M3573" s="164"/>
      <c r="T3573" s="165"/>
      <c r="AT3573" s="160" t="s">
        <v>313</v>
      </c>
      <c r="AU3573" s="160" t="s">
        <v>80</v>
      </c>
      <c r="AV3573" s="13" t="s">
        <v>80</v>
      </c>
      <c r="AW3573" s="13" t="s">
        <v>32</v>
      </c>
      <c r="AX3573" s="13" t="s">
        <v>71</v>
      </c>
      <c r="AY3573" s="160" t="s">
        <v>304</v>
      </c>
    </row>
    <row r="3574" spans="2:65" s="13" customFormat="1" x14ac:dyDescent="0.2">
      <c r="B3574" s="159"/>
      <c r="D3574" s="153" t="s">
        <v>313</v>
      </c>
      <c r="E3574" s="160" t="s">
        <v>2</v>
      </c>
      <c r="F3574" s="161" t="s">
        <v>3741</v>
      </c>
      <c r="H3574" s="162">
        <v>4.0199999999999996</v>
      </c>
      <c r="I3574" s="163"/>
      <c r="L3574" s="159"/>
      <c r="M3574" s="164"/>
      <c r="T3574" s="165"/>
      <c r="AT3574" s="160" t="s">
        <v>313</v>
      </c>
      <c r="AU3574" s="160" t="s">
        <v>80</v>
      </c>
      <c r="AV3574" s="13" t="s">
        <v>80</v>
      </c>
      <c r="AW3574" s="13" t="s">
        <v>32</v>
      </c>
      <c r="AX3574" s="13" t="s">
        <v>71</v>
      </c>
      <c r="AY3574" s="160" t="s">
        <v>304</v>
      </c>
    </row>
    <row r="3575" spans="2:65" s="14" customFormat="1" x14ac:dyDescent="0.2">
      <c r="B3575" s="166"/>
      <c r="D3575" s="153" t="s">
        <v>313</v>
      </c>
      <c r="E3575" s="167" t="s">
        <v>158</v>
      </c>
      <c r="F3575" s="168" t="s">
        <v>321</v>
      </c>
      <c r="H3575" s="169">
        <v>102.051</v>
      </c>
      <c r="I3575" s="170"/>
      <c r="L3575" s="166"/>
      <c r="M3575" s="171"/>
      <c r="T3575" s="172"/>
      <c r="AT3575" s="167" t="s">
        <v>313</v>
      </c>
      <c r="AU3575" s="167" t="s">
        <v>80</v>
      </c>
      <c r="AV3575" s="14" t="s">
        <v>322</v>
      </c>
      <c r="AW3575" s="14" t="s">
        <v>32</v>
      </c>
      <c r="AX3575" s="14" t="s">
        <v>71</v>
      </c>
      <c r="AY3575" s="167" t="s">
        <v>304</v>
      </c>
    </row>
    <row r="3576" spans="2:65" s="15" customFormat="1" x14ac:dyDescent="0.2">
      <c r="B3576" s="173"/>
      <c r="D3576" s="153" t="s">
        <v>313</v>
      </c>
      <c r="E3576" s="174" t="s">
        <v>2</v>
      </c>
      <c r="F3576" s="175" t="s">
        <v>323</v>
      </c>
      <c r="H3576" s="176">
        <v>745.803</v>
      </c>
      <c r="I3576" s="177"/>
      <c r="L3576" s="173"/>
      <c r="M3576" s="178"/>
      <c r="T3576" s="179"/>
      <c r="AT3576" s="174" t="s">
        <v>313</v>
      </c>
      <c r="AU3576" s="174" t="s">
        <v>80</v>
      </c>
      <c r="AV3576" s="15" t="s">
        <v>86</v>
      </c>
      <c r="AW3576" s="15" t="s">
        <v>32</v>
      </c>
      <c r="AX3576" s="15" t="s">
        <v>78</v>
      </c>
      <c r="AY3576" s="174" t="s">
        <v>304</v>
      </c>
    </row>
    <row r="3577" spans="2:65" s="1" customFormat="1" ht="37.9" customHeight="1" x14ac:dyDescent="0.2">
      <c r="B3577" s="134"/>
      <c r="C3577" s="135" t="s">
        <v>3796</v>
      </c>
      <c r="D3577" s="135" t="s">
        <v>306</v>
      </c>
      <c r="E3577" s="136" t="s">
        <v>3797</v>
      </c>
      <c r="F3577" s="137" t="s">
        <v>3798</v>
      </c>
      <c r="G3577" s="138" t="s">
        <v>130</v>
      </c>
      <c r="H3577" s="139">
        <v>121.837</v>
      </c>
      <c r="I3577" s="140"/>
      <c r="J3577" s="141">
        <f>ROUND(I3577*H3577,2)</f>
        <v>0</v>
      </c>
      <c r="K3577" s="137" t="s">
        <v>309</v>
      </c>
      <c r="L3577" s="33"/>
      <c r="M3577" s="142" t="s">
        <v>2</v>
      </c>
      <c r="N3577" s="143" t="s">
        <v>42</v>
      </c>
      <c r="P3577" s="144">
        <f>O3577*H3577</f>
        <v>0</v>
      </c>
      <c r="Q3577" s="144">
        <v>0</v>
      </c>
      <c r="R3577" s="144">
        <f>Q3577*H3577</f>
        <v>0</v>
      </c>
      <c r="S3577" s="144">
        <v>0</v>
      </c>
      <c r="T3577" s="145">
        <f>S3577*H3577</f>
        <v>0</v>
      </c>
      <c r="AR3577" s="146" t="s">
        <v>423</v>
      </c>
      <c r="AT3577" s="146" t="s">
        <v>306</v>
      </c>
      <c r="AU3577" s="146" t="s">
        <v>80</v>
      </c>
      <c r="AY3577" s="18" t="s">
        <v>304</v>
      </c>
      <c r="BE3577" s="147">
        <f>IF(N3577="základní",J3577,0)</f>
        <v>0</v>
      </c>
      <c r="BF3577" s="147">
        <f>IF(N3577="snížená",J3577,0)</f>
        <v>0</v>
      </c>
      <c r="BG3577" s="147">
        <f>IF(N3577="zákl. přenesená",J3577,0)</f>
        <v>0</v>
      </c>
      <c r="BH3577" s="147">
        <f>IF(N3577="sníž. přenesená",J3577,0)</f>
        <v>0</v>
      </c>
      <c r="BI3577" s="147">
        <f>IF(N3577="nulová",J3577,0)</f>
        <v>0</v>
      </c>
      <c r="BJ3577" s="18" t="s">
        <v>78</v>
      </c>
      <c r="BK3577" s="147">
        <f>ROUND(I3577*H3577,2)</f>
        <v>0</v>
      </c>
      <c r="BL3577" s="18" t="s">
        <v>423</v>
      </c>
      <c r="BM3577" s="146" t="s">
        <v>3799</v>
      </c>
    </row>
    <row r="3578" spans="2:65" s="1" customFormat="1" x14ac:dyDescent="0.2">
      <c r="B3578" s="33"/>
      <c r="D3578" s="148" t="s">
        <v>311</v>
      </c>
      <c r="F3578" s="149" t="s">
        <v>3800</v>
      </c>
      <c r="I3578" s="150"/>
      <c r="L3578" s="33"/>
      <c r="M3578" s="151"/>
      <c r="T3578" s="54"/>
      <c r="AT3578" s="18" t="s">
        <v>311</v>
      </c>
      <c r="AU3578" s="18" t="s">
        <v>80</v>
      </c>
    </row>
    <row r="3579" spans="2:65" s="12" customFormat="1" x14ac:dyDescent="0.2">
      <c r="B3579" s="152"/>
      <c r="D3579" s="153" t="s">
        <v>313</v>
      </c>
      <c r="E3579" s="154" t="s">
        <v>2</v>
      </c>
      <c r="F3579" s="155" t="s">
        <v>2197</v>
      </c>
      <c r="H3579" s="154" t="s">
        <v>2</v>
      </c>
      <c r="I3579" s="156"/>
      <c r="L3579" s="152"/>
      <c r="M3579" s="157"/>
      <c r="T3579" s="158"/>
      <c r="AT3579" s="154" t="s">
        <v>313</v>
      </c>
      <c r="AU3579" s="154" t="s">
        <v>80</v>
      </c>
      <c r="AV3579" s="12" t="s">
        <v>78</v>
      </c>
      <c r="AW3579" s="12" t="s">
        <v>32</v>
      </c>
      <c r="AX3579" s="12" t="s">
        <v>71</v>
      </c>
      <c r="AY3579" s="154" t="s">
        <v>304</v>
      </c>
    </row>
    <row r="3580" spans="2:65" s="12" customFormat="1" x14ac:dyDescent="0.2">
      <c r="B3580" s="152"/>
      <c r="D3580" s="153" t="s">
        <v>313</v>
      </c>
      <c r="E3580" s="154" t="s">
        <v>2</v>
      </c>
      <c r="F3580" s="155" t="s">
        <v>3762</v>
      </c>
      <c r="H3580" s="154" t="s">
        <v>2</v>
      </c>
      <c r="I3580" s="156"/>
      <c r="L3580" s="152"/>
      <c r="M3580" s="157"/>
      <c r="T3580" s="158"/>
      <c r="AT3580" s="154" t="s">
        <v>313</v>
      </c>
      <c r="AU3580" s="154" t="s">
        <v>80</v>
      </c>
      <c r="AV3580" s="12" t="s">
        <v>78</v>
      </c>
      <c r="AW3580" s="12" t="s">
        <v>32</v>
      </c>
      <c r="AX3580" s="12" t="s">
        <v>71</v>
      </c>
      <c r="AY3580" s="154" t="s">
        <v>304</v>
      </c>
    </row>
    <row r="3581" spans="2:65" s="13" customFormat="1" x14ac:dyDescent="0.2">
      <c r="B3581" s="159"/>
      <c r="D3581" s="153" t="s">
        <v>313</v>
      </c>
      <c r="E3581" s="160" t="s">
        <v>2</v>
      </c>
      <c r="F3581" s="161" t="s">
        <v>3767</v>
      </c>
      <c r="H3581" s="162">
        <v>4.266</v>
      </c>
      <c r="I3581" s="163"/>
      <c r="L3581" s="159"/>
      <c r="M3581" s="164"/>
      <c r="T3581" s="165"/>
      <c r="AT3581" s="160" t="s">
        <v>313</v>
      </c>
      <c r="AU3581" s="160" t="s">
        <v>80</v>
      </c>
      <c r="AV3581" s="13" t="s">
        <v>80</v>
      </c>
      <c r="AW3581" s="13" t="s">
        <v>32</v>
      </c>
      <c r="AX3581" s="13" t="s">
        <v>71</v>
      </c>
      <c r="AY3581" s="160" t="s">
        <v>304</v>
      </c>
    </row>
    <row r="3582" spans="2:65" s="13" customFormat="1" x14ac:dyDescent="0.2">
      <c r="B3582" s="159"/>
      <c r="D3582" s="153" t="s">
        <v>313</v>
      </c>
      <c r="E3582" s="160" t="s">
        <v>2</v>
      </c>
      <c r="F3582" s="161" t="s">
        <v>3261</v>
      </c>
      <c r="H3582" s="162">
        <v>3.6</v>
      </c>
      <c r="I3582" s="163"/>
      <c r="L3582" s="159"/>
      <c r="M3582" s="164"/>
      <c r="T3582" s="165"/>
      <c r="AT3582" s="160" t="s">
        <v>313</v>
      </c>
      <c r="AU3582" s="160" t="s">
        <v>80</v>
      </c>
      <c r="AV3582" s="13" t="s">
        <v>80</v>
      </c>
      <c r="AW3582" s="13" t="s">
        <v>32</v>
      </c>
      <c r="AX3582" s="13" t="s">
        <v>71</v>
      </c>
      <c r="AY3582" s="160" t="s">
        <v>304</v>
      </c>
    </row>
    <row r="3583" spans="2:65" s="13" customFormat="1" x14ac:dyDescent="0.2">
      <c r="B3583" s="159"/>
      <c r="D3583" s="153" t="s">
        <v>313</v>
      </c>
      <c r="E3583" s="160" t="s">
        <v>2</v>
      </c>
      <c r="F3583" s="161" t="s">
        <v>3239</v>
      </c>
      <c r="H3583" s="162">
        <v>3.52</v>
      </c>
      <c r="I3583" s="163"/>
      <c r="L3583" s="159"/>
      <c r="M3583" s="164"/>
      <c r="T3583" s="165"/>
      <c r="AT3583" s="160" t="s">
        <v>313</v>
      </c>
      <c r="AU3583" s="160" t="s">
        <v>80</v>
      </c>
      <c r="AV3583" s="13" t="s">
        <v>80</v>
      </c>
      <c r="AW3583" s="13" t="s">
        <v>32</v>
      </c>
      <c r="AX3583" s="13" t="s">
        <v>71</v>
      </c>
      <c r="AY3583" s="160" t="s">
        <v>304</v>
      </c>
    </row>
    <row r="3584" spans="2:65" s="14" customFormat="1" x14ac:dyDescent="0.2">
      <c r="B3584" s="166"/>
      <c r="D3584" s="153" t="s">
        <v>313</v>
      </c>
      <c r="E3584" s="167" t="s">
        <v>2</v>
      </c>
      <c r="F3584" s="168" t="s">
        <v>321</v>
      </c>
      <c r="H3584" s="169">
        <v>11.385999999999999</v>
      </c>
      <c r="I3584" s="170"/>
      <c r="L3584" s="166"/>
      <c r="M3584" s="171"/>
      <c r="T3584" s="172"/>
      <c r="AT3584" s="167" t="s">
        <v>313</v>
      </c>
      <c r="AU3584" s="167" t="s">
        <v>80</v>
      </c>
      <c r="AV3584" s="14" t="s">
        <v>322</v>
      </c>
      <c r="AW3584" s="14" t="s">
        <v>32</v>
      </c>
      <c r="AX3584" s="14" t="s">
        <v>71</v>
      </c>
      <c r="AY3584" s="167" t="s">
        <v>304</v>
      </c>
    </row>
    <row r="3585" spans="2:51" s="12" customFormat="1" x14ac:dyDescent="0.2">
      <c r="B3585" s="152"/>
      <c r="D3585" s="153" t="s">
        <v>313</v>
      </c>
      <c r="E3585" s="154" t="s">
        <v>2</v>
      </c>
      <c r="F3585" s="155" t="s">
        <v>3771</v>
      </c>
      <c r="H3585" s="154" t="s">
        <v>2</v>
      </c>
      <c r="I3585" s="156"/>
      <c r="L3585" s="152"/>
      <c r="M3585" s="157"/>
      <c r="T3585" s="158"/>
      <c r="AT3585" s="154" t="s">
        <v>313</v>
      </c>
      <c r="AU3585" s="154" t="s">
        <v>80</v>
      </c>
      <c r="AV3585" s="12" t="s">
        <v>78</v>
      </c>
      <c r="AW3585" s="12" t="s">
        <v>32</v>
      </c>
      <c r="AX3585" s="12" t="s">
        <v>71</v>
      </c>
      <c r="AY3585" s="154" t="s">
        <v>304</v>
      </c>
    </row>
    <row r="3586" spans="2:51" s="13" customFormat="1" x14ac:dyDescent="0.2">
      <c r="B3586" s="159"/>
      <c r="D3586" s="153" t="s">
        <v>313</v>
      </c>
      <c r="E3586" s="160" t="s">
        <v>2</v>
      </c>
      <c r="F3586" s="161" t="s">
        <v>3213</v>
      </c>
      <c r="H3586" s="162">
        <v>2.4750000000000001</v>
      </c>
      <c r="I3586" s="163"/>
      <c r="L3586" s="159"/>
      <c r="M3586" s="164"/>
      <c r="T3586" s="165"/>
      <c r="AT3586" s="160" t="s">
        <v>313</v>
      </c>
      <c r="AU3586" s="160" t="s">
        <v>80</v>
      </c>
      <c r="AV3586" s="13" t="s">
        <v>80</v>
      </c>
      <c r="AW3586" s="13" t="s">
        <v>32</v>
      </c>
      <c r="AX3586" s="13" t="s">
        <v>71</v>
      </c>
      <c r="AY3586" s="160" t="s">
        <v>304</v>
      </c>
    </row>
    <row r="3587" spans="2:51" s="13" customFormat="1" x14ac:dyDescent="0.2">
      <c r="B3587" s="159"/>
      <c r="D3587" s="153" t="s">
        <v>313</v>
      </c>
      <c r="E3587" s="160" t="s">
        <v>2</v>
      </c>
      <c r="F3587" s="161" t="s">
        <v>3773</v>
      </c>
      <c r="H3587" s="162">
        <v>2.2450000000000001</v>
      </c>
      <c r="I3587" s="163"/>
      <c r="L3587" s="159"/>
      <c r="M3587" s="164"/>
      <c r="T3587" s="165"/>
      <c r="AT3587" s="160" t="s">
        <v>313</v>
      </c>
      <c r="AU3587" s="160" t="s">
        <v>80</v>
      </c>
      <c r="AV3587" s="13" t="s">
        <v>80</v>
      </c>
      <c r="AW3587" s="13" t="s">
        <v>32</v>
      </c>
      <c r="AX3587" s="13" t="s">
        <v>71</v>
      </c>
      <c r="AY3587" s="160" t="s">
        <v>304</v>
      </c>
    </row>
    <row r="3588" spans="2:51" s="13" customFormat="1" x14ac:dyDescent="0.2">
      <c r="B3588" s="159"/>
      <c r="D3588" s="153" t="s">
        <v>313</v>
      </c>
      <c r="E3588" s="160" t="s">
        <v>2</v>
      </c>
      <c r="F3588" s="161" t="s">
        <v>3774</v>
      </c>
      <c r="H3588" s="162">
        <v>1.2849999999999999</v>
      </c>
      <c r="I3588" s="163"/>
      <c r="L3588" s="159"/>
      <c r="M3588" s="164"/>
      <c r="T3588" s="165"/>
      <c r="AT3588" s="160" t="s">
        <v>313</v>
      </c>
      <c r="AU3588" s="160" t="s">
        <v>80</v>
      </c>
      <c r="AV3588" s="13" t="s">
        <v>80</v>
      </c>
      <c r="AW3588" s="13" t="s">
        <v>32</v>
      </c>
      <c r="AX3588" s="13" t="s">
        <v>71</v>
      </c>
      <c r="AY3588" s="160" t="s">
        <v>304</v>
      </c>
    </row>
    <row r="3589" spans="2:51" s="13" customFormat="1" x14ac:dyDescent="0.2">
      <c r="B3589" s="159"/>
      <c r="D3589" s="153" t="s">
        <v>313</v>
      </c>
      <c r="E3589" s="160" t="s">
        <v>2</v>
      </c>
      <c r="F3589" s="161" t="s">
        <v>3216</v>
      </c>
      <c r="H3589" s="162">
        <v>2.4750000000000001</v>
      </c>
      <c r="I3589" s="163"/>
      <c r="L3589" s="159"/>
      <c r="M3589" s="164"/>
      <c r="T3589" s="165"/>
      <c r="AT3589" s="160" t="s">
        <v>313</v>
      </c>
      <c r="AU3589" s="160" t="s">
        <v>80</v>
      </c>
      <c r="AV3589" s="13" t="s">
        <v>80</v>
      </c>
      <c r="AW3589" s="13" t="s">
        <v>32</v>
      </c>
      <c r="AX3589" s="13" t="s">
        <v>71</v>
      </c>
      <c r="AY3589" s="160" t="s">
        <v>304</v>
      </c>
    </row>
    <row r="3590" spans="2:51" s="13" customFormat="1" x14ac:dyDescent="0.2">
      <c r="B3590" s="159"/>
      <c r="D3590" s="153" t="s">
        <v>313</v>
      </c>
      <c r="E3590" s="160" t="s">
        <v>2</v>
      </c>
      <c r="F3590" s="161" t="s">
        <v>3775</v>
      </c>
      <c r="H3590" s="162">
        <v>1.2849999999999999</v>
      </c>
      <c r="I3590" s="163"/>
      <c r="L3590" s="159"/>
      <c r="M3590" s="164"/>
      <c r="T3590" s="165"/>
      <c r="AT3590" s="160" t="s">
        <v>313</v>
      </c>
      <c r="AU3590" s="160" t="s">
        <v>80</v>
      </c>
      <c r="AV3590" s="13" t="s">
        <v>80</v>
      </c>
      <c r="AW3590" s="13" t="s">
        <v>32</v>
      </c>
      <c r="AX3590" s="13" t="s">
        <v>71</v>
      </c>
      <c r="AY3590" s="160" t="s">
        <v>304</v>
      </c>
    </row>
    <row r="3591" spans="2:51" s="13" customFormat="1" x14ac:dyDescent="0.2">
      <c r="B3591" s="159"/>
      <c r="D3591" s="153" t="s">
        <v>313</v>
      </c>
      <c r="E3591" s="160" t="s">
        <v>2</v>
      </c>
      <c r="F3591" s="161" t="s">
        <v>3776</v>
      </c>
      <c r="H3591" s="162">
        <v>1.5549999999999999</v>
      </c>
      <c r="I3591" s="163"/>
      <c r="L3591" s="159"/>
      <c r="M3591" s="164"/>
      <c r="T3591" s="165"/>
      <c r="AT3591" s="160" t="s">
        <v>313</v>
      </c>
      <c r="AU3591" s="160" t="s">
        <v>80</v>
      </c>
      <c r="AV3591" s="13" t="s">
        <v>80</v>
      </c>
      <c r="AW3591" s="13" t="s">
        <v>32</v>
      </c>
      <c r="AX3591" s="13" t="s">
        <v>71</v>
      </c>
      <c r="AY3591" s="160" t="s">
        <v>304</v>
      </c>
    </row>
    <row r="3592" spans="2:51" s="13" customFormat="1" x14ac:dyDescent="0.2">
      <c r="B3592" s="159"/>
      <c r="D3592" s="153" t="s">
        <v>313</v>
      </c>
      <c r="E3592" s="160" t="s">
        <v>2</v>
      </c>
      <c r="F3592" s="161" t="s">
        <v>3777</v>
      </c>
      <c r="H3592" s="162">
        <v>4.4880000000000004</v>
      </c>
      <c r="I3592" s="163"/>
      <c r="L3592" s="159"/>
      <c r="M3592" s="164"/>
      <c r="T3592" s="165"/>
      <c r="AT3592" s="160" t="s">
        <v>313</v>
      </c>
      <c r="AU3592" s="160" t="s">
        <v>80</v>
      </c>
      <c r="AV3592" s="13" t="s">
        <v>80</v>
      </c>
      <c r="AW3592" s="13" t="s">
        <v>32</v>
      </c>
      <c r="AX3592" s="13" t="s">
        <v>71</v>
      </c>
      <c r="AY3592" s="160" t="s">
        <v>304</v>
      </c>
    </row>
    <row r="3593" spans="2:51" s="13" customFormat="1" x14ac:dyDescent="0.2">
      <c r="B3593" s="159"/>
      <c r="D3593" s="153" t="s">
        <v>313</v>
      </c>
      <c r="E3593" s="160" t="s">
        <v>2</v>
      </c>
      <c r="F3593" s="161" t="s">
        <v>3778</v>
      </c>
      <c r="H3593" s="162">
        <v>1.6</v>
      </c>
      <c r="I3593" s="163"/>
      <c r="L3593" s="159"/>
      <c r="M3593" s="164"/>
      <c r="T3593" s="165"/>
      <c r="AT3593" s="160" t="s">
        <v>313</v>
      </c>
      <c r="AU3593" s="160" t="s">
        <v>80</v>
      </c>
      <c r="AV3593" s="13" t="s">
        <v>80</v>
      </c>
      <c r="AW3593" s="13" t="s">
        <v>32</v>
      </c>
      <c r="AX3593" s="13" t="s">
        <v>71</v>
      </c>
      <c r="AY3593" s="160" t="s">
        <v>304</v>
      </c>
    </row>
    <row r="3594" spans="2:51" s="13" customFormat="1" x14ac:dyDescent="0.2">
      <c r="B3594" s="159"/>
      <c r="D3594" s="153" t="s">
        <v>313</v>
      </c>
      <c r="E3594" s="160" t="s">
        <v>2</v>
      </c>
      <c r="F3594" s="161" t="s">
        <v>3236</v>
      </c>
      <c r="H3594" s="162">
        <v>2.8679999999999999</v>
      </c>
      <c r="I3594" s="163"/>
      <c r="L3594" s="159"/>
      <c r="M3594" s="164"/>
      <c r="T3594" s="165"/>
      <c r="AT3594" s="160" t="s">
        <v>313</v>
      </c>
      <c r="AU3594" s="160" t="s">
        <v>80</v>
      </c>
      <c r="AV3594" s="13" t="s">
        <v>80</v>
      </c>
      <c r="AW3594" s="13" t="s">
        <v>32</v>
      </c>
      <c r="AX3594" s="13" t="s">
        <v>71</v>
      </c>
      <c r="AY3594" s="160" t="s">
        <v>304</v>
      </c>
    </row>
    <row r="3595" spans="2:51" s="13" customFormat="1" x14ac:dyDescent="0.2">
      <c r="B3595" s="159"/>
      <c r="D3595" s="153" t="s">
        <v>313</v>
      </c>
      <c r="E3595" s="160" t="s">
        <v>2</v>
      </c>
      <c r="F3595" s="161" t="s">
        <v>3779</v>
      </c>
      <c r="H3595" s="162">
        <v>1.6</v>
      </c>
      <c r="I3595" s="163"/>
      <c r="L3595" s="159"/>
      <c r="M3595" s="164"/>
      <c r="T3595" s="165"/>
      <c r="AT3595" s="160" t="s">
        <v>313</v>
      </c>
      <c r="AU3595" s="160" t="s">
        <v>80</v>
      </c>
      <c r="AV3595" s="13" t="s">
        <v>80</v>
      </c>
      <c r="AW3595" s="13" t="s">
        <v>32</v>
      </c>
      <c r="AX3595" s="13" t="s">
        <v>71</v>
      </c>
      <c r="AY3595" s="160" t="s">
        <v>304</v>
      </c>
    </row>
    <row r="3596" spans="2:51" s="14" customFormat="1" x14ac:dyDescent="0.2">
      <c r="B3596" s="166"/>
      <c r="D3596" s="153" t="s">
        <v>313</v>
      </c>
      <c r="E3596" s="167" t="s">
        <v>2</v>
      </c>
      <c r="F3596" s="168" t="s">
        <v>321</v>
      </c>
      <c r="H3596" s="169">
        <v>21.876000000000001</v>
      </c>
      <c r="I3596" s="170"/>
      <c r="L3596" s="166"/>
      <c r="M3596" s="171"/>
      <c r="T3596" s="172"/>
      <c r="AT3596" s="167" t="s">
        <v>313</v>
      </c>
      <c r="AU3596" s="167" t="s">
        <v>80</v>
      </c>
      <c r="AV3596" s="14" t="s">
        <v>322</v>
      </c>
      <c r="AW3596" s="14" t="s">
        <v>32</v>
      </c>
      <c r="AX3596" s="14" t="s">
        <v>71</v>
      </c>
      <c r="AY3596" s="167" t="s">
        <v>304</v>
      </c>
    </row>
    <row r="3597" spans="2:51" s="12" customFormat="1" x14ac:dyDescent="0.2">
      <c r="B3597" s="152"/>
      <c r="D3597" s="153" t="s">
        <v>313</v>
      </c>
      <c r="E3597" s="154" t="s">
        <v>2</v>
      </c>
      <c r="F3597" s="155" t="s">
        <v>3780</v>
      </c>
      <c r="H3597" s="154" t="s">
        <v>2</v>
      </c>
      <c r="I3597" s="156"/>
      <c r="L3597" s="152"/>
      <c r="M3597" s="157"/>
      <c r="T3597" s="158"/>
      <c r="AT3597" s="154" t="s">
        <v>313</v>
      </c>
      <c r="AU3597" s="154" t="s">
        <v>80</v>
      </c>
      <c r="AV3597" s="12" t="s">
        <v>78</v>
      </c>
      <c r="AW3597" s="12" t="s">
        <v>32</v>
      </c>
      <c r="AX3597" s="12" t="s">
        <v>71</v>
      </c>
      <c r="AY3597" s="154" t="s">
        <v>304</v>
      </c>
    </row>
    <row r="3598" spans="2:51" s="13" customFormat="1" x14ac:dyDescent="0.2">
      <c r="B3598" s="159"/>
      <c r="D3598" s="153" t="s">
        <v>313</v>
      </c>
      <c r="E3598" s="160" t="s">
        <v>2</v>
      </c>
      <c r="F3598" s="161" t="s">
        <v>3781</v>
      </c>
      <c r="H3598" s="162">
        <v>63</v>
      </c>
      <c r="I3598" s="163"/>
      <c r="L3598" s="159"/>
      <c r="M3598" s="164"/>
      <c r="T3598" s="165"/>
      <c r="AT3598" s="160" t="s">
        <v>313</v>
      </c>
      <c r="AU3598" s="160" t="s">
        <v>80</v>
      </c>
      <c r="AV3598" s="13" t="s">
        <v>80</v>
      </c>
      <c r="AW3598" s="13" t="s">
        <v>32</v>
      </c>
      <c r="AX3598" s="13" t="s">
        <v>71</v>
      </c>
      <c r="AY3598" s="160" t="s">
        <v>304</v>
      </c>
    </row>
    <row r="3599" spans="2:51" s="14" customFormat="1" x14ac:dyDescent="0.2">
      <c r="B3599" s="166"/>
      <c r="D3599" s="153" t="s">
        <v>313</v>
      </c>
      <c r="E3599" s="167" t="s">
        <v>2</v>
      </c>
      <c r="F3599" s="168" t="s">
        <v>321</v>
      </c>
      <c r="H3599" s="169">
        <v>63</v>
      </c>
      <c r="I3599" s="170"/>
      <c r="L3599" s="166"/>
      <c r="M3599" s="171"/>
      <c r="T3599" s="172"/>
      <c r="AT3599" s="167" t="s">
        <v>313</v>
      </c>
      <c r="AU3599" s="167" t="s">
        <v>80</v>
      </c>
      <c r="AV3599" s="14" t="s">
        <v>322</v>
      </c>
      <c r="AW3599" s="14" t="s">
        <v>32</v>
      </c>
      <c r="AX3599" s="14" t="s">
        <v>71</v>
      </c>
      <c r="AY3599" s="167" t="s">
        <v>304</v>
      </c>
    </row>
    <row r="3600" spans="2:51" s="12" customFormat="1" x14ac:dyDescent="0.2">
      <c r="B3600" s="152"/>
      <c r="D3600" s="153" t="s">
        <v>313</v>
      </c>
      <c r="E3600" s="154" t="s">
        <v>2</v>
      </c>
      <c r="F3600" s="155" t="s">
        <v>2273</v>
      </c>
      <c r="H3600" s="154" t="s">
        <v>2</v>
      </c>
      <c r="I3600" s="156"/>
      <c r="L3600" s="152"/>
      <c r="M3600" s="157"/>
      <c r="T3600" s="158"/>
      <c r="AT3600" s="154" t="s">
        <v>313</v>
      </c>
      <c r="AU3600" s="154" t="s">
        <v>80</v>
      </c>
      <c r="AV3600" s="12" t="s">
        <v>78</v>
      </c>
      <c r="AW3600" s="12" t="s">
        <v>32</v>
      </c>
      <c r="AX3600" s="12" t="s">
        <v>71</v>
      </c>
      <c r="AY3600" s="154" t="s">
        <v>304</v>
      </c>
    </row>
    <row r="3601" spans="2:65" s="12" customFormat="1" x14ac:dyDescent="0.2">
      <c r="B3601" s="152"/>
      <c r="D3601" s="153" t="s">
        <v>313</v>
      </c>
      <c r="E3601" s="154" t="s">
        <v>2</v>
      </c>
      <c r="F3601" s="155" t="s">
        <v>3771</v>
      </c>
      <c r="H3601" s="154" t="s">
        <v>2</v>
      </c>
      <c r="I3601" s="156"/>
      <c r="L3601" s="152"/>
      <c r="M3601" s="157"/>
      <c r="T3601" s="158"/>
      <c r="AT3601" s="154" t="s">
        <v>313</v>
      </c>
      <c r="AU3601" s="154" t="s">
        <v>80</v>
      </c>
      <c r="AV3601" s="12" t="s">
        <v>78</v>
      </c>
      <c r="AW3601" s="12" t="s">
        <v>32</v>
      </c>
      <c r="AX3601" s="12" t="s">
        <v>71</v>
      </c>
      <c r="AY3601" s="154" t="s">
        <v>304</v>
      </c>
    </row>
    <row r="3602" spans="2:65" s="13" customFormat="1" x14ac:dyDescent="0.2">
      <c r="B3602" s="159"/>
      <c r="D3602" s="153" t="s">
        <v>313</v>
      </c>
      <c r="E3602" s="160" t="s">
        <v>2</v>
      </c>
      <c r="F3602" s="161" t="s">
        <v>3242</v>
      </c>
      <c r="H3602" s="162">
        <v>2.4750000000000001</v>
      </c>
      <c r="I3602" s="163"/>
      <c r="L3602" s="159"/>
      <c r="M3602" s="164"/>
      <c r="T3602" s="165"/>
      <c r="AT3602" s="160" t="s">
        <v>313</v>
      </c>
      <c r="AU3602" s="160" t="s">
        <v>80</v>
      </c>
      <c r="AV3602" s="13" t="s">
        <v>80</v>
      </c>
      <c r="AW3602" s="13" t="s">
        <v>32</v>
      </c>
      <c r="AX3602" s="13" t="s">
        <v>71</v>
      </c>
      <c r="AY3602" s="160" t="s">
        <v>304</v>
      </c>
    </row>
    <row r="3603" spans="2:65" s="13" customFormat="1" x14ac:dyDescent="0.2">
      <c r="B3603" s="159"/>
      <c r="D3603" s="153" t="s">
        <v>313</v>
      </c>
      <c r="E3603" s="160" t="s">
        <v>2</v>
      </c>
      <c r="F3603" s="161" t="s">
        <v>3243</v>
      </c>
      <c r="H3603" s="162">
        <v>2.1749999999999998</v>
      </c>
      <c r="I3603" s="163"/>
      <c r="L3603" s="159"/>
      <c r="M3603" s="164"/>
      <c r="T3603" s="165"/>
      <c r="AT3603" s="160" t="s">
        <v>313</v>
      </c>
      <c r="AU3603" s="160" t="s">
        <v>80</v>
      </c>
      <c r="AV3603" s="13" t="s">
        <v>80</v>
      </c>
      <c r="AW3603" s="13" t="s">
        <v>32</v>
      </c>
      <c r="AX3603" s="13" t="s">
        <v>71</v>
      </c>
      <c r="AY3603" s="160" t="s">
        <v>304</v>
      </c>
    </row>
    <row r="3604" spans="2:65" s="13" customFormat="1" x14ac:dyDescent="0.2">
      <c r="B3604" s="159"/>
      <c r="D3604" s="153" t="s">
        <v>313</v>
      </c>
      <c r="E3604" s="160" t="s">
        <v>2</v>
      </c>
      <c r="F3604" s="161" t="s">
        <v>3791</v>
      </c>
      <c r="H3604" s="162">
        <v>1.2150000000000001</v>
      </c>
      <c r="I3604" s="163"/>
      <c r="L3604" s="159"/>
      <c r="M3604" s="164"/>
      <c r="T3604" s="165"/>
      <c r="AT3604" s="160" t="s">
        <v>313</v>
      </c>
      <c r="AU3604" s="160" t="s">
        <v>80</v>
      </c>
      <c r="AV3604" s="13" t="s">
        <v>80</v>
      </c>
      <c r="AW3604" s="13" t="s">
        <v>32</v>
      </c>
      <c r="AX3604" s="13" t="s">
        <v>71</v>
      </c>
      <c r="AY3604" s="160" t="s">
        <v>304</v>
      </c>
    </row>
    <row r="3605" spans="2:65" s="13" customFormat="1" x14ac:dyDescent="0.2">
      <c r="B3605" s="159"/>
      <c r="D3605" s="153" t="s">
        <v>313</v>
      </c>
      <c r="E3605" s="160" t="s">
        <v>2</v>
      </c>
      <c r="F3605" s="161" t="s">
        <v>3245</v>
      </c>
      <c r="H3605" s="162">
        <v>2.4750000000000001</v>
      </c>
      <c r="I3605" s="163"/>
      <c r="L3605" s="159"/>
      <c r="M3605" s="164"/>
      <c r="T3605" s="165"/>
      <c r="AT3605" s="160" t="s">
        <v>313</v>
      </c>
      <c r="AU3605" s="160" t="s">
        <v>80</v>
      </c>
      <c r="AV3605" s="13" t="s">
        <v>80</v>
      </c>
      <c r="AW3605" s="13" t="s">
        <v>32</v>
      </c>
      <c r="AX3605" s="13" t="s">
        <v>71</v>
      </c>
      <c r="AY3605" s="160" t="s">
        <v>304</v>
      </c>
    </row>
    <row r="3606" spans="2:65" s="13" customFormat="1" x14ac:dyDescent="0.2">
      <c r="B3606" s="159"/>
      <c r="D3606" s="153" t="s">
        <v>313</v>
      </c>
      <c r="E3606" s="160" t="s">
        <v>2</v>
      </c>
      <c r="F3606" s="161" t="s">
        <v>3792</v>
      </c>
      <c r="H3606" s="162">
        <v>1.2150000000000001</v>
      </c>
      <c r="I3606" s="163"/>
      <c r="L3606" s="159"/>
      <c r="M3606" s="164"/>
      <c r="T3606" s="165"/>
      <c r="AT3606" s="160" t="s">
        <v>313</v>
      </c>
      <c r="AU3606" s="160" t="s">
        <v>80</v>
      </c>
      <c r="AV3606" s="13" t="s">
        <v>80</v>
      </c>
      <c r="AW3606" s="13" t="s">
        <v>32</v>
      </c>
      <c r="AX3606" s="13" t="s">
        <v>71</v>
      </c>
      <c r="AY3606" s="160" t="s">
        <v>304</v>
      </c>
    </row>
    <row r="3607" spans="2:65" s="13" customFormat="1" x14ac:dyDescent="0.2">
      <c r="B3607" s="159"/>
      <c r="D3607" s="153" t="s">
        <v>313</v>
      </c>
      <c r="E3607" s="160" t="s">
        <v>2</v>
      </c>
      <c r="F3607" s="161" t="s">
        <v>3793</v>
      </c>
      <c r="H3607" s="162">
        <v>4</v>
      </c>
      <c r="I3607" s="163"/>
      <c r="L3607" s="159"/>
      <c r="M3607" s="164"/>
      <c r="T3607" s="165"/>
      <c r="AT3607" s="160" t="s">
        <v>313</v>
      </c>
      <c r="AU3607" s="160" t="s">
        <v>80</v>
      </c>
      <c r="AV3607" s="13" t="s">
        <v>80</v>
      </c>
      <c r="AW3607" s="13" t="s">
        <v>32</v>
      </c>
      <c r="AX3607" s="13" t="s">
        <v>71</v>
      </c>
      <c r="AY3607" s="160" t="s">
        <v>304</v>
      </c>
    </row>
    <row r="3608" spans="2:65" s="13" customFormat="1" x14ac:dyDescent="0.2">
      <c r="B3608" s="159"/>
      <c r="D3608" s="153" t="s">
        <v>313</v>
      </c>
      <c r="E3608" s="160" t="s">
        <v>2</v>
      </c>
      <c r="F3608" s="161" t="s">
        <v>3794</v>
      </c>
      <c r="H3608" s="162">
        <v>4</v>
      </c>
      <c r="I3608" s="163"/>
      <c r="L3608" s="159"/>
      <c r="M3608" s="164"/>
      <c r="T3608" s="165"/>
      <c r="AT3608" s="160" t="s">
        <v>313</v>
      </c>
      <c r="AU3608" s="160" t="s">
        <v>80</v>
      </c>
      <c r="AV3608" s="13" t="s">
        <v>80</v>
      </c>
      <c r="AW3608" s="13" t="s">
        <v>32</v>
      </c>
      <c r="AX3608" s="13" t="s">
        <v>71</v>
      </c>
      <c r="AY3608" s="160" t="s">
        <v>304</v>
      </c>
    </row>
    <row r="3609" spans="2:65" s="13" customFormat="1" x14ac:dyDescent="0.2">
      <c r="B3609" s="159"/>
      <c r="D3609" s="153" t="s">
        <v>313</v>
      </c>
      <c r="E3609" s="160" t="s">
        <v>2</v>
      </c>
      <c r="F3609" s="161" t="s">
        <v>3795</v>
      </c>
      <c r="H3609" s="162">
        <v>4</v>
      </c>
      <c r="I3609" s="163"/>
      <c r="L3609" s="159"/>
      <c r="M3609" s="164"/>
      <c r="T3609" s="165"/>
      <c r="AT3609" s="160" t="s">
        <v>313</v>
      </c>
      <c r="AU3609" s="160" t="s">
        <v>80</v>
      </c>
      <c r="AV3609" s="13" t="s">
        <v>80</v>
      </c>
      <c r="AW3609" s="13" t="s">
        <v>32</v>
      </c>
      <c r="AX3609" s="13" t="s">
        <v>71</v>
      </c>
      <c r="AY3609" s="160" t="s">
        <v>304</v>
      </c>
    </row>
    <row r="3610" spans="2:65" s="13" customFormat="1" x14ac:dyDescent="0.2">
      <c r="B3610" s="159"/>
      <c r="D3610" s="153" t="s">
        <v>313</v>
      </c>
      <c r="E3610" s="160" t="s">
        <v>2</v>
      </c>
      <c r="F3610" s="161" t="s">
        <v>3741</v>
      </c>
      <c r="H3610" s="162">
        <v>4.0199999999999996</v>
      </c>
      <c r="I3610" s="163"/>
      <c r="L3610" s="159"/>
      <c r="M3610" s="164"/>
      <c r="T3610" s="165"/>
      <c r="AT3610" s="160" t="s">
        <v>313</v>
      </c>
      <c r="AU3610" s="160" t="s">
        <v>80</v>
      </c>
      <c r="AV3610" s="13" t="s">
        <v>80</v>
      </c>
      <c r="AW3610" s="13" t="s">
        <v>32</v>
      </c>
      <c r="AX3610" s="13" t="s">
        <v>71</v>
      </c>
      <c r="AY3610" s="160" t="s">
        <v>304</v>
      </c>
    </row>
    <row r="3611" spans="2:65" s="14" customFormat="1" x14ac:dyDescent="0.2">
      <c r="B3611" s="166"/>
      <c r="D3611" s="153" t="s">
        <v>313</v>
      </c>
      <c r="E3611" s="167" t="s">
        <v>2</v>
      </c>
      <c r="F3611" s="168" t="s">
        <v>321</v>
      </c>
      <c r="H3611" s="169">
        <v>25.574999999999999</v>
      </c>
      <c r="I3611" s="170"/>
      <c r="L3611" s="166"/>
      <c r="M3611" s="171"/>
      <c r="T3611" s="172"/>
      <c r="AT3611" s="167" t="s">
        <v>313</v>
      </c>
      <c r="AU3611" s="167" t="s">
        <v>80</v>
      </c>
      <c r="AV3611" s="14" t="s">
        <v>322</v>
      </c>
      <c r="AW3611" s="14" t="s">
        <v>32</v>
      </c>
      <c r="AX3611" s="14" t="s">
        <v>71</v>
      </c>
      <c r="AY3611" s="167" t="s">
        <v>304</v>
      </c>
    </row>
    <row r="3612" spans="2:65" s="15" customFormat="1" x14ac:dyDescent="0.2">
      <c r="B3612" s="173"/>
      <c r="D3612" s="153" t="s">
        <v>313</v>
      </c>
      <c r="E3612" s="174" t="s">
        <v>2</v>
      </c>
      <c r="F3612" s="175" t="s">
        <v>323</v>
      </c>
      <c r="H3612" s="176">
        <v>121.837</v>
      </c>
      <c r="I3612" s="177"/>
      <c r="L3612" s="173"/>
      <c r="M3612" s="178"/>
      <c r="T3612" s="179"/>
      <c r="AT3612" s="174" t="s">
        <v>313</v>
      </c>
      <c r="AU3612" s="174" t="s">
        <v>80</v>
      </c>
      <c r="AV3612" s="15" t="s">
        <v>86</v>
      </c>
      <c r="AW3612" s="15" t="s">
        <v>32</v>
      </c>
      <c r="AX3612" s="15" t="s">
        <v>78</v>
      </c>
      <c r="AY3612" s="174" t="s">
        <v>304</v>
      </c>
    </row>
    <row r="3613" spans="2:65" s="1" customFormat="1" ht="33" customHeight="1" x14ac:dyDescent="0.2">
      <c r="B3613" s="134"/>
      <c r="C3613" s="135" t="s">
        <v>3801</v>
      </c>
      <c r="D3613" s="135" t="s">
        <v>306</v>
      </c>
      <c r="E3613" s="136" t="s">
        <v>3802</v>
      </c>
      <c r="F3613" s="137" t="s">
        <v>3803</v>
      </c>
      <c r="G3613" s="138" t="s">
        <v>179</v>
      </c>
      <c r="H3613" s="139">
        <v>232.316</v>
      </c>
      <c r="I3613" s="140"/>
      <c r="J3613" s="141">
        <f>ROUND(I3613*H3613,2)</f>
        <v>0</v>
      </c>
      <c r="K3613" s="137" t="s">
        <v>309</v>
      </c>
      <c r="L3613" s="33"/>
      <c r="M3613" s="142" t="s">
        <v>2</v>
      </c>
      <c r="N3613" s="143" t="s">
        <v>42</v>
      </c>
      <c r="P3613" s="144">
        <f>O3613*H3613</f>
        <v>0</v>
      </c>
      <c r="Q3613" s="144">
        <v>5.8E-4</v>
      </c>
      <c r="R3613" s="144">
        <f>Q3613*H3613</f>
        <v>0.13474327999999999</v>
      </c>
      <c r="S3613" s="144">
        <v>0</v>
      </c>
      <c r="T3613" s="145">
        <f>S3613*H3613</f>
        <v>0</v>
      </c>
      <c r="AR3613" s="146" t="s">
        <v>423</v>
      </c>
      <c r="AT3613" s="146" t="s">
        <v>306</v>
      </c>
      <c r="AU3613" s="146" t="s">
        <v>80</v>
      </c>
      <c r="AY3613" s="18" t="s">
        <v>304</v>
      </c>
      <c r="BE3613" s="147">
        <f>IF(N3613="základní",J3613,0)</f>
        <v>0</v>
      </c>
      <c r="BF3613" s="147">
        <f>IF(N3613="snížená",J3613,0)</f>
        <v>0</v>
      </c>
      <c r="BG3613" s="147">
        <f>IF(N3613="zákl. přenesená",J3613,0)</f>
        <v>0</v>
      </c>
      <c r="BH3613" s="147">
        <f>IF(N3613="sníž. přenesená",J3613,0)</f>
        <v>0</v>
      </c>
      <c r="BI3613" s="147">
        <f>IF(N3613="nulová",J3613,0)</f>
        <v>0</v>
      </c>
      <c r="BJ3613" s="18" t="s">
        <v>78</v>
      </c>
      <c r="BK3613" s="147">
        <f>ROUND(I3613*H3613,2)</f>
        <v>0</v>
      </c>
      <c r="BL3613" s="18" t="s">
        <v>423</v>
      </c>
      <c r="BM3613" s="146" t="s">
        <v>3804</v>
      </c>
    </row>
    <row r="3614" spans="2:65" s="1" customFormat="1" x14ac:dyDescent="0.2">
      <c r="B3614" s="33"/>
      <c r="D3614" s="148" t="s">
        <v>311</v>
      </c>
      <c r="F3614" s="149" t="s">
        <v>3805</v>
      </c>
      <c r="I3614" s="150"/>
      <c r="L3614" s="33"/>
      <c r="M3614" s="151"/>
      <c r="T3614" s="54"/>
      <c r="AT3614" s="18" t="s">
        <v>311</v>
      </c>
      <c r="AU3614" s="18" t="s">
        <v>80</v>
      </c>
    </row>
    <row r="3615" spans="2:65" s="12" customFormat="1" x14ac:dyDescent="0.2">
      <c r="B3615" s="152"/>
      <c r="D3615" s="153" t="s">
        <v>313</v>
      </c>
      <c r="E3615" s="154" t="s">
        <v>2</v>
      </c>
      <c r="F3615" s="155" t="s">
        <v>2197</v>
      </c>
      <c r="H3615" s="154" t="s">
        <v>2</v>
      </c>
      <c r="I3615" s="156"/>
      <c r="L3615" s="152"/>
      <c r="M3615" s="157"/>
      <c r="T3615" s="158"/>
      <c r="AT3615" s="154" t="s">
        <v>313</v>
      </c>
      <c r="AU3615" s="154" t="s">
        <v>80</v>
      </c>
      <c r="AV3615" s="12" t="s">
        <v>78</v>
      </c>
      <c r="AW3615" s="12" t="s">
        <v>32</v>
      </c>
      <c r="AX3615" s="12" t="s">
        <v>71</v>
      </c>
      <c r="AY3615" s="154" t="s">
        <v>304</v>
      </c>
    </row>
    <row r="3616" spans="2:65" s="12" customFormat="1" x14ac:dyDescent="0.2">
      <c r="B3616" s="152"/>
      <c r="D3616" s="153" t="s">
        <v>313</v>
      </c>
      <c r="E3616" s="154" t="s">
        <v>2</v>
      </c>
      <c r="F3616" s="155" t="s">
        <v>3762</v>
      </c>
      <c r="H3616" s="154" t="s">
        <v>2</v>
      </c>
      <c r="I3616" s="156"/>
      <c r="L3616" s="152"/>
      <c r="M3616" s="157"/>
      <c r="T3616" s="158"/>
      <c r="AT3616" s="154" t="s">
        <v>313</v>
      </c>
      <c r="AU3616" s="154" t="s">
        <v>80</v>
      </c>
      <c r="AV3616" s="12" t="s">
        <v>78</v>
      </c>
      <c r="AW3616" s="12" t="s">
        <v>32</v>
      </c>
      <c r="AX3616" s="12" t="s">
        <v>71</v>
      </c>
      <c r="AY3616" s="154" t="s">
        <v>304</v>
      </c>
    </row>
    <row r="3617" spans="2:51" s="13" customFormat="1" ht="22.5" x14ac:dyDescent="0.2">
      <c r="B3617" s="159"/>
      <c r="D3617" s="153" t="s">
        <v>313</v>
      </c>
      <c r="E3617" s="160" t="s">
        <v>2</v>
      </c>
      <c r="F3617" s="161" t="s">
        <v>3806</v>
      </c>
      <c r="H3617" s="162">
        <v>30.4</v>
      </c>
      <c r="I3617" s="163"/>
      <c r="L3617" s="159"/>
      <c r="M3617" s="164"/>
      <c r="T3617" s="165"/>
      <c r="AT3617" s="160" t="s">
        <v>313</v>
      </c>
      <c r="AU3617" s="160" t="s">
        <v>80</v>
      </c>
      <c r="AV3617" s="13" t="s">
        <v>80</v>
      </c>
      <c r="AW3617" s="13" t="s">
        <v>32</v>
      </c>
      <c r="AX3617" s="13" t="s">
        <v>71</v>
      </c>
      <c r="AY3617" s="160" t="s">
        <v>304</v>
      </c>
    </row>
    <row r="3618" spans="2:51" s="13" customFormat="1" x14ac:dyDescent="0.2">
      <c r="B3618" s="159"/>
      <c r="D3618" s="153" t="s">
        <v>313</v>
      </c>
      <c r="E3618" s="160" t="s">
        <v>2</v>
      </c>
      <c r="F3618" s="161" t="s">
        <v>3807</v>
      </c>
      <c r="H3618" s="162">
        <v>9.7200000000000006</v>
      </c>
      <c r="I3618" s="163"/>
      <c r="L3618" s="159"/>
      <c r="M3618" s="164"/>
      <c r="T3618" s="165"/>
      <c r="AT3618" s="160" t="s">
        <v>313</v>
      </c>
      <c r="AU3618" s="160" t="s">
        <v>80</v>
      </c>
      <c r="AV3618" s="13" t="s">
        <v>80</v>
      </c>
      <c r="AW3618" s="13" t="s">
        <v>32</v>
      </c>
      <c r="AX3618" s="13" t="s">
        <v>71</v>
      </c>
      <c r="AY3618" s="160" t="s">
        <v>304</v>
      </c>
    </row>
    <row r="3619" spans="2:51" s="13" customFormat="1" x14ac:dyDescent="0.2">
      <c r="B3619" s="159"/>
      <c r="D3619" s="153" t="s">
        <v>313</v>
      </c>
      <c r="E3619" s="160" t="s">
        <v>2</v>
      </c>
      <c r="F3619" s="161" t="s">
        <v>3808</v>
      </c>
      <c r="H3619" s="162">
        <v>14.06</v>
      </c>
      <c r="I3619" s="163"/>
      <c r="L3619" s="159"/>
      <c r="M3619" s="164"/>
      <c r="T3619" s="165"/>
      <c r="AT3619" s="160" t="s">
        <v>313</v>
      </c>
      <c r="AU3619" s="160" t="s">
        <v>80</v>
      </c>
      <c r="AV3619" s="13" t="s">
        <v>80</v>
      </c>
      <c r="AW3619" s="13" t="s">
        <v>32</v>
      </c>
      <c r="AX3619" s="13" t="s">
        <v>71</v>
      </c>
      <c r="AY3619" s="160" t="s">
        <v>304</v>
      </c>
    </row>
    <row r="3620" spans="2:51" s="13" customFormat="1" x14ac:dyDescent="0.2">
      <c r="B3620" s="159"/>
      <c r="D3620" s="153" t="s">
        <v>313</v>
      </c>
      <c r="E3620" s="160" t="s">
        <v>2</v>
      </c>
      <c r="F3620" s="161" t="s">
        <v>3809</v>
      </c>
      <c r="H3620" s="162">
        <v>13.9</v>
      </c>
      <c r="I3620" s="163"/>
      <c r="L3620" s="159"/>
      <c r="M3620" s="164"/>
      <c r="T3620" s="165"/>
      <c r="AT3620" s="160" t="s">
        <v>313</v>
      </c>
      <c r="AU3620" s="160" t="s">
        <v>80</v>
      </c>
      <c r="AV3620" s="13" t="s">
        <v>80</v>
      </c>
      <c r="AW3620" s="13" t="s">
        <v>32</v>
      </c>
      <c r="AX3620" s="13" t="s">
        <v>71</v>
      </c>
      <c r="AY3620" s="160" t="s">
        <v>304</v>
      </c>
    </row>
    <row r="3621" spans="2:51" s="13" customFormat="1" x14ac:dyDescent="0.2">
      <c r="B3621" s="159"/>
      <c r="D3621" s="153" t="s">
        <v>313</v>
      </c>
      <c r="E3621" s="160" t="s">
        <v>2</v>
      </c>
      <c r="F3621" s="161" t="s">
        <v>3810</v>
      </c>
      <c r="H3621" s="162">
        <v>8.68</v>
      </c>
      <c r="I3621" s="163"/>
      <c r="L3621" s="159"/>
      <c r="M3621" s="164"/>
      <c r="T3621" s="165"/>
      <c r="AT3621" s="160" t="s">
        <v>313</v>
      </c>
      <c r="AU3621" s="160" t="s">
        <v>80</v>
      </c>
      <c r="AV3621" s="13" t="s">
        <v>80</v>
      </c>
      <c r="AW3621" s="13" t="s">
        <v>32</v>
      </c>
      <c r="AX3621" s="13" t="s">
        <v>71</v>
      </c>
      <c r="AY3621" s="160" t="s">
        <v>304</v>
      </c>
    </row>
    <row r="3622" spans="2:51" s="13" customFormat="1" x14ac:dyDescent="0.2">
      <c r="B3622" s="159"/>
      <c r="D3622" s="153" t="s">
        <v>313</v>
      </c>
      <c r="E3622" s="160" t="s">
        <v>2</v>
      </c>
      <c r="F3622" s="161" t="s">
        <v>3811</v>
      </c>
      <c r="H3622" s="162">
        <v>13</v>
      </c>
      <c r="I3622" s="163"/>
      <c r="L3622" s="159"/>
      <c r="M3622" s="164"/>
      <c r="T3622" s="165"/>
      <c r="AT3622" s="160" t="s">
        <v>313</v>
      </c>
      <c r="AU3622" s="160" t="s">
        <v>80</v>
      </c>
      <c r="AV3622" s="13" t="s">
        <v>80</v>
      </c>
      <c r="AW3622" s="13" t="s">
        <v>32</v>
      </c>
      <c r="AX3622" s="13" t="s">
        <v>71</v>
      </c>
      <c r="AY3622" s="160" t="s">
        <v>304</v>
      </c>
    </row>
    <row r="3623" spans="2:51" s="13" customFormat="1" x14ac:dyDescent="0.2">
      <c r="B3623" s="159"/>
      <c r="D3623" s="153" t="s">
        <v>313</v>
      </c>
      <c r="E3623" s="160" t="s">
        <v>2</v>
      </c>
      <c r="F3623" s="161" t="s">
        <v>3812</v>
      </c>
      <c r="H3623" s="162">
        <v>6.6</v>
      </c>
      <c r="I3623" s="163"/>
      <c r="L3623" s="159"/>
      <c r="M3623" s="164"/>
      <c r="T3623" s="165"/>
      <c r="AT3623" s="160" t="s">
        <v>313</v>
      </c>
      <c r="AU3623" s="160" t="s">
        <v>80</v>
      </c>
      <c r="AV3623" s="13" t="s">
        <v>80</v>
      </c>
      <c r="AW3623" s="13" t="s">
        <v>32</v>
      </c>
      <c r="AX3623" s="13" t="s">
        <v>71</v>
      </c>
      <c r="AY3623" s="160" t="s">
        <v>304</v>
      </c>
    </row>
    <row r="3624" spans="2:51" s="13" customFormat="1" x14ac:dyDescent="0.2">
      <c r="B3624" s="159"/>
      <c r="D3624" s="153" t="s">
        <v>313</v>
      </c>
      <c r="E3624" s="160" t="s">
        <v>2</v>
      </c>
      <c r="F3624" s="161" t="s">
        <v>3813</v>
      </c>
      <c r="H3624" s="162">
        <v>7.2859999999999996</v>
      </c>
      <c r="I3624" s="163"/>
      <c r="L3624" s="159"/>
      <c r="M3624" s="164"/>
      <c r="T3624" s="165"/>
      <c r="AT3624" s="160" t="s">
        <v>313</v>
      </c>
      <c r="AU3624" s="160" t="s">
        <v>80</v>
      </c>
      <c r="AV3624" s="13" t="s">
        <v>80</v>
      </c>
      <c r="AW3624" s="13" t="s">
        <v>32</v>
      </c>
      <c r="AX3624" s="13" t="s">
        <v>71</v>
      </c>
      <c r="AY3624" s="160" t="s">
        <v>304</v>
      </c>
    </row>
    <row r="3625" spans="2:51" s="14" customFormat="1" x14ac:dyDescent="0.2">
      <c r="B3625" s="166"/>
      <c r="D3625" s="153" t="s">
        <v>313</v>
      </c>
      <c r="E3625" s="167" t="s">
        <v>184</v>
      </c>
      <c r="F3625" s="168" t="s">
        <v>321</v>
      </c>
      <c r="H3625" s="169">
        <v>103.646</v>
      </c>
      <c r="I3625" s="170"/>
      <c r="L3625" s="166"/>
      <c r="M3625" s="171"/>
      <c r="T3625" s="172"/>
      <c r="AT3625" s="167" t="s">
        <v>313</v>
      </c>
      <c r="AU3625" s="167" t="s">
        <v>80</v>
      </c>
      <c r="AV3625" s="14" t="s">
        <v>322</v>
      </c>
      <c r="AW3625" s="14" t="s">
        <v>32</v>
      </c>
      <c r="AX3625" s="14" t="s">
        <v>71</v>
      </c>
      <c r="AY3625" s="167" t="s">
        <v>304</v>
      </c>
    </row>
    <row r="3626" spans="2:51" s="12" customFormat="1" x14ac:dyDescent="0.2">
      <c r="B3626" s="152"/>
      <c r="D3626" s="153" t="s">
        <v>313</v>
      </c>
      <c r="E3626" s="154" t="s">
        <v>2</v>
      </c>
      <c r="F3626" s="155" t="s">
        <v>3771</v>
      </c>
      <c r="H3626" s="154" t="s">
        <v>2</v>
      </c>
      <c r="I3626" s="156"/>
      <c r="L3626" s="152"/>
      <c r="M3626" s="157"/>
      <c r="T3626" s="158"/>
      <c r="AT3626" s="154" t="s">
        <v>313</v>
      </c>
      <c r="AU3626" s="154" t="s">
        <v>80</v>
      </c>
      <c r="AV3626" s="12" t="s">
        <v>78</v>
      </c>
      <c r="AW3626" s="12" t="s">
        <v>32</v>
      </c>
      <c r="AX3626" s="12" t="s">
        <v>71</v>
      </c>
      <c r="AY3626" s="154" t="s">
        <v>304</v>
      </c>
    </row>
    <row r="3627" spans="2:51" s="13" customFormat="1" x14ac:dyDescent="0.2">
      <c r="B3627" s="159"/>
      <c r="D3627" s="153" t="s">
        <v>313</v>
      </c>
      <c r="E3627" s="160" t="s">
        <v>2</v>
      </c>
      <c r="F3627" s="161" t="s">
        <v>3814</v>
      </c>
      <c r="H3627" s="162">
        <v>18.54</v>
      </c>
      <c r="I3627" s="163"/>
      <c r="L3627" s="159"/>
      <c r="M3627" s="164"/>
      <c r="T3627" s="165"/>
      <c r="AT3627" s="160" t="s">
        <v>313</v>
      </c>
      <c r="AU3627" s="160" t="s">
        <v>80</v>
      </c>
      <c r="AV3627" s="13" t="s">
        <v>80</v>
      </c>
      <c r="AW3627" s="13" t="s">
        <v>32</v>
      </c>
      <c r="AX3627" s="13" t="s">
        <v>71</v>
      </c>
      <c r="AY3627" s="160" t="s">
        <v>304</v>
      </c>
    </row>
    <row r="3628" spans="2:51" s="14" customFormat="1" x14ac:dyDescent="0.2">
      <c r="B3628" s="166"/>
      <c r="D3628" s="153" t="s">
        <v>313</v>
      </c>
      <c r="E3628" s="167" t="s">
        <v>177</v>
      </c>
      <c r="F3628" s="168" t="s">
        <v>321</v>
      </c>
      <c r="H3628" s="169">
        <v>18.54</v>
      </c>
      <c r="I3628" s="170"/>
      <c r="L3628" s="166"/>
      <c r="M3628" s="171"/>
      <c r="T3628" s="172"/>
      <c r="AT3628" s="167" t="s">
        <v>313</v>
      </c>
      <c r="AU3628" s="167" t="s">
        <v>80</v>
      </c>
      <c r="AV3628" s="14" t="s">
        <v>322</v>
      </c>
      <c r="AW3628" s="14" t="s">
        <v>32</v>
      </c>
      <c r="AX3628" s="14" t="s">
        <v>71</v>
      </c>
      <c r="AY3628" s="167" t="s">
        <v>304</v>
      </c>
    </row>
    <row r="3629" spans="2:51" s="12" customFormat="1" x14ac:dyDescent="0.2">
      <c r="B3629" s="152"/>
      <c r="D3629" s="153" t="s">
        <v>313</v>
      </c>
      <c r="E3629" s="154" t="s">
        <v>2</v>
      </c>
      <c r="F3629" s="155" t="s">
        <v>2273</v>
      </c>
      <c r="H3629" s="154" t="s">
        <v>2</v>
      </c>
      <c r="I3629" s="156"/>
      <c r="L3629" s="152"/>
      <c r="M3629" s="157"/>
      <c r="T3629" s="158"/>
      <c r="AT3629" s="154" t="s">
        <v>313</v>
      </c>
      <c r="AU3629" s="154" t="s">
        <v>80</v>
      </c>
      <c r="AV3629" s="12" t="s">
        <v>78</v>
      </c>
      <c r="AW3629" s="12" t="s">
        <v>32</v>
      </c>
      <c r="AX3629" s="12" t="s">
        <v>71</v>
      </c>
      <c r="AY3629" s="154" t="s">
        <v>304</v>
      </c>
    </row>
    <row r="3630" spans="2:51" s="12" customFormat="1" x14ac:dyDescent="0.2">
      <c r="B3630" s="152"/>
      <c r="D3630" s="153" t="s">
        <v>313</v>
      </c>
      <c r="E3630" s="154" t="s">
        <v>2</v>
      </c>
      <c r="F3630" s="155" t="s">
        <v>3762</v>
      </c>
      <c r="H3630" s="154" t="s">
        <v>2</v>
      </c>
      <c r="I3630" s="156"/>
      <c r="L3630" s="152"/>
      <c r="M3630" s="157"/>
      <c r="T3630" s="158"/>
      <c r="AT3630" s="154" t="s">
        <v>313</v>
      </c>
      <c r="AU3630" s="154" t="s">
        <v>80</v>
      </c>
      <c r="AV3630" s="12" t="s">
        <v>78</v>
      </c>
      <c r="AW3630" s="12" t="s">
        <v>32</v>
      </c>
      <c r="AX3630" s="12" t="s">
        <v>71</v>
      </c>
      <c r="AY3630" s="154" t="s">
        <v>304</v>
      </c>
    </row>
    <row r="3631" spans="2:51" s="13" customFormat="1" x14ac:dyDescent="0.2">
      <c r="B3631" s="159"/>
      <c r="D3631" s="153" t="s">
        <v>313</v>
      </c>
      <c r="E3631" s="160" t="s">
        <v>2</v>
      </c>
      <c r="F3631" s="161" t="s">
        <v>3815</v>
      </c>
      <c r="H3631" s="162">
        <v>67.290000000000006</v>
      </c>
      <c r="I3631" s="163"/>
      <c r="L3631" s="159"/>
      <c r="M3631" s="164"/>
      <c r="T3631" s="165"/>
      <c r="AT3631" s="160" t="s">
        <v>313</v>
      </c>
      <c r="AU3631" s="160" t="s">
        <v>80</v>
      </c>
      <c r="AV3631" s="13" t="s">
        <v>80</v>
      </c>
      <c r="AW3631" s="13" t="s">
        <v>32</v>
      </c>
      <c r="AX3631" s="13" t="s">
        <v>71</v>
      </c>
      <c r="AY3631" s="160" t="s">
        <v>304</v>
      </c>
    </row>
    <row r="3632" spans="2:51" s="14" customFormat="1" x14ac:dyDescent="0.2">
      <c r="B3632" s="166"/>
      <c r="D3632" s="153" t="s">
        <v>313</v>
      </c>
      <c r="E3632" s="167" t="s">
        <v>187</v>
      </c>
      <c r="F3632" s="168" t="s">
        <v>321</v>
      </c>
      <c r="H3632" s="169">
        <v>67.290000000000006</v>
      </c>
      <c r="I3632" s="170"/>
      <c r="L3632" s="166"/>
      <c r="M3632" s="171"/>
      <c r="T3632" s="172"/>
      <c r="AT3632" s="167" t="s">
        <v>313</v>
      </c>
      <c r="AU3632" s="167" t="s">
        <v>80</v>
      </c>
      <c r="AV3632" s="14" t="s">
        <v>322</v>
      </c>
      <c r="AW3632" s="14" t="s">
        <v>32</v>
      </c>
      <c r="AX3632" s="14" t="s">
        <v>71</v>
      </c>
      <c r="AY3632" s="167" t="s">
        <v>304</v>
      </c>
    </row>
    <row r="3633" spans="2:65" s="12" customFormat="1" x14ac:dyDescent="0.2">
      <c r="B3633" s="152"/>
      <c r="D3633" s="153" t="s">
        <v>313</v>
      </c>
      <c r="E3633" s="154" t="s">
        <v>2</v>
      </c>
      <c r="F3633" s="155" t="s">
        <v>3771</v>
      </c>
      <c r="H3633" s="154" t="s">
        <v>2</v>
      </c>
      <c r="I3633" s="156"/>
      <c r="L3633" s="152"/>
      <c r="M3633" s="157"/>
      <c r="T3633" s="158"/>
      <c r="AT3633" s="154" t="s">
        <v>313</v>
      </c>
      <c r="AU3633" s="154" t="s">
        <v>80</v>
      </c>
      <c r="AV3633" s="12" t="s">
        <v>78</v>
      </c>
      <c r="AW3633" s="12" t="s">
        <v>32</v>
      </c>
      <c r="AX3633" s="12" t="s">
        <v>71</v>
      </c>
      <c r="AY3633" s="154" t="s">
        <v>304</v>
      </c>
    </row>
    <row r="3634" spans="2:65" s="13" customFormat="1" x14ac:dyDescent="0.2">
      <c r="B3634" s="159"/>
      <c r="D3634" s="153" t="s">
        <v>313</v>
      </c>
      <c r="E3634" s="160" t="s">
        <v>2</v>
      </c>
      <c r="F3634" s="161" t="s">
        <v>3816</v>
      </c>
      <c r="H3634" s="162">
        <v>21.42</v>
      </c>
      <c r="I3634" s="163"/>
      <c r="L3634" s="159"/>
      <c r="M3634" s="164"/>
      <c r="T3634" s="165"/>
      <c r="AT3634" s="160" t="s">
        <v>313</v>
      </c>
      <c r="AU3634" s="160" t="s">
        <v>80</v>
      </c>
      <c r="AV3634" s="13" t="s">
        <v>80</v>
      </c>
      <c r="AW3634" s="13" t="s">
        <v>32</v>
      </c>
      <c r="AX3634" s="13" t="s">
        <v>71</v>
      </c>
      <c r="AY3634" s="160" t="s">
        <v>304</v>
      </c>
    </row>
    <row r="3635" spans="2:65" s="13" customFormat="1" x14ac:dyDescent="0.2">
      <c r="B3635" s="159"/>
      <c r="D3635" s="153" t="s">
        <v>313</v>
      </c>
      <c r="E3635" s="160" t="s">
        <v>2</v>
      </c>
      <c r="F3635" s="161" t="s">
        <v>3817</v>
      </c>
      <c r="H3635" s="162">
        <v>21.42</v>
      </c>
      <c r="I3635" s="163"/>
      <c r="L3635" s="159"/>
      <c r="M3635" s="164"/>
      <c r="T3635" s="165"/>
      <c r="AT3635" s="160" t="s">
        <v>313</v>
      </c>
      <c r="AU3635" s="160" t="s">
        <v>80</v>
      </c>
      <c r="AV3635" s="13" t="s">
        <v>80</v>
      </c>
      <c r="AW3635" s="13" t="s">
        <v>32</v>
      </c>
      <c r="AX3635" s="13" t="s">
        <v>71</v>
      </c>
      <c r="AY3635" s="160" t="s">
        <v>304</v>
      </c>
    </row>
    <row r="3636" spans="2:65" s="14" customFormat="1" x14ac:dyDescent="0.2">
      <c r="B3636" s="166"/>
      <c r="D3636" s="153" t="s">
        <v>313</v>
      </c>
      <c r="E3636" s="167" t="s">
        <v>181</v>
      </c>
      <c r="F3636" s="168" t="s">
        <v>321</v>
      </c>
      <c r="H3636" s="169">
        <v>42.84</v>
      </c>
      <c r="I3636" s="170"/>
      <c r="L3636" s="166"/>
      <c r="M3636" s="171"/>
      <c r="T3636" s="172"/>
      <c r="AT3636" s="167" t="s">
        <v>313</v>
      </c>
      <c r="AU3636" s="167" t="s">
        <v>80</v>
      </c>
      <c r="AV3636" s="14" t="s">
        <v>322</v>
      </c>
      <c r="AW3636" s="14" t="s">
        <v>32</v>
      </c>
      <c r="AX3636" s="14" t="s">
        <v>71</v>
      </c>
      <c r="AY3636" s="167" t="s">
        <v>304</v>
      </c>
    </row>
    <row r="3637" spans="2:65" s="15" customFormat="1" x14ac:dyDescent="0.2">
      <c r="B3637" s="173"/>
      <c r="D3637" s="153" t="s">
        <v>313</v>
      </c>
      <c r="E3637" s="174" t="s">
        <v>2</v>
      </c>
      <c r="F3637" s="175" t="s">
        <v>323</v>
      </c>
      <c r="H3637" s="176">
        <v>232.316</v>
      </c>
      <c r="I3637" s="177"/>
      <c r="L3637" s="173"/>
      <c r="M3637" s="178"/>
      <c r="T3637" s="179"/>
      <c r="AT3637" s="174" t="s">
        <v>313</v>
      </c>
      <c r="AU3637" s="174" t="s">
        <v>80</v>
      </c>
      <c r="AV3637" s="15" t="s">
        <v>86</v>
      </c>
      <c r="AW3637" s="15" t="s">
        <v>32</v>
      </c>
      <c r="AX3637" s="15" t="s">
        <v>78</v>
      </c>
      <c r="AY3637" s="174" t="s">
        <v>304</v>
      </c>
    </row>
    <row r="3638" spans="2:65" s="1" customFormat="1" ht="24.2" customHeight="1" x14ac:dyDescent="0.2">
      <c r="B3638" s="134"/>
      <c r="C3638" s="135" t="s">
        <v>3818</v>
      </c>
      <c r="D3638" s="135" t="s">
        <v>306</v>
      </c>
      <c r="E3638" s="136" t="s">
        <v>3819</v>
      </c>
      <c r="F3638" s="137" t="s">
        <v>3820</v>
      </c>
      <c r="G3638" s="138" t="s">
        <v>179</v>
      </c>
      <c r="H3638" s="139">
        <v>232.316</v>
      </c>
      <c r="I3638" s="140"/>
      <c r="J3638" s="141">
        <f>ROUND(I3638*H3638,2)</f>
        <v>0</v>
      </c>
      <c r="K3638" s="137" t="s">
        <v>309</v>
      </c>
      <c r="L3638" s="33"/>
      <c r="M3638" s="142" t="s">
        <v>2</v>
      </c>
      <c r="N3638" s="143" t="s">
        <v>42</v>
      </c>
      <c r="P3638" s="144">
        <f>O3638*H3638</f>
        <v>0</v>
      </c>
      <c r="Q3638" s="144">
        <v>0</v>
      </c>
      <c r="R3638" s="144">
        <f>Q3638*H3638</f>
        <v>0</v>
      </c>
      <c r="S3638" s="144">
        <v>0</v>
      </c>
      <c r="T3638" s="145">
        <f>S3638*H3638</f>
        <v>0</v>
      </c>
      <c r="AR3638" s="146" t="s">
        <v>423</v>
      </c>
      <c r="AT3638" s="146" t="s">
        <v>306</v>
      </c>
      <c r="AU3638" s="146" t="s">
        <v>80</v>
      </c>
      <c r="AY3638" s="18" t="s">
        <v>304</v>
      </c>
      <c r="BE3638" s="147">
        <f>IF(N3638="základní",J3638,0)</f>
        <v>0</v>
      </c>
      <c r="BF3638" s="147">
        <f>IF(N3638="snížená",J3638,0)</f>
        <v>0</v>
      </c>
      <c r="BG3638" s="147">
        <f>IF(N3638="zákl. přenesená",J3638,0)</f>
        <v>0</v>
      </c>
      <c r="BH3638" s="147">
        <f>IF(N3638="sníž. přenesená",J3638,0)</f>
        <v>0</v>
      </c>
      <c r="BI3638" s="147">
        <f>IF(N3638="nulová",J3638,0)</f>
        <v>0</v>
      </c>
      <c r="BJ3638" s="18" t="s">
        <v>78</v>
      </c>
      <c r="BK3638" s="147">
        <f>ROUND(I3638*H3638,2)</f>
        <v>0</v>
      </c>
      <c r="BL3638" s="18" t="s">
        <v>423</v>
      </c>
      <c r="BM3638" s="146" t="s">
        <v>3821</v>
      </c>
    </row>
    <row r="3639" spans="2:65" s="1" customFormat="1" x14ac:dyDescent="0.2">
      <c r="B3639" s="33"/>
      <c r="D3639" s="148" t="s">
        <v>311</v>
      </c>
      <c r="F3639" s="149" t="s">
        <v>3822</v>
      </c>
      <c r="I3639" s="150"/>
      <c r="L3639" s="33"/>
      <c r="M3639" s="151"/>
      <c r="T3639" s="54"/>
      <c r="AT3639" s="18" t="s">
        <v>311</v>
      </c>
      <c r="AU3639" s="18" t="s">
        <v>80</v>
      </c>
    </row>
    <row r="3640" spans="2:65" s="1" customFormat="1" ht="24.2" customHeight="1" x14ac:dyDescent="0.2">
      <c r="B3640" s="134"/>
      <c r="C3640" s="135" t="s">
        <v>3823</v>
      </c>
      <c r="D3640" s="135" t="s">
        <v>306</v>
      </c>
      <c r="E3640" s="136" t="s">
        <v>3824</v>
      </c>
      <c r="F3640" s="137" t="s">
        <v>3825</v>
      </c>
      <c r="G3640" s="138" t="s">
        <v>130</v>
      </c>
      <c r="H3640" s="139">
        <v>12.737</v>
      </c>
      <c r="I3640" s="140"/>
      <c r="J3640" s="141">
        <f>ROUND(I3640*H3640,2)</f>
        <v>0</v>
      </c>
      <c r="K3640" s="137" t="s">
        <v>309</v>
      </c>
      <c r="L3640" s="33"/>
      <c r="M3640" s="142" t="s">
        <v>2</v>
      </c>
      <c r="N3640" s="143" t="s">
        <v>42</v>
      </c>
      <c r="P3640" s="144">
        <f>O3640*H3640</f>
        <v>0</v>
      </c>
      <c r="Q3640" s="144">
        <v>0</v>
      </c>
      <c r="R3640" s="144">
        <f>Q3640*H3640</f>
        <v>0</v>
      </c>
      <c r="S3640" s="144">
        <v>0</v>
      </c>
      <c r="T3640" s="145">
        <f>S3640*H3640</f>
        <v>0</v>
      </c>
      <c r="AR3640" s="146" t="s">
        <v>423</v>
      </c>
      <c r="AT3640" s="146" t="s">
        <v>306</v>
      </c>
      <c r="AU3640" s="146" t="s">
        <v>80</v>
      </c>
      <c r="AY3640" s="18" t="s">
        <v>304</v>
      </c>
      <c r="BE3640" s="147">
        <f>IF(N3640="základní",J3640,0)</f>
        <v>0</v>
      </c>
      <c r="BF3640" s="147">
        <f>IF(N3640="snížená",J3640,0)</f>
        <v>0</v>
      </c>
      <c r="BG3640" s="147">
        <f>IF(N3640="zákl. přenesená",J3640,0)</f>
        <v>0</v>
      </c>
      <c r="BH3640" s="147">
        <f>IF(N3640="sníž. přenesená",J3640,0)</f>
        <v>0</v>
      </c>
      <c r="BI3640" s="147">
        <f>IF(N3640="nulová",J3640,0)</f>
        <v>0</v>
      </c>
      <c r="BJ3640" s="18" t="s">
        <v>78</v>
      </c>
      <c r="BK3640" s="147">
        <f>ROUND(I3640*H3640,2)</f>
        <v>0</v>
      </c>
      <c r="BL3640" s="18" t="s">
        <v>423</v>
      </c>
      <c r="BM3640" s="146" t="s">
        <v>3826</v>
      </c>
    </row>
    <row r="3641" spans="2:65" s="1" customFormat="1" x14ac:dyDescent="0.2">
      <c r="B3641" s="33"/>
      <c r="D3641" s="148" t="s">
        <v>311</v>
      </c>
      <c r="F3641" s="149" t="s">
        <v>3827</v>
      </c>
      <c r="I3641" s="150"/>
      <c r="L3641" s="33"/>
      <c r="M3641" s="151"/>
      <c r="T3641" s="54"/>
      <c r="AT3641" s="18" t="s">
        <v>311</v>
      </c>
      <c r="AU3641" s="18" t="s">
        <v>80</v>
      </c>
    </row>
    <row r="3642" spans="2:65" s="12" customFormat="1" x14ac:dyDescent="0.2">
      <c r="B3642" s="152"/>
      <c r="D3642" s="153" t="s">
        <v>313</v>
      </c>
      <c r="E3642" s="154" t="s">
        <v>2</v>
      </c>
      <c r="F3642" s="155" t="s">
        <v>3828</v>
      </c>
      <c r="H3642" s="154" t="s">
        <v>2</v>
      </c>
      <c r="I3642" s="156"/>
      <c r="L3642" s="152"/>
      <c r="M3642" s="157"/>
      <c r="T3642" s="158"/>
      <c r="AT3642" s="154" t="s">
        <v>313</v>
      </c>
      <c r="AU3642" s="154" t="s">
        <v>80</v>
      </c>
      <c r="AV3642" s="12" t="s">
        <v>78</v>
      </c>
      <c r="AW3642" s="12" t="s">
        <v>32</v>
      </c>
      <c r="AX3642" s="12" t="s">
        <v>71</v>
      </c>
      <c r="AY3642" s="154" t="s">
        <v>304</v>
      </c>
    </row>
    <row r="3643" spans="2:65" s="13" customFormat="1" x14ac:dyDescent="0.2">
      <c r="B3643" s="159"/>
      <c r="D3643" s="153" t="s">
        <v>313</v>
      </c>
      <c r="E3643" s="160" t="s">
        <v>2</v>
      </c>
      <c r="F3643" s="161" t="s">
        <v>3829</v>
      </c>
      <c r="H3643" s="162">
        <v>7.306</v>
      </c>
      <c r="I3643" s="163"/>
      <c r="L3643" s="159"/>
      <c r="M3643" s="164"/>
      <c r="T3643" s="165"/>
      <c r="AT3643" s="160" t="s">
        <v>313</v>
      </c>
      <c r="AU3643" s="160" t="s">
        <v>80</v>
      </c>
      <c r="AV3643" s="13" t="s">
        <v>80</v>
      </c>
      <c r="AW3643" s="13" t="s">
        <v>32</v>
      </c>
      <c r="AX3643" s="13" t="s">
        <v>71</v>
      </c>
      <c r="AY3643" s="160" t="s">
        <v>304</v>
      </c>
    </row>
    <row r="3644" spans="2:65" s="13" customFormat="1" x14ac:dyDescent="0.2">
      <c r="B3644" s="159"/>
      <c r="D3644" s="153" t="s">
        <v>313</v>
      </c>
      <c r="E3644" s="160" t="s">
        <v>2</v>
      </c>
      <c r="F3644" s="161" t="s">
        <v>3830</v>
      </c>
      <c r="H3644" s="162">
        <v>5.431</v>
      </c>
      <c r="I3644" s="163"/>
      <c r="L3644" s="159"/>
      <c r="M3644" s="164"/>
      <c r="T3644" s="165"/>
      <c r="AT3644" s="160" t="s">
        <v>313</v>
      </c>
      <c r="AU3644" s="160" t="s">
        <v>80</v>
      </c>
      <c r="AV3644" s="13" t="s">
        <v>80</v>
      </c>
      <c r="AW3644" s="13" t="s">
        <v>32</v>
      </c>
      <c r="AX3644" s="13" t="s">
        <v>71</v>
      </c>
      <c r="AY3644" s="160" t="s">
        <v>304</v>
      </c>
    </row>
    <row r="3645" spans="2:65" s="15" customFormat="1" x14ac:dyDescent="0.2">
      <c r="B3645" s="173"/>
      <c r="D3645" s="153" t="s">
        <v>313</v>
      </c>
      <c r="E3645" s="174" t="s">
        <v>2</v>
      </c>
      <c r="F3645" s="175" t="s">
        <v>323</v>
      </c>
      <c r="H3645" s="176">
        <v>12.737</v>
      </c>
      <c r="I3645" s="177"/>
      <c r="L3645" s="173"/>
      <c r="M3645" s="178"/>
      <c r="T3645" s="179"/>
      <c r="AT3645" s="174" t="s">
        <v>313</v>
      </c>
      <c r="AU3645" s="174" t="s">
        <v>80</v>
      </c>
      <c r="AV3645" s="15" t="s">
        <v>86</v>
      </c>
      <c r="AW3645" s="15" t="s">
        <v>32</v>
      </c>
      <c r="AX3645" s="15" t="s">
        <v>78</v>
      </c>
      <c r="AY3645" s="174" t="s">
        <v>304</v>
      </c>
    </row>
    <row r="3646" spans="2:65" s="1" customFormat="1" ht="24.2" customHeight="1" x14ac:dyDescent="0.2">
      <c r="B3646" s="134"/>
      <c r="C3646" s="135" t="s">
        <v>3831</v>
      </c>
      <c r="D3646" s="135" t="s">
        <v>306</v>
      </c>
      <c r="E3646" s="136" t="s">
        <v>3832</v>
      </c>
      <c r="F3646" s="137" t="s">
        <v>3833</v>
      </c>
      <c r="G3646" s="138" t="s">
        <v>179</v>
      </c>
      <c r="H3646" s="139">
        <v>55.48</v>
      </c>
      <c r="I3646" s="140"/>
      <c r="J3646" s="141">
        <f>ROUND(I3646*H3646,2)</f>
        <v>0</v>
      </c>
      <c r="K3646" s="137" t="s">
        <v>309</v>
      </c>
      <c r="L3646" s="33"/>
      <c r="M3646" s="142" t="s">
        <v>2</v>
      </c>
      <c r="N3646" s="143" t="s">
        <v>42</v>
      </c>
      <c r="P3646" s="144">
        <f>O3646*H3646</f>
        <v>0</v>
      </c>
      <c r="Q3646" s="144">
        <v>0</v>
      </c>
      <c r="R3646" s="144">
        <f>Q3646*H3646</f>
        <v>0</v>
      </c>
      <c r="S3646" s="144">
        <v>0</v>
      </c>
      <c r="T3646" s="145">
        <f>S3646*H3646</f>
        <v>0</v>
      </c>
      <c r="AR3646" s="146" t="s">
        <v>423</v>
      </c>
      <c r="AT3646" s="146" t="s">
        <v>306</v>
      </c>
      <c r="AU3646" s="146" t="s">
        <v>80</v>
      </c>
      <c r="AY3646" s="18" t="s">
        <v>304</v>
      </c>
      <c r="BE3646" s="147">
        <f>IF(N3646="základní",J3646,0)</f>
        <v>0</v>
      </c>
      <c r="BF3646" s="147">
        <f>IF(N3646="snížená",J3646,0)</f>
        <v>0</v>
      </c>
      <c r="BG3646" s="147">
        <f>IF(N3646="zákl. přenesená",J3646,0)</f>
        <v>0</v>
      </c>
      <c r="BH3646" s="147">
        <f>IF(N3646="sníž. přenesená",J3646,0)</f>
        <v>0</v>
      </c>
      <c r="BI3646" s="147">
        <f>IF(N3646="nulová",J3646,0)</f>
        <v>0</v>
      </c>
      <c r="BJ3646" s="18" t="s">
        <v>78</v>
      </c>
      <c r="BK3646" s="147">
        <f>ROUND(I3646*H3646,2)</f>
        <v>0</v>
      </c>
      <c r="BL3646" s="18" t="s">
        <v>423</v>
      </c>
      <c r="BM3646" s="146" t="s">
        <v>3834</v>
      </c>
    </row>
    <row r="3647" spans="2:65" s="1" customFormat="1" x14ac:dyDescent="0.2">
      <c r="B3647" s="33"/>
      <c r="D3647" s="148" t="s">
        <v>311</v>
      </c>
      <c r="F3647" s="149" t="s">
        <v>3835</v>
      </c>
      <c r="I3647" s="150"/>
      <c r="L3647" s="33"/>
      <c r="M3647" s="151"/>
      <c r="T3647" s="54"/>
      <c r="AT3647" s="18" t="s">
        <v>311</v>
      </c>
      <c r="AU3647" s="18" t="s">
        <v>80</v>
      </c>
    </row>
    <row r="3648" spans="2:65" s="12" customFormat="1" x14ac:dyDescent="0.2">
      <c r="B3648" s="152"/>
      <c r="D3648" s="153" t="s">
        <v>313</v>
      </c>
      <c r="E3648" s="154" t="s">
        <v>2</v>
      </c>
      <c r="F3648" s="155" t="s">
        <v>3828</v>
      </c>
      <c r="H3648" s="154" t="s">
        <v>2</v>
      </c>
      <c r="I3648" s="156"/>
      <c r="L3648" s="152"/>
      <c r="M3648" s="157"/>
      <c r="T3648" s="158"/>
      <c r="AT3648" s="154" t="s">
        <v>313</v>
      </c>
      <c r="AU3648" s="154" t="s">
        <v>80</v>
      </c>
      <c r="AV3648" s="12" t="s">
        <v>78</v>
      </c>
      <c r="AW3648" s="12" t="s">
        <v>32</v>
      </c>
      <c r="AX3648" s="12" t="s">
        <v>71</v>
      </c>
      <c r="AY3648" s="154" t="s">
        <v>304</v>
      </c>
    </row>
    <row r="3649" spans="2:65" s="13" customFormat="1" x14ac:dyDescent="0.2">
      <c r="B3649" s="159"/>
      <c r="D3649" s="153" t="s">
        <v>313</v>
      </c>
      <c r="E3649" s="160" t="s">
        <v>2</v>
      </c>
      <c r="F3649" s="161" t="s">
        <v>3836</v>
      </c>
      <c r="H3649" s="162">
        <v>26.28</v>
      </c>
      <c r="I3649" s="163"/>
      <c r="L3649" s="159"/>
      <c r="M3649" s="164"/>
      <c r="T3649" s="165"/>
      <c r="AT3649" s="160" t="s">
        <v>313</v>
      </c>
      <c r="AU3649" s="160" t="s">
        <v>80</v>
      </c>
      <c r="AV3649" s="13" t="s">
        <v>80</v>
      </c>
      <c r="AW3649" s="13" t="s">
        <v>32</v>
      </c>
      <c r="AX3649" s="13" t="s">
        <v>71</v>
      </c>
      <c r="AY3649" s="160" t="s">
        <v>304</v>
      </c>
    </row>
    <row r="3650" spans="2:65" s="13" customFormat="1" x14ac:dyDescent="0.2">
      <c r="B3650" s="159"/>
      <c r="D3650" s="153" t="s">
        <v>313</v>
      </c>
      <c r="E3650" s="160" t="s">
        <v>2</v>
      </c>
      <c r="F3650" s="161" t="s">
        <v>3837</v>
      </c>
      <c r="H3650" s="162">
        <v>29.2</v>
      </c>
      <c r="I3650" s="163"/>
      <c r="L3650" s="159"/>
      <c r="M3650" s="164"/>
      <c r="T3650" s="165"/>
      <c r="AT3650" s="160" t="s">
        <v>313</v>
      </c>
      <c r="AU3650" s="160" t="s">
        <v>80</v>
      </c>
      <c r="AV3650" s="13" t="s">
        <v>80</v>
      </c>
      <c r="AW3650" s="13" t="s">
        <v>32</v>
      </c>
      <c r="AX3650" s="13" t="s">
        <v>71</v>
      </c>
      <c r="AY3650" s="160" t="s">
        <v>304</v>
      </c>
    </row>
    <row r="3651" spans="2:65" s="15" customFormat="1" x14ac:dyDescent="0.2">
      <c r="B3651" s="173"/>
      <c r="D3651" s="153" t="s">
        <v>313</v>
      </c>
      <c r="E3651" s="174" t="s">
        <v>2</v>
      </c>
      <c r="F3651" s="175" t="s">
        <v>323</v>
      </c>
      <c r="H3651" s="176">
        <v>55.48</v>
      </c>
      <c r="I3651" s="177"/>
      <c r="L3651" s="173"/>
      <c r="M3651" s="178"/>
      <c r="T3651" s="179"/>
      <c r="AT3651" s="174" t="s">
        <v>313</v>
      </c>
      <c r="AU3651" s="174" t="s">
        <v>80</v>
      </c>
      <c r="AV3651" s="15" t="s">
        <v>86</v>
      </c>
      <c r="AW3651" s="15" t="s">
        <v>32</v>
      </c>
      <c r="AX3651" s="15" t="s">
        <v>78</v>
      </c>
      <c r="AY3651" s="174" t="s">
        <v>304</v>
      </c>
    </row>
    <row r="3652" spans="2:65" s="1" customFormat="1" ht="21.75" customHeight="1" x14ac:dyDescent="0.2">
      <c r="B3652" s="134"/>
      <c r="C3652" s="135" t="s">
        <v>3838</v>
      </c>
      <c r="D3652" s="135" t="s">
        <v>306</v>
      </c>
      <c r="E3652" s="136" t="s">
        <v>3839</v>
      </c>
      <c r="F3652" s="137" t="s">
        <v>3840</v>
      </c>
      <c r="G3652" s="138" t="s">
        <v>130</v>
      </c>
      <c r="H3652" s="139">
        <v>12.737</v>
      </c>
      <c r="I3652" s="140"/>
      <c r="J3652" s="141">
        <f>ROUND(I3652*H3652,2)</f>
        <v>0</v>
      </c>
      <c r="K3652" s="137" t="s">
        <v>309</v>
      </c>
      <c r="L3652" s="33"/>
      <c r="M3652" s="142" t="s">
        <v>2</v>
      </c>
      <c r="N3652" s="143" t="s">
        <v>42</v>
      </c>
      <c r="P3652" s="144">
        <f>O3652*H3652</f>
        <v>0</v>
      </c>
      <c r="Q3652" s="144">
        <v>5.0000000000000002E-5</v>
      </c>
      <c r="R3652" s="144">
        <f>Q3652*H3652</f>
        <v>6.3685E-4</v>
      </c>
      <c r="S3652" s="144">
        <v>0</v>
      </c>
      <c r="T3652" s="145">
        <f>S3652*H3652</f>
        <v>0</v>
      </c>
      <c r="AR3652" s="146" t="s">
        <v>423</v>
      </c>
      <c r="AT3652" s="146" t="s">
        <v>306</v>
      </c>
      <c r="AU3652" s="146" t="s">
        <v>80</v>
      </c>
      <c r="AY3652" s="18" t="s">
        <v>304</v>
      </c>
      <c r="BE3652" s="147">
        <f>IF(N3652="základní",J3652,0)</f>
        <v>0</v>
      </c>
      <c r="BF3652" s="147">
        <f>IF(N3652="snížená",J3652,0)</f>
        <v>0</v>
      </c>
      <c r="BG3652" s="147">
        <f>IF(N3652="zákl. přenesená",J3652,0)</f>
        <v>0</v>
      </c>
      <c r="BH3652" s="147">
        <f>IF(N3652="sníž. přenesená",J3652,0)</f>
        <v>0</v>
      </c>
      <c r="BI3652" s="147">
        <f>IF(N3652="nulová",J3652,0)</f>
        <v>0</v>
      </c>
      <c r="BJ3652" s="18" t="s">
        <v>78</v>
      </c>
      <c r="BK3652" s="147">
        <f>ROUND(I3652*H3652,2)</f>
        <v>0</v>
      </c>
      <c r="BL3652" s="18" t="s">
        <v>423</v>
      </c>
      <c r="BM3652" s="146" t="s">
        <v>3841</v>
      </c>
    </row>
    <row r="3653" spans="2:65" s="1" customFormat="1" x14ac:dyDescent="0.2">
      <c r="B3653" s="33"/>
      <c r="D3653" s="148" t="s">
        <v>311</v>
      </c>
      <c r="F3653" s="149" t="s">
        <v>3842</v>
      </c>
      <c r="I3653" s="150"/>
      <c r="L3653" s="33"/>
      <c r="M3653" s="151"/>
      <c r="T3653" s="54"/>
      <c r="AT3653" s="18" t="s">
        <v>311</v>
      </c>
      <c r="AU3653" s="18" t="s">
        <v>80</v>
      </c>
    </row>
    <row r="3654" spans="2:65" s="12" customFormat="1" x14ac:dyDescent="0.2">
      <c r="B3654" s="152"/>
      <c r="D3654" s="153" t="s">
        <v>313</v>
      </c>
      <c r="E3654" s="154" t="s">
        <v>2</v>
      </c>
      <c r="F3654" s="155" t="s">
        <v>3828</v>
      </c>
      <c r="H3654" s="154" t="s">
        <v>2</v>
      </c>
      <c r="I3654" s="156"/>
      <c r="L3654" s="152"/>
      <c r="M3654" s="157"/>
      <c r="T3654" s="158"/>
      <c r="AT3654" s="154" t="s">
        <v>313</v>
      </c>
      <c r="AU3654" s="154" t="s">
        <v>80</v>
      </c>
      <c r="AV3654" s="12" t="s">
        <v>78</v>
      </c>
      <c r="AW3654" s="12" t="s">
        <v>32</v>
      </c>
      <c r="AX3654" s="12" t="s">
        <v>71</v>
      </c>
      <c r="AY3654" s="154" t="s">
        <v>304</v>
      </c>
    </row>
    <row r="3655" spans="2:65" s="13" customFormat="1" x14ac:dyDescent="0.2">
      <c r="B3655" s="159"/>
      <c r="D3655" s="153" t="s">
        <v>313</v>
      </c>
      <c r="E3655" s="160" t="s">
        <v>2</v>
      </c>
      <c r="F3655" s="161" t="s">
        <v>3829</v>
      </c>
      <c r="H3655" s="162">
        <v>7.306</v>
      </c>
      <c r="I3655" s="163"/>
      <c r="L3655" s="159"/>
      <c r="M3655" s="164"/>
      <c r="T3655" s="165"/>
      <c r="AT3655" s="160" t="s">
        <v>313</v>
      </c>
      <c r="AU3655" s="160" t="s">
        <v>80</v>
      </c>
      <c r="AV3655" s="13" t="s">
        <v>80</v>
      </c>
      <c r="AW3655" s="13" t="s">
        <v>32</v>
      </c>
      <c r="AX3655" s="13" t="s">
        <v>71</v>
      </c>
      <c r="AY3655" s="160" t="s">
        <v>304</v>
      </c>
    </row>
    <row r="3656" spans="2:65" s="13" customFormat="1" x14ac:dyDescent="0.2">
      <c r="B3656" s="159"/>
      <c r="D3656" s="153" t="s">
        <v>313</v>
      </c>
      <c r="E3656" s="160" t="s">
        <v>2</v>
      </c>
      <c r="F3656" s="161" t="s">
        <v>3830</v>
      </c>
      <c r="H3656" s="162">
        <v>5.431</v>
      </c>
      <c r="I3656" s="163"/>
      <c r="L3656" s="159"/>
      <c r="M3656" s="164"/>
      <c r="T3656" s="165"/>
      <c r="AT3656" s="160" t="s">
        <v>313</v>
      </c>
      <c r="AU3656" s="160" t="s">
        <v>80</v>
      </c>
      <c r="AV3656" s="13" t="s">
        <v>80</v>
      </c>
      <c r="AW3656" s="13" t="s">
        <v>32</v>
      </c>
      <c r="AX3656" s="13" t="s">
        <v>71</v>
      </c>
      <c r="AY3656" s="160" t="s">
        <v>304</v>
      </c>
    </row>
    <row r="3657" spans="2:65" s="15" customFormat="1" x14ac:dyDescent="0.2">
      <c r="B3657" s="173"/>
      <c r="D3657" s="153" t="s">
        <v>313</v>
      </c>
      <c r="E3657" s="174" t="s">
        <v>2</v>
      </c>
      <c r="F3657" s="175" t="s">
        <v>323</v>
      </c>
      <c r="H3657" s="176">
        <v>12.737</v>
      </c>
      <c r="I3657" s="177"/>
      <c r="L3657" s="173"/>
      <c r="M3657" s="178"/>
      <c r="T3657" s="179"/>
      <c r="AT3657" s="174" t="s">
        <v>313</v>
      </c>
      <c r="AU3657" s="174" t="s">
        <v>80</v>
      </c>
      <c r="AV3657" s="15" t="s">
        <v>86</v>
      </c>
      <c r="AW3657" s="15" t="s">
        <v>32</v>
      </c>
      <c r="AX3657" s="15" t="s">
        <v>78</v>
      </c>
      <c r="AY3657" s="174" t="s">
        <v>304</v>
      </c>
    </row>
    <row r="3658" spans="2:65" s="1" customFormat="1" ht="37.9" customHeight="1" x14ac:dyDescent="0.2">
      <c r="B3658" s="134"/>
      <c r="C3658" s="135" t="s">
        <v>3843</v>
      </c>
      <c r="D3658" s="135" t="s">
        <v>306</v>
      </c>
      <c r="E3658" s="136" t="s">
        <v>3844</v>
      </c>
      <c r="F3658" s="137" t="s">
        <v>3845</v>
      </c>
      <c r="G3658" s="138" t="s">
        <v>179</v>
      </c>
      <c r="H3658" s="139">
        <v>26.28</v>
      </c>
      <c r="I3658" s="140"/>
      <c r="J3658" s="141">
        <f>ROUND(I3658*H3658,2)</f>
        <v>0</v>
      </c>
      <c r="K3658" s="137" t="s">
        <v>309</v>
      </c>
      <c r="L3658" s="33"/>
      <c r="M3658" s="142" t="s">
        <v>2</v>
      </c>
      <c r="N3658" s="143" t="s">
        <v>42</v>
      </c>
      <c r="P3658" s="144">
        <f>O3658*H3658</f>
        <v>0</v>
      </c>
      <c r="Q3658" s="144">
        <v>1.5299999999999999E-3</v>
      </c>
      <c r="R3658" s="144">
        <f>Q3658*H3658</f>
        <v>4.0208399999999998E-2</v>
      </c>
      <c r="S3658" s="144">
        <v>0</v>
      </c>
      <c r="T3658" s="145">
        <f>S3658*H3658</f>
        <v>0</v>
      </c>
      <c r="AR3658" s="146" t="s">
        <v>423</v>
      </c>
      <c r="AT3658" s="146" t="s">
        <v>306</v>
      </c>
      <c r="AU3658" s="146" t="s">
        <v>80</v>
      </c>
      <c r="AY3658" s="18" t="s">
        <v>304</v>
      </c>
      <c r="BE3658" s="147">
        <f>IF(N3658="základní",J3658,0)</f>
        <v>0</v>
      </c>
      <c r="BF3658" s="147">
        <f>IF(N3658="snížená",J3658,0)</f>
        <v>0</v>
      </c>
      <c r="BG3658" s="147">
        <f>IF(N3658="zákl. přenesená",J3658,0)</f>
        <v>0</v>
      </c>
      <c r="BH3658" s="147">
        <f>IF(N3658="sníž. přenesená",J3658,0)</f>
        <v>0</v>
      </c>
      <c r="BI3658" s="147">
        <f>IF(N3658="nulová",J3658,0)</f>
        <v>0</v>
      </c>
      <c r="BJ3658" s="18" t="s">
        <v>78</v>
      </c>
      <c r="BK3658" s="147">
        <f>ROUND(I3658*H3658,2)</f>
        <v>0</v>
      </c>
      <c r="BL3658" s="18" t="s">
        <v>423</v>
      </c>
      <c r="BM3658" s="146" t="s">
        <v>3846</v>
      </c>
    </row>
    <row r="3659" spans="2:65" s="1" customFormat="1" x14ac:dyDescent="0.2">
      <c r="B3659" s="33"/>
      <c r="D3659" s="148" t="s">
        <v>311</v>
      </c>
      <c r="F3659" s="149" t="s">
        <v>3847</v>
      </c>
      <c r="I3659" s="150"/>
      <c r="L3659" s="33"/>
      <c r="M3659" s="151"/>
      <c r="T3659" s="54"/>
      <c r="AT3659" s="18" t="s">
        <v>311</v>
      </c>
      <c r="AU3659" s="18" t="s">
        <v>80</v>
      </c>
    </row>
    <row r="3660" spans="2:65" s="12" customFormat="1" x14ac:dyDescent="0.2">
      <c r="B3660" s="152"/>
      <c r="D3660" s="153" t="s">
        <v>313</v>
      </c>
      <c r="E3660" s="154" t="s">
        <v>2</v>
      </c>
      <c r="F3660" s="155" t="s">
        <v>3828</v>
      </c>
      <c r="H3660" s="154" t="s">
        <v>2</v>
      </c>
      <c r="I3660" s="156"/>
      <c r="L3660" s="152"/>
      <c r="M3660" s="157"/>
      <c r="T3660" s="158"/>
      <c r="AT3660" s="154" t="s">
        <v>313</v>
      </c>
      <c r="AU3660" s="154" t="s">
        <v>80</v>
      </c>
      <c r="AV3660" s="12" t="s">
        <v>78</v>
      </c>
      <c r="AW3660" s="12" t="s">
        <v>32</v>
      </c>
      <c r="AX3660" s="12" t="s">
        <v>71</v>
      </c>
      <c r="AY3660" s="154" t="s">
        <v>304</v>
      </c>
    </row>
    <row r="3661" spans="2:65" s="13" customFormat="1" x14ac:dyDescent="0.2">
      <c r="B3661" s="159"/>
      <c r="D3661" s="153" t="s">
        <v>313</v>
      </c>
      <c r="E3661" s="160" t="s">
        <v>2</v>
      </c>
      <c r="F3661" s="161" t="s">
        <v>3848</v>
      </c>
      <c r="H3661" s="162">
        <v>26.28</v>
      </c>
      <c r="I3661" s="163"/>
      <c r="L3661" s="159"/>
      <c r="M3661" s="164"/>
      <c r="T3661" s="165"/>
      <c r="AT3661" s="160" t="s">
        <v>313</v>
      </c>
      <c r="AU3661" s="160" t="s">
        <v>80</v>
      </c>
      <c r="AV3661" s="13" t="s">
        <v>80</v>
      </c>
      <c r="AW3661" s="13" t="s">
        <v>32</v>
      </c>
      <c r="AX3661" s="13" t="s">
        <v>71</v>
      </c>
      <c r="AY3661" s="160" t="s">
        <v>304</v>
      </c>
    </row>
    <row r="3662" spans="2:65" s="15" customFormat="1" x14ac:dyDescent="0.2">
      <c r="B3662" s="173"/>
      <c r="D3662" s="153" t="s">
        <v>313</v>
      </c>
      <c r="E3662" s="174" t="s">
        <v>3849</v>
      </c>
      <c r="F3662" s="175" t="s">
        <v>323</v>
      </c>
      <c r="H3662" s="176">
        <v>26.28</v>
      </c>
      <c r="I3662" s="177"/>
      <c r="L3662" s="173"/>
      <c r="M3662" s="178"/>
      <c r="T3662" s="179"/>
      <c r="AT3662" s="174" t="s">
        <v>313</v>
      </c>
      <c r="AU3662" s="174" t="s">
        <v>80</v>
      </c>
      <c r="AV3662" s="15" t="s">
        <v>86</v>
      </c>
      <c r="AW3662" s="15" t="s">
        <v>32</v>
      </c>
      <c r="AX3662" s="15" t="s">
        <v>78</v>
      </c>
      <c r="AY3662" s="174" t="s">
        <v>304</v>
      </c>
    </row>
    <row r="3663" spans="2:65" s="1" customFormat="1" ht="37.9" customHeight="1" x14ac:dyDescent="0.2">
      <c r="B3663" s="134"/>
      <c r="C3663" s="135" t="s">
        <v>3850</v>
      </c>
      <c r="D3663" s="135" t="s">
        <v>306</v>
      </c>
      <c r="E3663" s="136" t="s">
        <v>3851</v>
      </c>
      <c r="F3663" s="137" t="s">
        <v>3852</v>
      </c>
      <c r="G3663" s="138" t="s">
        <v>179</v>
      </c>
      <c r="H3663" s="139">
        <v>29.2</v>
      </c>
      <c r="I3663" s="140"/>
      <c r="J3663" s="141">
        <f>ROUND(I3663*H3663,2)</f>
        <v>0</v>
      </c>
      <c r="K3663" s="137" t="s">
        <v>309</v>
      </c>
      <c r="L3663" s="33"/>
      <c r="M3663" s="142" t="s">
        <v>2</v>
      </c>
      <c r="N3663" s="143" t="s">
        <v>42</v>
      </c>
      <c r="P3663" s="144">
        <f>O3663*H3663</f>
        <v>0</v>
      </c>
      <c r="Q3663" s="144">
        <v>1.0200000000000001E-3</v>
      </c>
      <c r="R3663" s="144">
        <f>Q3663*H3663</f>
        <v>2.9784000000000001E-2</v>
      </c>
      <c r="S3663" s="144">
        <v>0</v>
      </c>
      <c r="T3663" s="145">
        <f>S3663*H3663</f>
        <v>0</v>
      </c>
      <c r="AR3663" s="146" t="s">
        <v>423</v>
      </c>
      <c r="AT3663" s="146" t="s">
        <v>306</v>
      </c>
      <c r="AU3663" s="146" t="s">
        <v>80</v>
      </c>
      <c r="AY3663" s="18" t="s">
        <v>304</v>
      </c>
      <c r="BE3663" s="147">
        <f>IF(N3663="základní",J3663,0)</f>
        <v>0</v>
      </c>
      <c r="BF3663" s="147">
        <f>IF(N3663="snížená",J3663,0)</f>
        <v>0</v>
      </c>
      <c r="BG3663" s="147">
        <f>IF(N3663="zákl. přenesená",J3663,0)</f>
        <v>0</v>
      </c>
      <c r="BH3663" s="147">
        <f>IF(N3663="sníž. přenesená",J3663,0)</f>
        <v>0</v>
      </c>
      <c r="BI3663" s="147">
        <f>IF(N3663="nulová",J3663,0)</f>
        <v>0</v>
      </c>
      <c r="BJ3663" s="18" t="s">
        <v>78</v>
      </c>
      <c r="BK3663" s="147">
        <f>ROUND(I3663*H3663,2)</f>
        <v>0</v>
      </c>
      <c r="BL3663" s="18" t="s">
        <v>423</v>
      </c>
      <c r="BM3663" s="146" t="s">
        <v>3853</v>
      </c>
    </row>
    <row r="3664" spans="2:65" s="1" customFormat="1" x14ac:dyDescent="0.2">
      <c r="B3664" s="33"/>
      <c r="D3664" s="148" t="s">
        <v>311</v>
      </c>
      <c r="F3664" s="149" t="s">
        <v>3854</v>
      </c>
      <c r="I3664" s="150"/>
      <c r="L3664" s="33"/>
      <c r="M3664" s="151"/>
      <c r="T3664" s="54"/>
      <c r="AT3664" s="18" t="s">
        <v>311</v>
      </c>
      <c r="AU3664" s="18" t="s">
        <v>80</v>
      </c>
    </row>
    <row r="3665" spans="2:65" s="12" customFormat="1" x14ac:dyDescent="0.2">
      <c r="B3665" s="152"/>
      <c r="D3665" s="153" t="s">
        <v>313</v>
      </c>
      <c r="E3665" s="154" t="s">
        <v>2</v>
      </c>
      <c r="F3665" s="155" t="s">
        <v>3828</v>
      </c>
      <c r="H3665" s="154" t="s">
        <v>2</v>
      </c>
      <c r="I3665" s="156"/>
      <c r="L3665" s="152"/>
      <c r="M3665" s="157"/>
      <c r="T3665" s="158"/>
      <c r="AT3665" s="154" t="s">
        <v>313</v>
      </c>
      <c r="AU3665" s="154" t="s">
        <v>80</v>
      </c>
      <c r="AV3665" s="12" t="s">
        <v>78</v>
      </c>
      <c r="AW3665" s="12" t="s">
        <v>32</v>
      </c>
      <c r="AX3665" s="12" t="s">
        <v>71</v>
      </c>
      <c r="AY3665" s="154" t="s">
        <v>304</v>
      </c>
    </row>
    <row r="3666" spans="2:65" s="13" customFormat="1" x14ac:dyDescent="0.2">
      <c r="B3666" s="159"/>
      <c r="D3666" s="153" t="s">
        <v>313</v>
      </c>
      <c r="E3666" s="160" t="s">
        <v>2</v>
      </c>
      <c r="F3666" s="161" t="s">
        <v>3855</v>
      </c>
      <c r="H3666" s="162">
        <v>29.2</v>
      </c>
      <c r="I3666" s="163"/>
      <c r="L3666" s="159"/>
      <c r="M3666" s="164"/>
      <c r="T3666" s="165"/>
      <c r="AT3666" s="160" t="s">
        <v>313</v>
      </c>
      <c r="AU3666" s="160" t="s">
        <v>80</v>
      </c>
      <c r="AV3666" s="13" t="s">
        <v>80</v>
      </c>
      <c r="AW3666" s="13" t="s">
        <v>32</v>
      </c>
      <c r="AX3666" s="13" t="s">
        <v>71</v>
      </c>
      <c r="AY3666" s="160" t="s">
        <v>304</v>
      </c>
    </row>
    <row r="3667" spans="2:65" s="15" customFormat="1" x14ac:dyDescent="0.2">
      <c r="B3667" s="173"/>
      <c r="D3667" s="153" t="s">
        <v>313</v>
      </c>
      <c r="E3667" s="174" t="s">
        <v>3856</v>
      </c>
      <c r="F3667" s="175" t="s">
        <v>323</v>
      </c>
      <c r="H3667" s="176">
        <v>29.2</v>
      </c>
      <c r="I3667" s="177"/>
      <c r="L3667" s="173"/>
      <c r="M3667" s="178"/>
      <c r="T3667" s="179"/>
      <c r="AT3667" s="174" t="s">
        <v>313</v>
      </c>
      <c r="AU3667" s="174" t="s">
        <v>80</v>
      </c>
      <c r="AV3667" s="15" t="s">
        <v>86</v>
      </c>
      <c r="AW3667" s="15" t="s">
        <v>32</v>
      </c>
      <c r="AX3667" s="15" t="s">
        <v>78</v>
      </c>
      <c r="AY3667" s="174" t="s">
        <v>304</v>
      </c>
    </row>
    <row r="3668" spans="2:65" s="1" customFormat="1" ht="37.9" customHeight="1" x14ac:dyDescent="0.2">
      <c r="B3668" s="134"/>
      <c r="C3668" s="135" t="s">
        <v>3857</v>
      </c>
      <c r="D3668" s="135" t="s">
        <v>306</v>
      </c>
      <c r="E3668" s="136" t="s">
        <v>3858</v>
      </c>
      <c r="F3668" s="137" t="s">
        <v>3859</v>
      </c>
      <c r="G3668" s="138" t="s">
        <v>179</v>
      </c>
      <c r="H3668" s="139">
        <v>29.2</v>
      </c>
      <c r="I3668" s="140"/>
      <c r="J3668" s="141">
        <f>ROUND(I3668*H3668,2)</f>
        <v>0</v>
      </c>
      <c r="K3668" s="137" t="s">
        <v>309</v>
      </c>
      <c r="L3668" s="33"/>
      <c r="M3668" s="142" t="s">
        <v>2</v>
      </c>
      <c r="N3668" s="143" t="s">
        <v>42</v>
      </c>
      <c r="P3668" s="144">
        <f>O3668*H3668</f>
        <v>0</v>
      </c>
      <c r="Q3668" s="144">
        <v>3.4000000000000002E-4</v>
      </c>
      <c r="R3668" s="144">
        <f>Q3668*H3668</f>
        <v>9.9280000000000011E-3</v>
      </c>
      <c r="S3668" s="144">
        <v>0</v>
      </c>
      <c r="T3668" s="145">
        <f>S3668*H3668</f>
        <v>0</v>
      </c>
      <c r="AR3668" s="146" t="s">
        <v>423</v>
      </c>
      <c r="AT3668" s="146" t="s">
        <v>306</v>
      </c>
      <c r="AU3668" s="146" t="s">
        <v>80</v>
      </c>
      <c r="AY3668" s="18" t="s">
        <v>304</v>
      </c>
      <c r="BE3668" s="147">
        <f>IF(N3668="základní",J3668,0)</f>
        <v>0</v>
      </c>
      <c r="BF3668" s="147">
        <f>IF(N3668="snížená",J3668,0)</f>
        <v>0</v>
      </c>
      <c r="BG3668" s="147">
        <f>IF(N3668="zákl. přenesená",J3668,0)</f>
        <v>0</v>
      </c>
      <c r="BH3668" s="147">
        <f>IF(N3668="sníž. přenesená",J3668,0)</f>
        <v>0</v>
      </c>
      <c r="BI3668" s="147">
        <f>IF(N3668="nulová",J3668,0)</f>
        <v>0</v>
      </c>
      <c r="BJ3668" s="18" t="s">
        <v>78</v>
      </c>
      <c r="BK3668" s="147">
        <f>ROUND(I3668*H3668,2)</f>
        <v>0</v>
      </c>
      <c r="BL3668" s="18" t="s">
        <v>423</v>
      </c>
      <c r="BM3668" s="146" t="s">
        <v>3860</v>
      </c>
    </row>
    <row r="3669" spans="2:65" s="1" customFormat="1" x14ac:dyDescent="0.2">
      <c r="B3669" s="33"/>
      <c r="D3669" s="148" t="s">
        <v>311</v>
      </c>
      <c r="F3669" s="149" t="s">
        <v>3861</v>
      </c>
      <c r="I3669" s="150"/>
      <c r="L3669" s="33"/>
      <c r="M3669" s="151"/>
      <c r="T3669" s="54"/>
      <c r="AT3669" s="18" t="s">
        <v>311</v>
      </c>
      <c r="AU3669" s="18" t="s">
        <v>80</v>
      </c>
    </row>
    <row r="3670" spans="2:65" s="12" customFormat="1" x14ac:dyDescent="0.2">
      <c r="B3670" s="152"/>
      <c r="D3670" s="153" t="s">
        <v>313</v>
      </c>
      <c r="E3670" s="154" t="s">
        <v>2</v>
      </c>
      <c r="F3670" s="155" t="s">
        <v>3828</v>
      </c>
      <c r="H3670" s="154" t="s">
        <v>2</v>
      </c>
      <c r="I3670" s="156"/>
      <c r="L3670" s="152"/>
      <c r="M3670" s="157"/>
      <c r="T3670" s="158"/>
      <c r="AT3670" s="154" t="s">
        <v>313</v>
      </c>
      <c r="AU3670" s="154" t="s">
        <v>80</v>
      </c>
      <c r="AV3670" s="12" t="s">
        <v>78</v>
      </c>
      <c r="AW3670" s="12" t="s">
        <v>32</v>
      </c>
      <c r="AX3670" s="12" t="s">
        <v>71</v>
      </c>
      <c r="AY3670" s="154" t="s">
        <v>304</v>
      </c>
    </row>
    <row r="3671" spans="2:65" s="13" customFormat="1" x14ac:dyDescent="0.2">
      <c r="B3671" s="159"/>
      <c r="D3671" s="153" t="s">
        <v>313</v>
      </c>
      <c r="E3671" s="160" t="s">
        <v>2</v>
      </c>
      <c r="F3671" s="161" t="s">
        <v>3855</v>
      </c>
      <c r="H3671" s="162">
        <v>29.2</v>
      </c>
      <c r="I3671" s="163"/>
      <c r="L3671" s="159"/>
      <c r="M3671" s="164"/>
      <c r="T3671" s="165"/>
      <c r="AT3671" s="160" t="s">
        <v>313</v>
      </c>
      <c r="AU3671" s="160" t="s">
        <v>80</v>
      </c>
      <c r="AV3671" s="13" t="s">
        <v>80</v>
      </c>
      <c r="AW3671" s="13" t="s">
        <v>32</v>
      </c>
      <c r="AX3671" s="13" t="s">
        <v>71</v>
      </c>
      <c r="AY3671" s="160" t="s">
        <v>304</v>
      </c>
    </row>
    <row r="3672" spans="2:65" s="15" customFormat="1" x14ac:dyDescent="0.2">
      <c r="B3672" s="173"/>
      <c r="D3672" s="153" t="s">
        <v>313</v>
      </c>
      <c r="E3672" s="174" t="s">
        <v>2</v>
      </c>
      <c r="F3672" s="175" t="s">
        <v>323</v>
      </c>
      <c r="H3672" s="176">
        <v>29.2</v>
      </c>
      <c r="I3672" s="177"/>
      <c r="L3672" s="173"/>
      <c r="M3672" s="178"/>
      <c r="T3672" s="179"/>
      <c r="AT3672" s="174" t="s">
        <v>313</v>
      </c>
      <c r="AU3672" s="174" t="s">
        <v>80</v>
      </c>
      <c r="AV3672" s="15" t="s">
        <v>86</v>
      </c>
      <c r="AW3672" s="15" t="s">
        <v>32</v>
      </c>
      <c r="AX3672" s="15" t="s">
        <v>78</v>
      </c>
      <c r="AY3672" s="174" t="s">
        <v>304</v>
      </c>
    </row>
    <row r="3673" spans="2:65" s="1" customFormat="1" ht="24.2" customHeight="1" x14ac:dyDescent="0.2">
      <c r="B3673" s="134"/>
      <c r="C3673" s="181" t="s">
        <v>3862</v>
      </c>
      <c r="D3673" s="181" t="s">
        <v>535</v>
      </c>
      <c r="E3673" s="182" t="s">
        <v>3863</v>
      </c>
      <c r="F3673" s="183" t="s">
        <v>3864</v>
      </c>
      <c r="G3673" s="184" t="s">
        <v>179</v>
      </c>
      <c r="H3673" s="185">
        <v>32.119999999999997</v>
      </c>
      <c r="I3673" s="186"/>
      <c r="J3673" s="187">
        <f>ROUND(I3673*H3673,2)</f>
        <v>0</v>
      </c>
      <c r="K3673" s="183" t="s">
        <v>309</v>
      </c>
      <c r="L3673" s="188"/>
      <c r="M3673" s="189" t="s">
        <v>2</v>
      </c>
      <c r="N3673" s="190" t="s">
        <v>42</v>
      </c>
      <c r="P3673" s="144">
        <f>O3673*H3673</f>
        <v>0</v>
      </c>
      <c r="Q3673" s="144">
        <v>4.0000000000000002E-4</v>
      </c>
      <c r="R3673" s="144">
        <f>Q3673*H3673</f>
        <v>1.2848E-2</v>
      </c>
      <c r="S3673" s="144">
        <v>0</v>
      </c>
      <c r="T3673" s="145">
        <f>S3673*H3673</f>
        <v>0</v>
      </c>
      <c r="AR3673" s="146" t="s">
        <v>552</v>
      </c>
      <c r="AT3673" s="146" t="s">
        <v>535</v>
      </c>
      <c r="AU3673" s="146" t="s">
        <v>80</v>
      </c>
      <c r="AY3673" s="18" t="s">
        <v>304</v>
      </c>
      <c r="BE3673" s="147">
        <f>IF(N3673="základní",J3673,0)</f>
        <v>0</v>
      </c>
      <c r="BF3673" s="147">
        <f>IF(N3673="snížená",J3673,0)</f>
        <v>0</v>
      </c>
      <c r="BG3673" s="147">
        <f>IF(N3673="zákl. přenesená",J3673,0)</f>
        <v>0</v>
      </c>
      <c r="BH3673" s="147">
        <f>IF(N3673="sníž. přenesená",J3673,0)</f>
        <v>0</v>
      </c>
      <c r="BI3673" s="147">
        <f>IF(N3673="nulová",J3673,0)</f>
        <v>0</v>
      </c>
      <c r="BJ3673" s="18" t="s">
        <v>78</v>
      </c>
      <c r="BK3673" s="147">
        <f>ROUND(I3673*H3673,2)</f>
        <v>0</v>
      </c>
      <c r="BL3673" s="18" t="s">
        <v>423</v>
      </c>
      <c r="BM3673" s="146" t="s">
        <v>3865</v>
      </c>
    </row>
    <row r="3674" spans="2:65" s="13" customFormat="1" x14ac:dyDescent="0.2">
      <c r="B3674" s="159"/>
      <c r="D3674" s="153" t="s">
        <v>313</v>
      </c>
      <c r="F3674" s="161" t="s">
        <v>3866</v>
      </c>
      <c r="H3674" s="162">
        <v>32.119999999999997</v>
      </c>
      <c r="I3674" s="163"/>
      <c r="L3674" s="159"/>
      <c r="M3674" s="164"/>
      <c r="T3674" s="165"/>
      <c r="AT3674" s="160" t="s">
        <v>313</v>
      </c>
      <c r="AU3674" s="160" t="s">
        <v>80</v>
      </c>
      <c r="AV3674" s="13" t="s">
        <v>80</v>
      </c>
      <c r="AW3674" s="13" t="s">
        <v>3</v>
      </c>
      <c r="AX3674" s="13" t="s">
        <v>78</v>
      </c>
      <c r="AY3674" s="160" t="s">
        <v>304</v>
      </c>
    </row>
    <row r="3675" spans="2:65" s="1" customFormat="1" ht="37.9" customHeight="1" x14ac:dyDescent="0.2">
      <c r="B3675" s="134"/>
      <c r="C3675" s="135" t="s">
        <v>3867</v>
      </c>
      <c r="D3675" s="135" t="s">
        <v>306</v>
      </c>
      <c r="E3675" s="136" t="s">
        <v>3868</v>
      </c>
      <c r="F3675" s="137" t="s">
        <v>3869</v>
      </c>
      <c r="G3675" s="138" t="s">
        <v>179</v>
      </c>
      <c r="H3675" s="139">
        <v>17.262</v>
      </c>
      <c r="I3675" s="140"/>
      <c r="J3675" s="141">
        <f>ROUND(I3675*H3675,2)</f>
        <v>0</v>
      </c>
      <c r="K3675" s="137" t="s">
        <v>309</v>
      </c>
      <c r="L3675" s="33"/>
      <c r="M3675" s="142" t="s">
        <v>2</v>
      </c>
      <c r="N3675" s="143" t="s">
        <v>42</v>
      </c>
      <c r="P3675" s="144">
        <f>O3675*H3675</f>
        <v>0</v>
      </c>
      <c r="Q3675" s="144">
        <v>5.8E-4</v>
      </c>
      <c r="R3675" s="144">
        <f>Q3675*H3675</f>
        <v>1.001196E-2</v>
      </c>
      <c r="S3675" s="144">
        <v>0</v>
      </c>
      <c r="T3675" s="145">
        <f>S3675*H3675</f>
        <v>0</v>
      </c>
      <c r="AR3675" s="146" t="s">
        <v>423</v>
      </c>
      <c r="AT3675" s="146" t="s">
        <v>306</v>
      </c>
      <c r="AU3675" s="146" t="s">
        <v>80</v>
      </c>
      <c r="AY3675" s="18" t="s">
        <v>304</v>
      </c>
      <c r="BE3675" s="147">
        <f>IF(N3675="základní",J3675,0)</f>
        <v>0</v>
      </c>
      <c r="BF3675" s="147">
        <f>IF(N3675="snížená",J3675,0)</f>
        <v>0</v>
      </c>
      <c r="BG3675" s="147">
        <f>IF(N3675="zákl. přenesená",J3675,0)</f>
        <v>0</v>
      </c>
      <c r="BH3675" s="147">
        <f>IF(N3675="sníž. přenesená",J3675,0)</f>
        <v>0</v>
      </c>
      <c r="BI3675" s="147">
        <f>IF(N3675="nulová",J3675,0)</f>
        <v>0</v>
      </c>
      <c r="BJ3675" s="18" t="s">
        <v>78</v>
      </c>
      <c r="BK3675" s="147">
        <f>ROUND(I3675*H3675,2)</f>
        <v>0</v>
      </c>
      <c r="BL3675" s="18" t="s">
        <v>423</v>
      </c>
      <c r="BM3675" s="146" t="s">
        <v>3870</v>
      </c>
    </row>
    <row r="3676" spans="2:65" s="1" customFormat="1" x14ac:dyDescent="0.2">
      <c r="B3676" s="33"/>
      <c r="D3676" s="148" t="s">
        <v>311</v>
      </c>
      <c r="F3676" s="149" t="s">
        <v>3871</v>
      </c>
      <c r="I3676" s="150"/>
      <c r="L3676" s="33"/>
      <c r="M3676" s="151"/>
      <c r="T3676" s="54"/>
      <c r="AT3676" s="18" t="s">
        <v>311</v>
      </c>
      <c r="AU3676" s="18" t="s">
        <v>80</v>
      </c>
    </row>
    <row r="3677" spans="2:65" s="12" customFormat="1" x14ac:dyDescent="0.2">
      <c r="B3677" s="152"/>
      <c r="D3677" s="153" t="s">
        <v>313</v>
      </c>
      <c r="E3677" s="154" t="s">
        <v>2</v>
      </c>
      <c r="F3677" s="155" t="s">
        <v>3828</v>
      </c>
      <c r="H3677" s="154" t="s">
        <v>2</v>
      </c>
      <c r="I3677" s="156"/>
      <c r="L3677" s="152"/>
      <c r="M3677" s="157"/>
      <c r="T3677" s="158"/>
      <c r="AT3677" s="154" t="s">
        <v>313</v>
      </c>
      <c r="AU3677" s="154" t="s">
        <v>80</v>
      </c>
      <c r="AV3677" s="12" t="s">
        <v>78</v>
      </c>
      <c r="AW3677" s="12" t="s">
        <v>32</v>
      </c>
      <c r="AX3677" s="12" t="s">
        <v>71</v>
      </c>
      <c r="AY3677" s="154" t="s">
        <v>304</v>
      </c>
    </row>
    <row r="3678" spans="2:65" s="13" customFormat="1" x14ac:dyDescent="0.2">
      <c r="B3678" s="159"/>
      <c r="D3678" s="153" t="s">
        <v>313</v>
      </c>
      <c r="E3678" s="160" t="s">
        <v>2</v>
      </c>
      <c r="F3678" s="161" t="s">
        <v>3872</v>
      </c>
      <c r="H3678" s="162">
        <v>10.007999999999999</v>
      </c>
      <c r="I3678" s="163"/>
      <c r="L3678" s="159"/>
      <c r="M3678" s="164"/>
      <c r="T3678" s="165"/>
      <c r="AT3678" s="160" t="s">
        <v>313</v>
      </c>
      <c r="AU3678" s="160" t="s">
        <v>80</v>
      </c>
      <c r="AV3678" s="13" t="s">
        <v>80</v>
      </c>
      <c r="AW3678" s="13" t="s">
        <v>32</v>
      </c>
      <c r="AX3678" s="13" t="s">
        <v>71</v>
      </c>
      <c r="AY3678" s="160" t="s">
        <v>304</v>
      </c>
    </row>
    <row r="3679" spans="2:65" s="13" customFormat="1" x14ac:dyDescent="0.2">
      <c r="B3679" s="159"/>
      <c r="D3679" s="153" t="s">
        <v>313</v>
      </c>
      <c r="E3679" s="160" t="s">
        <v>2</v>
      </c>
      <c r="F3679" s="161" t="s">
        <v>3873</v>
      </c>
      <c r="H3679" s="162">
        <v>7.2539999999999996</v>
      </c>
      <c r="I3679" s="163"/>
      <c r="L3679" s="159"/>
      <c r="M3679" s="164"/>
      <c r="T3679" s="165"/>
      <c r="AT3679" s="160" t="s">
        <v>313</v>
      </c>
      <c r="AU3679" s="160" t="s">
        <v>80</v>
      </c>
      <c r="AV3679" s="13" t="s">
        <v>80</v>
      </c>
      <c r="AW3679" s="13" t="s">
        <v>32</v>
      </c>
      <c r="AX3679" s="13" t="s">
        <v>71</v>
      </c>
      <c r="AY3679" s="160" t="s">
        <v>304</v>
      </c>
    </row>
    <row r="3680" spans="2:65" s="15" customFormat="1" x14ac:dyDescent="0.2">
      <c r="B3680" s="173"/>
      <c r="D3680" s="153" t="s">
        <v>313</v>
      </c>
      <c r="E3680" s="174" t="s">
        <v>3874</v>
      </c>
      <c r="F3680" s="175" t="s">
        <v>323</v>
      </c>
      <c r="H3680" s="176">
        <v>17.262</v>
      </c>
      <c r="I3680" s="177"/>
      <c r="L3680" s="173"/>
      <c r="M3680" s="178"/>
      <c r="T3680" s="179"/>
      <c r="AT3680" s="174" t="s">
        <v>313</v>
      </c>
      <c r="AU3680" s="174" t="s">
        <v>80</v>
      </c>
      <c r="AV3680" s="15" t="s">
        <v>86</v>
      </c>
      <c r="AW3680" s="15" t="s">
        <v>32</v>
      </c>
      <c r="AX3680" s="15" t="s">
        <v>78</v>
      </c>
      <c r="AY3680" s="174" t="s">
        <v>304</v>
      </c>
    </row>
    <row r="3681" spans="2:65" s="1" customFormat="1" ht="24.2" customHeight="1" x14ac:dyDescent="0.2">
      <c r="B3681" s="134"/>
      <c r="C3681" s="135" t="s">
        <v>3875</v>
      </c>
      <c r="D3681" s="135" t="s">
        <v>306</v>
      </c>
      <c r="E3681" s="136" t="s">
        <v>3819</v>
      </c>
      <c r="F3681" s="137" t="s">
        <v>3820</v>
      </c>
      <c r="G3681" s="138" t="s">
        <v>179</v>
      </c>
      <c r="H3681" s="139">
        <v>72.742000000000004</v>
      </c>
      <c r="I3681" s="140"/>
      <c r="J3681" s="141">
        <f>ROUND(I3681*H3681,2)</f>
        <v>0</v>
      </c>
      <c r="K3681" s="137" t="s">
        <v>309</v>
      </c>
      <c r="L3681" s="33"/>
      <c r="M3681" s="142" t="s">
        <v>2</v>
      </c>
      <c r="N3681" s="143" t="s">
        <v>42</v>
      </c>
      <c r="P3681" s="144">
        <f>O3681*H3681</f>
        <v>0</v>
      </c>
      <c r="Q3681" s="144">
        <v>0</v>
      </c>
      <c r="R3681" s="144">
        <f>Q3681*H3681</f>
        <v>0</v>
      </c>
      <c r="S3681" s="144">
        <v>0</v>
      </c>
      <c r="T3681" s="145">
        <f>S3681*H3681</f>
        <v>0</v>
      </c>
      <c r="AR3681" s="146" t="s">
        <v>423</v>
      </c>
      <c r="AT3681" s="146" t="s">
        <v>306</v>
      </c>
      <c r="AU3681" s="146" t="s">
        <v>80</v>
      </c>
      <c r="AY3681" s="18" t="s">
        <v>304</v>
      </c>
      <c r="BE3681" s="147">
        <f>IF(N3681="základní",J3681,0)</f>
        <v>0</v>
      </c>
      <c r="BF3681" s="147">
        <f>IF(N3681="snížená",J3681,0)</f>
        <v>0</v>
      </c>
      <c r="BG3681" s="147">
        <f>IF(N3681="zákl. přenesená",J3681,0)</f>
        <v>0</v>
      </c>
      <c r="BH3681" s="147">
        <f>IF(N3681="sníž. přenesená",J3681,0)</f>
        <v>0</v>
      </c>
      <c r="BI3681" s="147">
        <f>IF(N3681="nulová",J3681,0)</f>
        <v>0</v>
      </c>
      <c r="BJ3681" s="18" t="s">
        <v>78</v>
      </c>
      <c r="BK3681" s="147">
        <f>ROUND(I3681*H3681,2)</f>
        <v>0</v>
      </c>
      <c r="BL3681" s="18" t="s">
        <v>423</v>
      </c>
      <c r="BM3681" s="146" t="s">
        <v>3876</v>
      </c>
    </row>
    <row r="3682" spans="2:65" s="1" customFormat="1" x14ac:dyDescent="0.2">
      <c r="B3682" s="33"/>
      <c r="D3682" s="148" t="s">
        <v>311</v>
      </c>
      <c r="F3682" s="149" t="s">
        <v>3822</v>
      </c>
      <c r="I3682" s="150"/>
      <c r="L3682" s="33"/>
      <c r="M3682" s="151"/>
      <c r="T3682" s="54"/>
      <c r="AT3682" s="18" t="s">
        <v>311</v>
      </c>
      <c r="AU3682" s="18" t="s">
        <v>80</v>
      </c>
    </row>
    <row r="3683" spans="2:65" s="13" customFormat="1" x14ac:dyDescent="0.2">
      <c r="B3683" s="159"/>
      <c r="D3683" s="153" t="s">
        <v>313</v>
      </c>
      <c r="E3683" s="160" t="s">
        <v>2</v>
      </c>
      <c r="F3683" s="161" t="s">
        <v>3836</v>
      </c>
      <c r="H3683" s="162">
        <v>26.28</v>
      </c>
      <c r="I3683" s="163"/>
      <c r="L3683" s="159"/>
      <c r="M3683" s="164"/>
      <c r="T3683" s="165"/>
      <c r="AT3683" s="160" t="s">
        <v>313</v>
      </c>
      <c r="AU3683" s="160" t="s">
        <v>80</v>
      </c>
      <c r="AV3683" s="13" t="s">
        <v>80</v>
      </c>
      <c r="AW3683" s="13" t="s">
        <v>32</v>
      </c>
      <c r="AX3683" s="13" t="s">
        <v>71</v>
      </c>
      <c r="AY3683" s="160" t="s">
        <v>304</v>
      </c>
    </row>
    <row r="3684" spans="2:65" s="13" customFormat="1" x14ac:dyDescent="0.2">
      <c r="B3684" s="159"/>
      <c r="D3684" s="153" t="s">
        <v>313</v>
      </c>
      <c r="E3684" s="160" t="s">
        <v>2</v>
      </c>
      <c r="F3684" s="161" t="s">
        <v>3837</v>
      </c>
      <c r="H3684" s="162">
        <v>29.2</v>
      </c>
      <c r="I3684" s="163"/>
      <c r="L3684" s="159"/>
      <c r="M3684" s="164"/>
      <c r="T3684" s="165"/>
      <c r="AT3684" s="160" t="s">
        <v>313</v>
      </c>
      <c r="AU3684" s="160" t="s">
        <v>80</v>
      </c>
      <c r="AV3684" s="13" t="s">
        <v>80</v>
      </c>
      <c r="AW3684" s="13" t="s">
        <v>32</v>
      </c>
      <c r="AX3684" s="13" t="s">
        <v>71</v>
      </c>
      <c r="AY3684" s="160" t="s">
        <v>304</v>
      </c>
    </row>
    <row r="3685" spans="2:65" s="13" customFormat="1" x14ac:dyDescent="0.2">
      <c r="B3685" s="159"/>
      <c r="D3685" s="153" t="s">
        <v>313</v>
      </c>
      <c r="E3685" s="160" t="s">
        <v>2</v>
      </c>
      <c r="F3685" s="161" t="s">
        <v>3877</v>
      </c>
      <c r="H3685" s="162">
        <v>17.262</v>
      </c>
      <c r="I3685" s="163"/>
      <c r="L3685" s="159"/>
      <c r="M3685" s="164"/>
      <c r="T3685" s="165"/>
      <c r="AT3685" s="160" t="s">
        <v>313</v>
      </c>
      <c r="AU3685" s="160" t="s">
        <v>80</v>
      </c>
      <c r="AV3685" s="13" t="s">
        <v>80</v>
      </c>
      <c r="AW3685" s="13" t="s">
        <v>32</v>
      </c>
      <c r="AX3685" s="13" t="s">
        <v>71</v>
      </c>
      <c r="AY3685" s="160" t="s">
        <v>304</v>
      </c>
    </row>
    <row r="3686" spans="2:65" s="15" customFormat="1" x14ac:dyDescent="0.2">
      <c r="B3686" s="173"/>
      <c r="D3686" s="153" t="s">
        <v>313</v>
      </c>
      <c r="E3686" s="174" t="s">
        <v>2</v>
      </c>
      <c r="F3686" s="175" t="s">
        <v>323</v>
      </c>
      <c r="H3686" s="176">
        <v>72.742000000000004</v>
      </c>
      <c r="I3686" s="177"/>
      <c r="L3686" s="173"/>
      <c r="M3686" s="178"/>
      <c r="T3686" s="179"/>
      <c r="AT3686" s="174" t="s">
        <v>313</v>
      </c>
      <c r="AU3686" s="174" t="s">
        <v>80</v>
      </c>
      <c r="AV3686" s="15" t="s">
        <v>86</v>
      </c>
      <c r="AW3686" s="15" t="s">
        <v>32</v>
      </c>
      <c r="AX3686" s="15" t="s">
        <v>78</v>
      </c>
      <c r="AY3686" s="174" t="s">
        <v>304</v>
      </c>
    </row>
    <row r="3687" spans="2:65" s="1" customFormat="1" ht="16.5" customHeight="1" x14ac:dyDescent="0.2">
      <c r="B3687" s="134"/>
      <c r="C3687" s="135" t="s">
        <v>3878</v>
      </c>
      <c r="D3687" s="135" t="s">
        <v>306</v>
      </c>
      <c r="E3687" s="136" t="s">
        <v>3879</v>
      </c>
      <c r="F3687" s="137" t="s">
        <v>3880</v>
      </c>
      <c r="G3687" s="138" t="s">
        <v>179</v>
      </c>
      <c r="H3687" s="139">
        <v>367.32600000000002</v>
      </c>
      <c r="I3687" s="140"/>
      <c r="J3687" s="141">
        <f>ROUND(I3687*H3687,2)</f>
        <v>0</v>
      </c>
      <c r="K3687" s="137" t="s">
        <v>309</v>
      </c>
      <c r="L3687" s="33"/>
      <c r="M3687" s="142" t="s">
        <v>2</v>
      </c>
      <c r="N3687" s="143" t="s">
        <v>42</v>
      </c>
      <c r="P3687" s="144">
        <f>O3687*H3687</f>
        <v>0</v>
      </c>
      <c r="Q3687" s="144">
        <v>3.0000000000000001E-5</v>
      </c>
      <c r="R3687" s="144">
        <f>Q3687*H3687</f>
        <v>1.1019780000000002E-2</v>
      </c>
      <c r="S3687" s="144">
        <v>0</v>
      </c>
      <c r="T3687" s="145">
        <f>S3687*H3687</f>
        <v>0</v>
      </c>
      <c r="AR3687" s="146" t="s">
        <v>423</v>
      </c>
      <c r="AT3687" s="146" t="s">
        <v>306</v>
      </c>
      <c r="AU3687" s="146" t="s">
        <v>80</v>
      </c>
      <c r="AY3687" s="18" t="s">
        <v>304</v>
      </c>
      <c r="BE3687" s="147">
        <f>IF(N3687="základní",J3687,0)</f>
        <v>0</v>
      </c>
      <c r="BF3687" s="147">
        <f>IF(N3687="snížená",J3687,0)</f>
        <v>0</v>
      </c>
      <c r="BG3687" s="147">
        <f>IF(N3687="zákl. přenesená",J3687,0)</f>
        <v>0</v>
      </c>
      <c r="BH3687" s="147">
        <f>IF(N3687="sníž. přenesená",J3687,0)</f>
        <v>0</v>
      </c>
      <c r="BI3687" s="147">
        <f>IF(N3687="nulová",J3687,0)</f>
        <v>0</v>
      </c>
      <c r="BJ3687" s="18" t="s">
        <v>78</v>
      </c>
      <c r="BK3687" s="147">
        <f>ROUND(I3687*H3687,2)</f>
        <v>0</v>
      </c>
      <c r="BL3687" s="18" t="s">
        <v>423</v>
      </c>
      <c r="BM3687" s="146" t="s">
        <v>3881</v>
      </c>
    </row>
    <row r="3688" spans="2:65" s="1" customFormat="1" x14ac:dyDescent="0.2">
      <c r="B3688" s="33"/>
      <c r="D3688" s="148" t="s">
        <v>311</v>
      </c>
      <c r="F3688" s="149" t="s">
        <v>3882</v>
      </c>
      <c r="I3688" s="150"/>
      <c r="L3688" s="33"/>
      <c r="M3688" s="151"/>
      <c r="T3688" s="54"/>
      <c r="AT3688" s="18" t="s">
        <v>311</v>
      </c>
      <c r="AU3688" s="18" t="s">
        <v>80</v>
      </c>
    </row>
    <row r="3689" spans="2:65" s="12" customFormat="1" x14ac:dyDescent="0.2">
      <c r="B3689" s="152"/>
      <c r="D3689" s="153" t="s">
        <v>313</v>
      </c>
      <c r="E3689" s="154" t="s">
        <v>2</v>
      </c>
      <c r="F3689" s="155" t="s">
        <v>3186</v>
      </c>
      <c r="H3689" s="154" t="s">
        <v>2</v>
      </c>
      <c r="I3689" s="156"/>
      <c r="L3689" s="152"/>
      <c r="M3689" s="157"/>
      <c r="T3689" s="158"/>
      <c r="AT3689" s="154" t="s">
        <v>313</v>
      </c>
      <c r="AU3689" s="154" t="s">
        <v>80</v>
      </c>
      <c r="AV3689" s="12" t="s">
        <v>78</v>
      </c>
      <c r="AW3689" s="12" t="s">
        <v>32</v>
      </c>
      <c r="AX3689" s="12" t="s">
        <v>71</v>
      </c>
      <c r="AY3689" s="154" t="s">
        <v>304</v>
      </c>
    </row>
    <row r="3690" spans="2:65" s="13" customFormat="1" x14ac:dyDescent="0.2">
      <c r="B3690" s="159"/>
      <c r="D3690" s="153" t="s">
        <v>313</v>
      </c>
      <c r="E3690" s="160" t="s">
        <v>2</v>
      </c>
      <c r="F3690" s="161" t="s">
        <v>3883</v>
      </c>
      <c r="H3690" s="162">
        <v>122.18600000000001</v>
      </c>
      <c r="I3690" s="163"/>
      <c r="L3690" s="159"/>
      <c r="M3690" s="164"/>
      <c r="T3690" s="165"/>
      <c r="AT3690" s="160" t="s">
        <v>313</v>
      </c>
      <c r="AU3690" s="160" t="s">
        <v>80</v>
      </c>
      <c r="AV3690" s="13" t="s">
        <v>80</v>
      </c>
      <c r="AW3690" s="13" t="s">
        <v>32</v>
      </c>
      <c r="AX3690" s="13" t="s">
        <v>71</v>
      </c>
      <c r="AY3690" s="160" t="s">
        <v>304</v>
      </c>
    </row>
    <row r="3691" spans="2:65" s="14" customFormat="1" x14ac:dyDescent="0.2">
      <c r="B3691" s="166"/>
      <c r="D3691" s="153" t="s">
        <v>313</v>
      </c>
      <c r="E3691" s="167" t="s">
        <v>2</v>
      </c>
      <c r="F3691" s="168" t="s">
        <v>321</v>
      </c>
      <c r="H3691" s="169">
        <v>122.18600000000001</v>
      </c>
      <c r="I3691" s="170"/>
      <c r="L3691" s="166"/>
      <c r="M3691" s="171"/>
      <c r="T3691" s="172"/>
      <c r="AT3691" s="167" t="s">
        <v>313</v>
      </c>
      <c r="AU3691" s="167" t="s">
        <v>80</v>
      </c>
      <c r="AV3691" s="14" t="s">
        <v>322</v>
      </c>
      <c r="AW3691" s="14" t="s">
        <v>32</v>
      </c>
      <c r="AX3691" s="14" t="s">
        <v>71</v>
      </c>
      <c r="AY3691" s="167" t="s">
        <v>304</v>
      </c>
    </row>
    <row r="3692" spans="2:65" s="12" customFormat="1" x14ac:dyDescent="0.2">
      <c r="B3692" s="152"/>
      <c r="D3692" s="153" t="s">
        <v>313</v>
      </c>
      <c r="E3692" s="154" t="s">
        <v>2</v>
      </c>
      <c r="F3692" s="155" t="s">
        <v>3884</v>
      </c>
      <c r="H3692" s="154" t="s">
        <v>2</v>
      </c>
      <c r="I3692" s="156"/>
      <c r="L3692" s="152"/>
      <c r="M3692" s="157"/>
      <c r="T3692" s="158"/>
      <c r="AT3692" s="154" t="s">
        <v>313</v>
      </c>
      <c r="AU3692" s="154" t="s">
        <v>80</v>
      </c>
      <c r="AV3692" s="12" t="s">
        <v>78</v>
      </c>
      <c r="AW3692" s="12" t="s">
        <v>32</v>
      </c>
      <c r="AX3692" s="12" t="s">
        <v>71</v>
      </c>
      <c r="AY3692" s="154" t="s">
        <v>304</v>
      </c>
    </row>
    <row r="3693" spans="2:65" s="12" customFormat="1" x14ac:dyDescent="0.2">
      <c r="B3693" s="152"/>
      <c r="D3693" s="153" t="s">
        <v>313</v>
      </c>
      <c r="E3693" s="154" t="s">
        <v>2</v>
      </c>
      <c r="F3693" s="155" t="s">
        <v>1897</v>
      </c>
      <c r="H3693" s="154" t="s">
        <v>2</v>
      </c>
      <c r="I3693" s="156"/>
      <c r="L3693" s="152"/>
      <c r="M3693" s="157"/>
      <c r="T3693" s="158"/>
      <c r="AT3693" s="154" t="s">
        <v>313</v>
      </c>
      <c r="AU3693" s="154" t="s">
        <v>80</v>
      </c>
      <c r="AV3693" s="12" t="s">
        <v>78</v>
      </c>
      <c r="AW3693" s="12" t="s">
        <v>32</v>
      </c>
      <c r="AX3693" s="12" t="s">
        <v>71</v>
      </c>
      <c r="AY3693" s="154" t="s">
        <v>304</v>
      </c>
    </row>
    <row r="3694" spans="2:65" s="12" customFormat="1" x14ac:dyDescent="0.2">
      <c r="B3694" s="152"/>
      <c r="D3694" s="153" t="s">
        <v>313</v>
      </c>
      <c r="E3694" s="154" t="s">
        <v>2</v>
      </c>
      <c r="F3694" s="155" t="s">
        <v>3885</v>
      </c>
      <c r="H3694" s="154" t="s">
        <v>2</v>
      </c>
      <c r="I3694" s="156"/>
      <c r="L3694" s="152"/>
      <c r="M3694" s="157"/>
      <c r="T3694" s="158"/>
      <c r="AT3694" s="154" t="s">
        <v>313</v>
      </c>
      <c r="AU3694" s="154" t="s">
        <v>80</v>
      </c>
      <c r="AV3694" s="12" t="s">
        <v>78</v>
      </c>
      <c r="AW3694" s="12" t="s">
        <v>32</v>
      </c>
      <c r="AX3694" s="12" t="s">
        <v>71</v>
      </c>
      <c r="AY3694" s="154" t="s">
        <v>304</v>
      </c>
    </row>
    <row r="3695" spans="2:65" s="13" customFormat="1" x14ac:dyDescent="0.2">
      <c r="B3695" s="159"/>
      <c r="D3695" s="153" t="s">
        <v>313</v>
      </c>
      <c r="E3695" s="160" t="s">
        <v>2</v>
      </c>
      <c r="F3695" s="161" t="s">
        <v>3886</v>
      </c>
      <c r="H3695" s="162">
        <v>4.7</v>
      </c>
      <c r="I3695" s="163"/>
      <c r="L3695" s="159"/>
      <c r="M3695" s="164"/>
      <c r="T3695" s="165"/>
      <c r="AT3695" s="160" t="s">
        <v>313</v>
      </c>
      <c r="AU3695" s="160" t="s">
        <v>80</v>
      </c>
      <c r="AV3695" s="13" t="s">
        <v>80</v>
      </c>
      <c r="AW3695" s="13" t="s">
        <v>32</v>
      </c>
      <c r="AX3695" s="13" t="s">
        <v>71</v>
      </c>
      <c r="AY3695" s="160" t="s">
        <v>304</v>
      </c>
    </row>
    <row r="3696" spans="2:65" s="13" customFormat="1" x14ac:dyDescent="0.2">
      <c r="B3696" s="159"/>
      <c r="D3696" s="153" t="s">
        <v>313</v>
      </c>
      <c r="E3696" s="160" t="s">
        <v>2</v>
      </c>
      <c r="F3696" s="161" t="s">
        <v>3887</v>
      </c>
      <c r="H3696" s="162">
        <v>4.3</v>
      </c>
      <c r="I3696" s="163"/>
      <c r="L3696" s="159"/>
      <c r="M3696" s="164"/>
      <c r="T3696" s="165"/>
      <c r="AT3696" s="160" t="s">
        <v>313</v>
      </c>
      <c r="AU3696" s="160" t="s">
        <v>80</v>
      </c>
      <c r="AV3696" s="13" t="s">
        <v>80</v>
      </c>
      <c r="AW3696" s="13" t="s">
        <v>32</v>
      </c>
      <c r="AX3696" s="13" t="s">
        <v>71</v>
      </c>
      <c r="AY3696" s="160" t="s">
        <v>304</v>
      </c>
    </row>
    <row r="3697" spans="2:51" s="13" customFormat="1" x14ac:dyDescent="0.2">
      <c r="B3697" s="159"/>
      <c r="D3697" s="153" t="s">
        <v>313</v>
      </c>
      <c r="E3697" s="160" t="s">
        <v>2</v>
      </c>
      <c r="F3697" s="161" t="s">
        <v>3888</v>
      </c>
      <c r="H3697" s="162">
        <v>3.7</v>
      </c>
      <c r="I3697" s="163"/>
      <c r="L3697" s="159"/>
      <c r="M3697" s="164"/>
      <c r="T3697" s="165"/>
      <c r="AT3697" s="160" t="s">
        <v>313</v>
      </c>
      <c r="AU3697" s="160" t="s">
        <v>80</v>
      </c>
      <c r="AV3697" s="13" t="s">
        <v>80</v>
      </c>
      <c r="AW3697" s="13" t="s">
        <v>32</v>
      </c>
      <c r="AX3697" s="13" t="s">
        <v>71</v>
      </c>
      <c r="AY3697" s="160" t="s">
        <v>304</v>
      </c>
    </row>
    <row r="3698" spans="2:51" s="13" customFormat="1" x14ac:dyDescent="0.2">
      <c r="B3698" s="159"/>
      <c r="D3698" s="153" t="s">
        <v>313</v>
      </c>
      <c r="E3698" s="160" t="s">
        <v>2</v>
      </c>
      <c r="F3698" s="161" t="s">
        <v>3889</v>
      </c>
      <c r="H3698" s="162">
        <v>4.7</v>
      </c>
      <c r="I3698" s="163"/>
      <c r="L3698" s="159"/>
      <c r="M3698" s="164"/>
      <c r="T3698" s="165"/>
      <c r="AT3698" s="160" t="s">
        <v>313</v>
      </c>
      <c r="AU3698" s="160" t="s">
        <v>80</v>
      </c>
      <c r="AV3698" s="13" t="s">
        <v>80</v>
      </c>
      <c r="AW3698" s="13" t="s">
        <v>32</v>
      </c>
      <c r="AX3698" s="13" t="s">
        <v>71</v>
      </c>
      <c r="AY3698" s="160" t="s">
        <v>304</v>
      </c>
    </row>
    <row r="3699" spans="2:51" s="13" customFormat="1" x14ac:dyDescent="0.2">
      <c r="B3699" s="159"/>
      <c r="D3699" s="153" t="s">
        <v>313</v>
      </c>
      <c r="E3699" s="160" t="s">
        <v>2</v>
      </c>
      <c r="F3699" s="161" t="s">
        <v>3890</v>
      </c>
      <c r="H3699" s="162">
        <v>3.7</v>
      </c>
      <c r="I3699" s="163"/>
      <c r="L3699" s="159"/>
      <c r="M3699" s="164"/>
      <c r="T3699" s="165"/>
      <c r="AT3699" s="160" t="s">
        <v>313</v>
      </c>
      <c r="AU3699" s="160" t="s">
        <v>80</v>
      </c>
      <c r="AV3699" s="13" t="s">
        <v>80</v>
      </c>
      <c r="AW3699" s="13" t="s">
        <v>32</v>
      </c>
      <c r="AX3699" s="13" t="s">
        <v>71</v>
      </c>
      <c r="AY3699" s="160" t="s">
        <v>304</v>
      </c>
    </row>
    <row r="3700" spans="2:51" s="13" customFormat="1" x14ac:dyDescent="0.2">
      <c r="B3700" s="159"/>
      <c r="D3700" s="153" t="s">
        <v>313</v>
      </c>
      <c r="E3700" s="160" t="s">
        <v>2</v>
      </c>
      <c r="F3700" s="161" t="s">
        <v>3891</v>
      </c>
      <c r="H3700" s="162">
        <v>10.039999999999999</v>
      </c>
      <c r="I3700" s="163"/>
      <c r="L3700" s="159"/>
      <c r="M3700" s="164"/>
      <c r="T3700" s="165"/>
      <c r="AT3700" s="160" t="s">
        <v>313</v>
      </c>
      <c r="AU3700" s="160" t="s">
        <v>80</v>
      </c>
      <c r="AV3700" s="13" t="s">
        <v>80</v>
      </c>
      <c r="AW3700" s="13" t="s">
        <v>32</v>
      </c>
      <c r="AX3700" s="13" t="s">
        <v>71</v>
      </c>
      <c r="AY3700" s="160" t="s">
        <v>304</v>
      </c>
    </row>
    <row r="3701" spans="2:51" s="13" customFormat="1" x14ac:dyDescent="0.2">
      <c r="B3701" s="159"/>
      <c r="D3701" s="153" t="s">
        <v>313</v>
      </c>
      <c r="E3701" s="160" t="s">
        <v>2</v>
      </c>
      <c r="F3701" s="161" t="s">
        <v>3892</v>
      </c>
      <c r="H3701" s="162">
        <v>12.91</v>
      </c>
      <c r="I3701" s="163"/>
      <c r="L3701" s="159"/>
      <c r="M3701" s="164"/>
      <c r="T3701" s="165"/>
      <c r="AT3701" s="160" t="s">
        <v>313</v>
      </c>
      <c r="AU3701" s="160" t="s">
        <v>80</v>
      </c>
      <c r="AV3701" s="13" t="s">
        <v>80</v>
      </c>
      <c r="AW3701" s="13" t="s">
        <v>32</v>
      </c>
      <c r="AX3701" s="13" t="s">
        <v>71</v>
      </c>
      <c r="AY3701" s="160" t="s">
        <v>304</v>
      </c>
    </row>
    <row r="3702" spans="2:51" s="13" customFormat="1" x14ac:dyDescent="0.2">
      <c r="B3702" s="159"/>
      <c r="D3702" s="153" t="s">
        <v>313</v>
      </c>
      <c r="E3702" s="160" t="s">
        <v>2</v>
      </c>
      <c r="F3702" s="161" t="s">
        <v>3893</v>
      </c>
      <c r="H3702" s="162">
        <v>5.9</v>
      </c>
      <c r="I3702" s="163"/>
      <c r="L3702" s="159"/>
      <c r="M3702" s="164"/>
      <c r="T3702" s="165"/>
      <c r="AT3702" s="160" t="s">
        <v>313</v>
      </c>
      <c r="AU3702" s="160" t="s">
        <v>80</v>
      </c>
      <c r="AV3702" s="13" t="s">
        <v>80</v>
      </c>
      <c r="AW3702" s="13" t="s">
        <v>32</v>
      </c>
      <c r="AX3702" s="13" t="s">
        <v>71</v>
      </c>
      <c r="AY3702" s="160" t="s">
        <v>304</v>
      </c>
    </row>
    <row r="3703" spans="2:51" s="13" customFormat="1" x14ac:dyDescent="0.2">
      <c r="B3703" s="159"/>
      <c r="D3703" s="153" t="s">
        <v>313</v>
      </c>
      <c r="E3703" s="160" t="s">
        <v>2</v>
      </c>
      <c r="F3703" s="161" t="s">
        <v>3894</v>
      </c>
      <c r="H3703" s="162">
        <v>4.3</v>
      </c>
      <c r="I3703" s="163"/>
      <c r="L3703" s="159"/>
      <c r="M3703" s="164"/>
      <c r="T3703" s="165"/>
      <c r="AT3703" s="160" t="s">
        <v>313</v>
      </c>
      <c r="AU3703" s="160" t="s">
        <v>80</v>
      </c>
      <c r="AV3703" s="13" t="s">
        <v>80</v>
      </c>
      <c r="AW3703" s="13" t="s">
        <v>32</v>
      </c>
      <c r="AX3703" s="13" t="s">
        <v>71</v>
      </c>
      <c r="AY3703" s="160" t="s">
        <v>304</v>
      </c>
    </row>
    <row r="3704" spans="2:51" s="13" customFormat="1" x14ac:dyDescent="0.2">
      <c r="B3704" s="159"/>
      <c r="D3704" s="153" t="s">
        <v>313</v>
      </c>
      <c r="E3704" s="160" t="s">
        <v>2</v>
      </c>
      <c r="F3704" s="161" t="s">
        <v>3895</v>
      </c>
      <c r="H3704" s="162">
        <v>8.8000000000000007</v>
      </c>
      <c r="I3704" s="163"/>
      <c r="L3704" s="159"/>
      <c r="M3704" s="164"/>
      <c r="T3704" s="165"/>
      <c r="AT3704" s="160" t="s">
        <v>313</v>
      </c>
      <c r="AU3704" s="160" t="s">
        <v>80</v>
      </c>
      <c r="AV3704" s="13" t="s">
        <v>80</v>
      </c>
      <c r="AW3704" s="13" t="s">
        <v>32</v>
      </c>
      <c r="AX3704" s="13" t="s">
        <v>71</v>
      </c>
      <c r="AY3704" s="160" t="s">
        <v>304</v>
      </c>
    </row>
    <row r="3705" spans="2:51" s="13" customFormat="1" x14ac:dyDescent="0.2">
      <c r="B3705" s="159"/>
      <c r="D3705" s="153" t="s">
        <v>313</v>
      </c>
      <c r="E3705" s="160" t="s">
        <v>2</v>
      </c>
      <c r="F3705" s="161" t="s">
        <v>3896</v>
      </c>
      <c r="H3705" s="162">
        <v>4.4000000000000004</v>
      </c>
      <c r="I3705" s="163"/>
      <c r="L3705" s="159"/>
      <c r="M3705" s="164"/>
      <c r="T3705" s="165"/>
      <c r="AT3705" s="160" t="s">
        <v>313</v>
      </c>
      <c r="AU3705" s="160" t="s">
        <v>80</v>
      </c>
      <c r="AV3705" s="13" t="s">
        <v>80</v>
      </c>
      <c r="AW3705" s="13" t="s">
        <v>32</v>
      </c>
      <c r="AX3705" s="13" t="s">
        <v>71</v>
      </c>
      <c r="AY3705" s="160" t="s">
        <v>304</v>
      </c>
    </row>
    <row r="3706" spans="2:51" s="13" customFormat="1" x14ac:dyDescent="0.2">
      <c r="B3706" s="159"/>
      <c r="D3706" s="153" t="s">
        <v>313</v>
      </c>
      <c r="E3706" s="160" t="s">
        <v>2</v>
      </c>
      <c r="F3706" s="161" t="s">
        <v>3897</v>
      </c>
      <c r="H3706" s="162">
        <v>5.2</v>
      </c>
      <c r="I3706" s="163"/>
      <c r="L3706" s="159"/>
      <c r="M3706" s="164"/>
      <c r="T3706" s="165"/>
      <c r="AT3706" s="160" t="s">
        <v>313</v>
      </c>
      <c r="AU3706" s="160" t="s">
        <v>80</v>
      </c>
      <c r="AV3706" s="13" t="s">
        <v>80</v>
      </c>
      <c r="AW3706" s="13" t="s">
        <v>32</v>
      </c>
      <c r="AX3706" s="13" t="s">
        <v>71</v>
      </c>
      <c r="AY3706" s="160" t="s">
        <v>304</v>
      </c>
    </row>
    <row r="3707" spans="2:51" s="13" customFormat="1" x14ac:dyDescent="0.2">
      <c r="B3707" s="159"/>
      <c r="D3707" s="153" t="s">
        <v>313</v>
      </c>
      <c r="E3707" s="160" t="s">
        <v>2</v>
      </c>
      <c r="F3707" s="161" t="s">
        <v>3898</v>
      </c>
      <c r="H3707" s="162">
        <v>4.4000000000000004</v>
      </c>
      <c r="I3707" s="163"/>
      <c r="L3707" s="159"/>
      <c r="M3707" s="164"/>
      <c r="T3707" s="165"/>
      <c r="AT3707" s="160" t="s">
        <v>313</v>
      </c>
      <c r="AU3707" s="160" t="s">
        <v>80</v>
      </c>
      <c r="AV3707" s="13" t="s">
        <v>80</v>
      </c>
      <c r="AW3707" s="13" t="s">
        <v>32</v>
      </c>
      <c r="AX3707" s="13" t="s">
        <v>71</v>
      </c>
      <c r="AY3707" s="160" t="s">
        <v>304</v>
      </c>
    </row>
    <row r="3708" spans="2:51" s="14" customFormat="1" x14ac:dyDescent="0.2">
      <c r="B3708" s="166"/>
      <c r="D3708" s="153" t="s">
        <v>313</v>
      </c>
      <c r="E3708" s="167" t="s">
        <v>2</v>
      </c>
      <c r="F3708" s="168" t="s">
        <v>321</v>
      </c>
      <c r="H3708" s="169">
        <v>77.05</v>
      </c>
      <c r="I3708" s="170"/>
      <c r="L3708" s="166"/>
      <c r="M3708" s="171"/>
      <c r="T3708" s="172"/>
      <c r="AT3708" s="167" t="s">
        <v>313</v>
      </c>
      <c r="AU3708" s="167" t="s">
        <v>80</v>
      </c>
      <c r="AV3708" s="14" t="s">
        <v>322</v>
      </c>
      <c r="AW3708" s="14" t="s">
        <v>32</v>
      </c>
      <c r="AX3708" s="14" t="s">
        <v>71</v>
      </c>
      <c r="AY3708" s="167" t="s">
        <v>304</v>
      </c>
    </row>
    <row r="3709" spans="2:51" s="12" customFormat="1" x14ac:dyDescent="0.2">
      <c r="B3709" s="152"/>
      <c r="D3709" s="153" t="s">
        <v>313</v>
      </c>
      <c r="E3709" s="154" t="s">
        <v>2</v>
      </c>
      <c r="F3709" s="155" t="s">
        <v>3899</v>
      </c>
      <c r="H3709" s="154" t="s">
        <v>2</v>
      </c>
      <c r="I3709" s="156"/>
      <c r="L3709" s="152"/>
      <c r="M3709" s="157"/>
      <c r="T3709" s="158"/>
      <c r="AT3709" s="154" t="s">
        <v>313</v>
      </c>
      <c r="AU3709" s="154" t="s">
        <v>80</v>
      </c>
      <c r="AV3709" s="12" t="s">
        <v>78</v>
      </c>
      <c r="AW3709" s="12" t="s">
        <v>32</v>
      </c>
      <c r="AX3709" s="12" t="s">
        <v>71</v>
      </c>
      <c r="AY3709" s="154" t="s">
        <v>304</v>
      </c>
    </row>
    <row r="3710" spans="2:51" s="13" customFormat="1" x14ac:dyDescent="0.2">
      <c r="B3710" s="159"/>
      <c r="D3710" s="153" t="s">
        <v>313</v>
      </c>
      <c r="E3710" s="160" t="s">
        <v>2</v>
      </c>
      <c r="F3710" s="161" t="s">
        <v>3900</v>
      </c>
      <c r="H3710" s="162">
        <v>22.72</v>
      </c>
      <c r="I3710" s="163"/>
      <c r="L3710" s="159"/>
      <c r="M3710" s="164"/>
      <c r="T3710" s="165"/>
      <c r="AT3710" s="160" t="s">
        <v>313</v>
      </c>
      <c r="AU3710" s="160" t="s">
        <v>80</v>
      </c>
      <c r="AV3710" s="13" t="s">
        <v>80</v>
      </c>
      <c r="AW3710" s="13" t="s">
        <v>32</v>
      </c>
      <c r="AX3710" s="13" t="s">
        <v>71</v>
      </c>
      <c r="AY3710" s="160" t="s">
        <v>304</v>
      </c>
    </row>
    <row r="3711" spans="2:51" s="13" customFormat="1" ht="22.5" x14ac:dyDescent="0.2">
      <c r="B3711" s="159"/>
      <c r="D3711" s="153" t="s">
        <v>313</v>
      </c>
      <c r="E3711" s="160" t="s">
        <v>2</v>
      </c>
      <c r="F3711" s="161" t="s">
        <v>3901</v>
      </c>
      <c r="H3711" s="162">
        <v>29.5</v>
      </c>
      <c r="I3711" s="163"/>
      <c r="L3711" s="159"/>
      <c r="M3711" s="164"/>
      <c r="T3711" s="165"/>
      <c r="AT3711" s="160" t="s">
        <v>313</v>
      </c>
      <c r="AU3711" s="160" t="s">
        <v>80</v>
      </c>
      <c r="AV3711" s="13" t="s">
        <v>80</v>
      </c>
      <c r="AW3711" s="13" t="s">
        <v>32</v>
      </c>
      <c r="AX3711" s="13" t="s">
        <v>71</v>
      </c>
      <c r="AY3711" s="160" t="s">
        <v>304</v>
      </c>
    </row>
    <row r="3712" spans="2:51" s="13" customFormat="1" x14ac:dyDescent="0.2">
      <c r="B3712" s="159"/>
      <c r="D3712" s="153" t="s">
        <v>313</v>
      </c>
      <c r="E3712" s="160" t="s">
        <v>2</v>
      </c>
      <c r="F3712" s="161" t="s">
        <v>3902</v>
      </c>
      <c r="H3712" s="162">
        <v>29.12</v>
      </c>
      <c r="I3712" s="163"/>
      <c r="L3712" s="159"/>
      <c r="M3712" s="164"/>
      <c r="T3712" s="165"/>
      <c r="AT3712" s="160" t="s">
        <v>313</v>
      </c>
      <c r="AU3712" s="160" t="s">
        <v>80</v>
      </c>
      <c r="AV3712" s="13" t="s">
        <v>80</v>
      </c>
      <c r="AW3712" s="13" t="s">
        <v>32</v>
      </c>
      <c r="AX3712" s="13" t="s">
        <v>71</v>
      </c>
      <c r="AY3712" s="160" t="s">
        <v>304</v>
      </c>
    </row>
    <row r="3713" spans="2:65" s="13" customFormat="1" x14ac:dyDescent="0.2">
      <c r="B3713" s="159"/>
      <c r="D3713" s="153" t="s">
        <v>313</v>
      </c>
      <c r="E3713" s="160" t="s">
        <v>2</v>
      </c>
      <c r="F3713" s="161" t="s">
        <v>3903</v>
      </c>
      <c r="H3713" s="162">
        <v>30.84</v>
      </c>
      <c r="I3713" s="163"/>
      <c r="L3713" s="159"/>
      <c r="M3713" s="164"/>
      <c r="T3713" s="165"/>
      <c r="AT3713" s="160" t="s">
        <v>313</v>
      </c>
      <c r="AU3713" s="160" t="s">
        <v>80</v>
      </c>
      <c r="AV3713" s="13" t="s">
        <v>80</v>
      </c>
      <c r="AW3713" s="13" t="s">
        <v>32</v>
      </c>
      <c r="AX3713" s="13" t="s">
        <v>71</v>
      </c>
      <c r="AY3713" s="160" t="s">
        <v>304</v>
      </c>
    </row>
    <row r="3714" spans="2:65" s="13" customFormat="1" x14ac:dyDescent="0.2">
      <c r="B3714" s="159"/>
      <c r="D3714" s="153" t="s">
        <v>313</v>
      </c>
      <c r="E3714" s="160" t="s">
        <v>2</v>
      </c>
      <c r="F3714" s="161" t="s">
        <v>3904</v>
      </c>
      <c r="H3714" s="162">
        <v>14.62</v>
      </c>
      <c r="I3714" s="163"/>
      <c r="L3714" s="159"/>
      <c r="M3714" s="164"/>
      <c r="T3714" s="165"/>
      <c r="AT3714" s="160" t="s">
        <v>313</v>
      </c>
      <c r="AU3714" s="160" t="s">
        <v>80</v>
      </c>
      <c r="AV3714" s="13" t="s">
        <v>80</v>
      </c>
      <c r="AW3714" s="13" t="s">
        <v>32</v>
      </c>
      <c r="AX3714" s="13" t="s">
        <v>71</v>
      </c>
      <c r="AY3714" s="160" t="s">
        <v>304</v>
      </c>
    </row>
    <row r="3715" spans="2:65" s="13" customFormat="1" x14ac:dyDescent="0.2">
      <c r="B3715" s="159"/>
      <c r="D3715" s="153" t="s">
        <v>313</v>
      </c>
      <c r="E3715" s="160" t="s">
        <v>2</v>
      </c>
      <c r="F3715" s="161" t="s">
        <v>3905</v>
      </c>
      <c r="H3715" s="162">
        <v>7.52</v>
      </c>
      <c r="I3715" s="163"/>
      <c r="L3715" s="159"/>
      <c r="M3715" s="164"/>
      <c r="T3715" s="165"/>
      <c r="AT3715" s="160" t="s">
        <v>313</v>
      </c>
      <c r="AU3715" s="160" t="s">
        <v>80</v>
      </c>
      <c r="AV3715" s="13" t="s">
        <v>80</v>
      </c>
      <c r="AW3715" s="13" t="s">
        <v>32</v>
      </c>
      <c r="AX3715" s="13" t="s">
        <v>71</v>
      </c>
      <c r="AY3715" s="160" t="s">
        <v>304</v>
      </c>
    </row>
    <row r="3716" spans="2:65" s="13" customFormat="1" x14ac:dyDescent="0.2">
      <c r="B3716" s="159"/>
      <c r="D3716" s="153" t="s">
        <v>313</v>
      </c>
      <c r="E3716" s="160" t="s">
        <v>2</v>
      </c>
      <c r="F3716" s="161" t="s">
        <v>3906</v>
      </c>
      <c r="H3716" s="162">
        <v>13</v>
      </c>
      <c r="I3716" s="163"/>
      <c r="L3716" s="159"/>
      <c r="M3716" s="164"/>
      <c r="T3716" s="165"/>
      <c r="AT3716" s="160" t="s">
        <v>313</v>
      </c>
      <c r="AU3716" s="160" t="s">
        <v>80</v>
      </c>
      <c r="AV3716" s="13" t="s">
        <v>80</v>
      </c>
      <c r="AW3716" s="13" t="s">
        <v>32</v>
      </c>
      <c r="AX3716" s="13" t="s">
        <v>71</v>
      </c>
      <c r="AY3716" s="160" t="s">
        <v>304</v>
      </c>
    </row>
    <row r="3717" spans="2:65" s="13" customFormat="1" x14ac:dyDescent="0.2">
      <c r="B3717" s="159"/>
      <c r="D3717" s="153" t="s">
        <v>313</v>
      </c>
      <c r="E3717" s="160" t="s">
        <v>2</v>
      </c>
      <c r="F3717" s="161" t="s">
        <v>3907</v>
      </c>
      <c r="H3717" s="162">
        <v>20.77</v>
      </c>
      <c r="I3717" s="163"/>
      <c r="L3717" s="159"/>
      <c r="M3717" s="164"/>
      <c r="T3717" s="165"/>
      <c r="AT3717" s="160" t="s">
        <v>313</v>
      </c>
      <c r="AU3717" s="160" t="s">
        <v>80</v>
      </c>
      <c r="AV3717" s="13" t="s">
        <v>80</v>
      </c>
      <c r="AW3717" s="13" t="s">
        <v>32</v>
      </c>
      <c r="AX3717" s="13" t="s">
        <v>71</v>
      </c>
      <c r="AY3717" s="160" t="s">
        <v>304</v>
      </c>
    </row>
    <row r="3718" spans="2:65" s="14" customFormat="1" x14ac:dyDescent="0.2">
      <c r="B3718" s="166"/>
      <c r="D3718" s="153" t="s">
        <v>313</v>
      </c>
      <c r="E3718" s="167" t="s">
        <v>2</v>
      </c>
      <c r="F3718" s="168" t="s">
        <v>321</v>
      </c>
      <c r="H3718" s="169">
        <v>168.09</v>
      </c>
      <c r="I3718" s="170"/>
      <c r="L3718" s="166"/>
      <c r="M3718" s="171"/>
      <c r="T3718" s="172"/>
      <c r="AT3718" s="167" t="s">
        <v>313</v>
      </c>
      <c r="AU3718" s="167" t="s">
        <v>80</v>
      </c>
      <c r="AV3718" s="14" t="s">
        <v>322</v>
      </c>
      <c r="AW3718" s="14" t="s">
        <v>32</v>
      </c>
      <c r="AX3718" s="14" t="s">
        <v>71</v>
      </c>
      <c r="AY3718" s="167" t="s">
        <v>304</v>
      </c>
    </row>
    <row r="3719" spans="2:65" s="15" customFormat="1" x14ac:dyDescent="0.2">
      <c r="B3719" s="173"/>
      <c r="D3719" s="153" t="s">
        <v>313</v>
      </c>
      <c r="E3719" s="174" t="s">
        <v>2</v>
      </c>
      <c r="F3719" s="175" t="s">
        <v>323</v>
      </c>
      <c r="H3719" s="176">
        <v>367.32600000000002</v>
      </c>
      <c r="I3719" s="177"/>
      <c r="L3719" s="173"/>
      <c r="M3719" s="178"/>
      <c r="T3719" s="179"/>
      <c r="AT3719" s="174" t="s">
        <v>313</v>
      </c>
      <c r="AU3719" s="174" t="s">
        <v>80</v>
      </c>
      <c r="AV3719" s="15" t="s">
        <v>86</v>
      </c>
      <c r="AW3719" s="15" t="s">
        <v>32</v>
      </c>
      <c r="AX3719" s="15" t="s">
        <v>78</v>
      </c>
      <c r="AY3719" s="174" t="s">
        <v>304</v>
      </c>
    </row>
    <row r="3720" spans="2:65" s="1" customFormat="1" ht="33" customHeight="1" x14ac:dyDescent="0.2">
      <c r="B3720" s="134"/>
      <c r="C3720" s="181" t="s">
        <v>3908</v>
      </c>
      <c r="D3720" s="181" t="s">
        <v>535</v>
      </c>
      <c r="E3720" s="182" t="s">
        <v>3909</v>
      </c>
      <c r="F3720" s="183" t="s">
        <v>3910</v>
      </c>
      <c r="G3720" s="184" t="s">
        <v>130</v>
      </c>
      <c r="H3720" s="185">
        <v>315.339</v>
      </c>
      <c r="I3720" s="186"/>
      <c r="J3720" s="187">
        <f>ROUND(I3720*H3720,2)</f>
        <v>0</v>
      </c>
      <c r="K3720" s="183" t="s">
        <v>309</v>
      </c>
      <c r="L3720" s="188"/>
      <c r="M3720" s="189" t="s">
        <v>2</v>
      </c>
      <c r="N3720" s="190" t="s">
        <v>42</v>
      </c>
      <c r="P3720" s="144">
        <f>O3720*H3720</f>
        <v>0</v>
      </c>
      <c r="Q3720" s="144">
        <v>1.9199999999999998E-2</v>
      </c>
      <c r="R3720" s="144">
        <f>Q3720*H3720</f>
        <v>6.0545087999999998</v>
      </c>
      <c r="S3720" s="144">
        <v>0</v>
      </c>
      <c r="T3720" s="145">
        <f>S3720*H3720</f>
        <v>0</v>
      </c>
      <c r="AR3720" s="146" t="s">
        <v>552</v>
      </c>
      <c r="AT3720" s="146" t="s">
        <v>535</v>
      </c>
      <c r="AU3720" s="146" t="s">
        <v>80</v>
      </c>
      <c r="AY3720" s="18" t="s">
        <v>304</v>
      </c>
      <c r="BE3720" s="147">
        <f>IF(N3720="základní",J3720,0)</f>
        <v>0</v>
      </c>
      <c r="BF3720" s="147">
        <f>IF(N3720="snížená",J3720,0)</f>
        <v>0</v>
      </c>
      <c r="BG3720" s="147">
        <f>IF(N3720="zákl. přenesená",J3720,0)</f>
        <v>0</v>
      </c>
      <c r="BH3720" s="147">
        <f>IF(N3720="sníž. přenesená",J3720,0)</f>
        <v>0</v>
      </c>
      <c r="BI3720" s="147">
        <f>IF(N3720="nulová",J3720,0)</f>
        <v>0</v>
      </c>
      <c r="BJ3720" s="18" t="s">
        <v>78</v>
      </c>
      <c r="BK3720" s="147">
        <f>ROUND(I3720*H3720,2)</f>
        <v>0</v>
      </c>
      <c r="BL3720" s="18" t="s">
        <v>423</v>
      </c>
      <c r="BM3720" s="146" t="s">
        <v>3911</v>
      </c>
    </row>
    <row r="3721" spans="2:65" s="1" customFormat="1" ht="19.5" x14ac:dyDescent="0.2">
      <c r="B3721" s="33"/>
      <c r="D3721" s="153" t="s">
        <v>360</v>
      </c>
      <c r="F3721" s="180" t="s">
        <v>3912</v>
      </c>
      <c r="I3721" s="150"/>
      <c r="L3721" s="33"/>
      <c r="M3721" s="151"/>
      <c r="T3721" s="54"/>
      <c r="AT3721" s="18" t="s">
        <v>360</v>
      </c>
      <c r="AU3721" s="18" t="s">
        <v>80</v>
      </c>
    </row>
    <row r="3722" spans="2:65" s="13" customFormat="1" x14ac:dyDescent="0.2">
      <c r="B3722" s="159"/>
      <c r="D3722" s="153" t="s">
        <v>313</v>
      </c>
      <c r="E3722" s="160" t="s">
        <v>2</v>
      </c>
      <c r="F3722" s="161" t="s">
        <v>162</v>
      </c>
      <c r="H3722" s="162">
        <v>183.87299999999999</v>
      </c>
      <c r="I3722" s="163"/>
      <c r="L3722" s="159"/>
      <c r="M3722" s="164"/>
      <c r="T3722" s="165"/>
      <c r="AT3722" s="160" t="s">
        <v>313</v>
      </c>
      <c r="AU3722" s="160" t="s">
        <v>80</v>
      </c>
      <c r="AV3722" s="13" t="s">
        <v>80</v>
      </c>
      <c r="AW3722" s="13" t="s">
        <v>32</v>
      </c>
      <c r="AX3722" s="13" t="s">
        <v>71</v>
      </c>
      <c r="AY3722" s="160" t="s">
        <v>304</v>
      </c>
    </row>
    <row r="3723" spans="2:65" s="13" customFormat="1" x14ac:dyDescent="0.2">
      <c r="B3723" s="159"/>
      <c r="D3723" s="153" t="s">
        <v>313</v>
      </c>
      <c r="E3723" s="160" t="s">
        <v>2</v>
      </c>
      <c r="F3723" s="161" t="s">
        <v>3913</v>
      </c>
      <c r="H3723" s="162">
        <v>10.365</v>
      </c>
      <c r="I3723" s="163"/>
      <c r="L3723" s="159"/>
      <c r="M3723" s="164"/>
      <c r="T3723" s="165"/>
      <c r="AT3723" s="160" t="s">
        <v>313</v>
      </c>
      <c r="AU3723" s="160" t="s">
        <v>80</v>
      </c>
      <c r="AV3723" s="13" t="s">
        <v>80</v>
      </c>
      <c r="AW3723" s="13" t="s">
        <v>32</v>
      </c>
      <c r="AX3723" s="13" t="s">
        <v>71</v>
      </c>
      <c r="AY3723" s="160" t="s">
        <v>304</v>
      </c>
    </row>
    <row r="3724" spans="2:65" s="14" customFormat="1" x14ac:dyDescent="0.2">
      <c r="B3724" s="166"/>
      <c r="D3724" s="153" t="s">
        <v>313</v>
      </c>
      <c r="E3724" s="167" t="s">
        <v>2</v>
      </c>
      <c r="F3724" s="168" t="s">
        <v>321</v>
      </c>
      <c r="H3724" s="169">
        <v>194.238</v>
      </c>
      <c r="I3724" s="170"/>
      <c r="L3724" s="166"/>
      <c r="M3724" s="171"/>
      <c r="T3724" s="172"/>
      <c r="AT3724" s="167" t="s">
        <v>313</v>
      </c>
      <c r="AU3724" s="167" t="s">
        <v>80</v>
      </c>
      <c r="AV3724" s="14" t="s">
        <v>322</v>
      </c>
      <c r="AW3724" s="14" t="s">
        <v>32</v>
      </c>
      <c r="AX3724" s="14" t="s">
        <v>71</v>
      </c>
      <c r="AY3724" s="167" t="s">
        <v>304</v>
      </c>
    </row>
    <row r="3725" spans="2:65" s="12" customFormat="1" x14ac:dyDescent="0.2">
      <c r="B3725" s="152"/>
      <c r="D3725" s="153" t="s">
        <v>313</v>
      </c>
      <c r="E3725" s="154" t="s">
        <v>2</v>
      </c>
      <c r="F3725" s="155" t="s">
        <v>3828</v>
      </c>
      <c r="H3725" s="154" t="s">
        <v>2</v>
      </c>
      <c r="I3725" s="156"/>
      <c r="L3725" s="152"/>
      <c r="M3725" s="157"/>
      <c r="T3725" s="158"/>
      <c r="AT3725" s="154" t="s">
        <v>313</v>
      </c>
      <c r="AU3725" s="154" t="s">
        <v>80</v>
      </c>
      <c r="AV3725" s="12" t="s">
        <v>78</v>
      </c>
      <c r="AW3725" s="12" t="s">
        <v>32</v>
      </c>
      <c r="AX3725" s="12" t="s">
        <v>71</v>
      </c>
      <c r="AY3725" s="154" t="s">
        <v>304</v>
      </c>
    </row>
    <row r="3726" spans="2:65" s="12" customFormat="1" x14ac:dyDescent="0.2">
      <c r="B3726" s="152"/>
      <c r="D3726" s="153" t="s">
        <v>313</v>
      </c>
      <c r="E3726" s="154" t="s">
        <v>2</v>
      </c>
      <c r="F3726" s="155" t="s">
        <v>3914</v>
      </c>
      <c r="H3726" s="154" t="s">
        <v>2</v>
      </c>
      <c r="I3726" s="156"/>
      <c r="L3726" s="152"/>
      <c r="M3726" s="157"/>
      <c r="T3726" s="158"/>
      <c r="AT3726" s="154" t="s">
        <v>313</v>
      </c>
      <c r="AU3726" s="154" t="s">
        <v>80</v>
      </c>
      <c r="AV3726" s="12" t="s">
        <v>78</v>
      </c>
      <c r="AW3726" s="12" t="s">
        <v>32</v>
      </c>
      <c r="AX3726" s="12" t="s">
        <v>71</v>
      </c>
      <c r="AY3726" s="154" t="s">
        <v>304</v>
      </c>
    </row>
    <row r="3727" spans="2:65" s="13" customFormat="1" x14ac:dyDescent="0.2">
      <c r="B3727" s="159"/>
      <c r="D3727" s="153" t="s">
        <v>313</v>
      </c>
      <c r="E3727" s="160" t="s">
        <v>2</v>
      </c>
      <c r="F3727" s="161" t="s">
        <v>3829</v>
      </c>
      <c r="H3727" s="162">
        <v>7.306</v>
      </c>
      <c r="I3727" s="163"/>
      <c r="L3727" s="159"/>
      <c r="M3727" s="164"/>
      <c r="T3727" s="165"/>
      <c r="AT3727" s="160" t="s">
        <v>313</v>
      </c>
      <c r="AU3727" s="160" t="s">
        <v>80</v>
      </c>
      <c r="AV3727" s="13" t="s">
        <v>80</v>
      </c>
      <c r="AW3727" s="13" t="s">
        <v>32</v>
      </c>
      <c r="AX3727" s="13" t="s">
        <v>71</v>
      </c>
      <c r="AY3727" s="160" t="s">
        <v>304</v>
      </c>
    </row>
    <row r="3728" spans="2:65" s="13" customFormat="1" x14ac:dyDescent="0.2">
      <c r="B3728" s="159"/>
      <c r="D3728" s="153" t="s">
        <v>313</v>
      </c>
      <c r="E3728" s="160" t="s">
        <v>2</v>
      </c>
      <c r="F3728" s="161" t="s">
        <v>3830</v>
      </c>
      <c r="H3728" s="162">
        <v>5.431</v>
      </c>
      <c r="I3728" s="163"/>
      <c r="L3728" s="159"/>
      <c r="M3728" s="164"/>
      <c r="T3728" s="165"/>
      <c r="AT3728" s="160" t="s">
        <v>313</v>
      </c>
      <c r="AU3728" s="160" t="s">
        <v>80</v>
      </c>
      <c r="AV3728" s="13" t="s">
        <v>80</v>
      </c>
      <c r="AW3728" s="13" t="s">
        <v>32</v>
      </c>
      <c r="AX3728" s="13" t="s">
        <v>71</v>
      </c>
      <c r="AY3728" s="160" t="s">
        <v>304</v>
      </c>
    </row>
    <row r="3729" spans="2:65" s="13" customFormat="1" x14ac:dyDescent="0.2">
      <c r="B3729" s="159"/>
      <c r="D3729" s="153" t="s">
        <v>313</v>
      </c>
      <c r="E3729" s="160" t="s">
        <v>2</v>
      </c>
      <c r="F3729" s="161" t="s">
        <v>3915</v>
      </c>
      <c r="H3729" s="162">
        <v>1.726</v>
      </c>
      <c r="I3729" s="163"/>
      <c r="L3729" s="159"/>
      <c r="M3729" s="164"/>
      <c r="T3729" s="165"/>
      <c r="AT3729" s="160" t="s">
        <v>313</v>
      </c>
      <c r="AU3729" s="160" t="s">
        <v>80</v>
      </c>
      <c r="AV3729" s="13" t="s">
        <v>80</v>
      </c>
      <c r="AW3729" s="13" t="s">
        <v>32</v>
      </c>
      <c r="AX3729" s="13" t="s">
        <v>71</v>
      </c>
      <c r="AY3729" s="160" t="s">
        <v>304</v>
      </c>
    </row>
    <row r="3730" spans="2:65" s="13" customFormat="1" x14ac:dyDescent="0.2">
      <c r="B3730" s="159"/>
      <c r="D3730" s="153" t="s">
        <v>313</v>
      </c>
      <c r="E3730" s="160" t="s">
        <v>2</v>
      </c>
      <c r="F3730" s="161" t="s">
        <v>3787</v>
      </c>
      <c r="H3730" s="162">
        <v>5.226</v>
      </c>
      <c r="I3730" s="163"/>
      <c r="L3730" s="159"/>
      <c r="M3730" s="164"/>
      <c r="T3730" s="165"/>
      <c r="AT3730" s="160" t="s">
        <v>313</v>
      </c>
      <c r="AU3730" s="160" t="s">
        <v>80</v>
      </c>
      <c r="AV3730" s="13" t="s">
        <v>80</v>
      </c>
      <c r="AW3730" s="13" t="s">
        <v>32</v>
      </c>
      <c r="AX3730" s="13" t="s">
        <v>71</v>
      </c>
      <c r="AY3730" s="160" t="s">
        <v>304</v>
      </c>
    </row>
    <row r="3731" spans="2:65" s="14" customFormat="1" x14ac:dyDescent="0.2">
      <c r="B3731" s="166"/>
      <c r="D3731" s="153" t="s">
        <v>313</v>
      </c>
      <c r="E3731" s="167" t="s">
        <v>2</v>
      </c>
      <c r="F3731" s="168" t="s">
        <v>321</v>
      </c>
      <c r="H3731" s="169">
        <v>19.689</v>
      </c>
      <c r="I3731" s="170"/>
      <c r="L3731" s="166"/>
      <c r="M3731" s="171"/>
      <c r="T3731" s="172"/>
      <c r="AT3731" s="167" t="s">
        <v>313</v>
      </c>
      <c r="AU3731" s="167" t="s">
        <v>80</v>
      </c>
      <c r="AV3731" s="14" t="s">
        <v>322</v>
      </c>
      <c r="AW3731" s="14" t="s">
        <v>32</v>
      </c>
      <c r="AX3731" s="14" t="s">
        <v>71</v>
      </c>
      <c r="AY3731" s="167" t="s">
        <v>304</v>
      </c>
    </row>
    <row r="3732" spans="2:65" s="13" customFormat="1" x14ac:dyDescent="0.2">
      <c r="B3732" s="159"/>
      <c r="D3732" s="153" t="s">
        <v>313</v>
      </c>
      <c r="E3732" s="160" t="s">
        <v>2</v>
      </c>
      <c r="F3732" s="161" t="s">
        <v>165</v>
      </c>
      <c r="H3732" s="162">
        <v>66.016000000000005</v>
      </c>
      <c r="I3732" s="163"/>
      <c r="L3732" s="159"/>
      <c r="M3732" s="164"/>
      <c r="T3732" s="165"/>
      <c r="AT3732" s="160" t="s">
        <v>313</v>
      </c>
      <c r="AU3732" s="160" t="s">
        <v>80</v>
      </c>
      <c r="AV3732" s="13" t="s">
        <v>80</v>
      </c>
      <c r="AW3732" s="13" t="s">
        <v>32</v>
      </c>
      <c r="AX3732" s="13" t="s">
        <v>71</v>
      </c>
      <c r="AY3732" s="160" t="s">
        <v>304</v>
      </c>
    </row>
    <row r="3733" spans="2:65" s="13" customFormat="1" x14ac:dyDescent="0.2">
      <c r="B3733" s="159"/>
      <c r="D3733" s="153" t="s">
        <v>313</v>
      </c>
      <c r="E3733" s="160" t="s">
        <v>2</v>
      </c>
      <c r="F3733" s="161" t="s">
        <v>3916</v>
      </c>
      <c r="H3733" s="162">
        <v>6.7290000000000001</v>
      </c>
      <c r="I3733" s="163"/>
      <c r="L3733" s="159"/>
      <c r="M3733" s="164"/>
      <c r="T3733" s="165"/>
      <c r="AT3733" s="160" t="s">
        <v>313</v>
      </c>
      <c r="AU3733" s="160" t="s">
        <v>80</v>
      </c>
      <c r="AV3733" s="13" t="s">
        <v>80</v>
      </c>
      <c r="AW3733" s="13" t="s">
        <v>32</v>
      </c>
      <c r="AX3733" s="13" t="s">
        <v>71</v>
      </c>
      <c r="AY3733" s="160" t="s">
        <v>304</v>
      </c>
    </row>
    <row r="3734" spans="2:65" s="14" customFormat="1" x14ac:dyDescent="0.2">
      <c r="B3734" s="166"/>
      <c r="D3734" s="153" t="s">
        <v>313</v>
      </c>
      <c r="E3734" s="167" t="s">
        <v>2</v>
      </c>
      <c r="F3734" s="168" t="s">
        <v>321</v>
      </c>
      <c r="H3734" s="169">
        <v>72.745000000000005</v>
      </c>
      <c r="I3734" s="170"/>
      <c r="L3734" s="166"/>
      <c r="M3734" s="171"/>
      <c r="T3734" s="172"/>
      <c r="AT3734" s="167" t="s">
        <v>313</v>
      </c>
      <c r="AU3734" s="167" t="s">
        <v>80</v>
      </c>
      <c r="AV3734" s="14" t="s">
        <v>322</v>
      </c>
      <c r="AW3734" s="14" t="s">
        <v>32</v>
      </c>
      <c r="AX3734" s="14" t="s">
        <v>71</v>
      </c>
      <c r="AY3734" s="167" t="s">
        <v>304</v>
      </c>
    </row>
    <row r="3735" spans="2:65" s="15" customFormat="1" x14ac:dyDescent="0.2">
      <c r="B3735" s="173"/>
      <c r="D3735" s="153" t="s">
        <v>313</v>
      </c>
      <c r="E3735" s="174" t="s">
        <v>2</v>
      </c>
      <c r="F3735" s="175" t="s">
        <v>323</v>
      </c>
      <c r="H3735" s="176">
        <v>286.67200000000003</v>
      </c>
      <c r="I3735" s="177"/>
      <c r="L3735" s="173"/>
      <c r="M3735" s="178"/>
      <c r="T3735" s="179"/>
      <c r="AT3735" s="174" t="s">
        <v>313</v>
      </c>
      <c r="AU3735" s="174" t="s">
        <v>80</v>
      </c>
      <c r="AV3735" s="15" t="s">
        <v>86</v>
      </c>
      <c r="AW3735" s="15" t="s">
        <v>32</v>
      </c>
      <c r="AX3735" s="15" t="s">
        <v>78</v>
      </c>
      <c r="AY3735" s="174" t="s">
        <v>304</v>
      </c>
    </row>
    <row r="3736" spans="2:65" s="13" customFormat="1" x14ac:dyDescent="0.2">
      <c r="B3736" s="159"/>
      <c r="D3736" s="153" t="s">
        <v>313</v>
      </c>
      <c r="F3736" s="161" t="s">
        <v>3917</v>
      </c>
      <c r="H3736" s="162">
        <v>315.339</v>
      </c>
      <c r="I3736" s="163"/>
      <c r="L3736" s="159"/>
      <c r="M3736" s="164"/>
      <c r="T3736" s="165"/>
      <c r="AT3736" s="160" t="s">
        <v>313</v>
      </c>
      <c r="AU3736" s="160" t="s">
        <v>80</v>
      </c>
      <c r="AV3736" s="13" t="s">
        <v>80</v>
      </c>
      <c r="AW3736" s="13" t="s">
        <v>3</v>
      </c>
      <c r="AX3736" s="13" t="s">
        <v>78</v>
      </c>
      <c r="AY3736" s="160" t="s">
        <v>304</v>
      </c>
    </row>
    <row r="3737" spans="2:65" s="1" customFormat="1" ht="33" customHeight="1" x14ac:dyDescent="0.2">
      <c r="B3737" s="134"/>
      <c r="C3737" s="181" t="s">
        <v>3918</v>
      </c>
      <c r="D3737" s="181" t="s">
        <v>535</v>
      </c>
      <c r="E3737" s="182" t="s">
        <v>3909</v>
      </c>
      <c r="F3737" s="183" t="s">
        <v>3910</v>
      </c>
      <c r="G3737" s="184" t="s">
        <v>130</v>
      </c>
      <c r="H3737" s="185">
        <v>477.209</v>
      </c>
      <c r="I3737" s="186"/>
      <c r="J3737" s="187">
        <f>ROUND(I3737*H3737,2)</f>
        <v>0</v>
      </c>
      <c r="K3737" s="183" t="s">
        <v>309</v>
      </c>
      <c r="L3737" s="188"/>
      <c r="M3737" s="189" t="s">
        <v>2</v>
      </c>
      <c r="N3737" s="190" t="s">
        <v>42</v>
      </c>
      <c r="P3737" s="144">
        <f>O3737*H3737</f>
        <v>0</v>
      </c>
      <c r="Q3737" s="144">
        <v>1.9199999999999998E-2</v>
      </c>
      <c r="R3737" s="144">
        <f>Q3737*H3737</f>
        <v>9.1624127999999985</v>
      </c>
      <c r="S3737" s="144">
        <v>0</v>
      </c>
      <c r="T3737" s="145">
        <f>S3737*H3737</f>
        <v>0</v>
      </c>
      <c r="AR3737" s="146" t="s">
        <v>552</v>
      </c>
      <c r="AT3737" s="146" t="s">
        <v>535</v>
      </c>
      <c r="AU3737" s="146" t="s">
        <v>80</v>
      </c>
      <c r="AY3737" s="18" t="s">
        <v>304</v>
      </c>
      <c r="BE3737" s="147">
        <f>IF(N3737="základní",J3737,0)</f>
        <v>0</v>
      </c>
      <c r="BF3737" s="147">
        <f>IF(N3737="snížená",J3737,0)</f>
        <v>0</v>
      </c>
      <c r="BG3737" s="147">
        <f>IF(N3737="zákl. přenesená",J3737,0)</f>
        <v>0</v>
      </c>
      <c r="BH3737" s="147">
        <f>IF(N3737="sníž. přenesená",J3737,0)</f>
        <v>0</v>
      </c>
      <c r="BI3737" s="147">
        <f>IF(N3737="nulová",J3737,0)</f>
        <v>0</v>
      </c>
      <c r="BJ3737" s="18" t="s">
        <v>78</v>
      </c>
      <c r="BK3737" s="147">
        <f>ROUND(I3737*H3737,2)</f>
        <v>0</v>
      </c>
      <c r="BL3737" s="18" t="s">
        <v>423</v>
      </c>
      <c r="BM3737" s="146" t="s">
        <v>3919</v>
      </c>
    </row>
    <row r="3738" spans="2:65" s="1" customFormat="1" ht="19.5" x14ac:dyDescent="0.2">
      <c r="B3738" s="33"/>
      <c r="D3738" s="153" t="s">
        <v>360</v>
      </c>
      <c r="F3738" s="180" t="s">
        <v>3920</v>
      </c>
      <c r="I3738" s="150"/>
      <c r="L3738" s="33"/>
      <c r="M3738" s="151"/>
      <c r="T3738" s="54"/>
      <c r="AT3738" s="18" t="s">
        <v>360</v>
      </c>
      <c r="AU3738" s="18" t="s">
        <v>80</v>
      </c>
    </row>
    <row r="3739" spans="2:65" s="13" customFormat="1" x14ac:dyDescent="0.2">
      <c r="B3739" s="159"/>
      <c r="D3739" s="153" t="s">
        <v>313</v>
      </c>
      <c r="E3739" s="160" t="s">
        <v>2</v>
      </c>
      <c r="F3739" s="161" t="s">
        <v>154</v>
      </c>
      <c r="H3739" s="162">
        <v>46.551000000000002</v>
      </c>
      <c r="I3739" s="163"/>
      <c r="L3739" s="159"/>
      <c r="M3739" s="164"/>
      <c r="T3739" s="165"/>
      <c r="AT3739" s="160" t="s">
        <v>313</v>
      </c>
      <c r="AU3739" s="160" t="s">
        <v>80</v>
      </c>
      <c r="AV3739" s="13" t="s">
        <v>80</v>
      </c>
      <c r="AW3739" s="13" t="s">
        <v>32</v>
      </c>
      <c r="AX3739" s="13" t="s">
        <v>71</v>
      </c>
      <c r="AY3739" s="160" t="s">
        <v>304</v>
      </c>
    </row>
    <row r="3740" spans="2:65" s="13" customFormat="1" x14ac:dyDescent="0.2">
      <c r="B3740" s="159"/>
      <c r="D3740" s="153" t="s">
        <v>313</v>
      </c>
      <c r="E3740" s="160" t="s">
        <v>2</v>
      </c>
      <c r="F3740" s="161" t="s">
        <v>146</v>
      </c>
      <c r="H3740" s="162">
        <v>279.08600000000001</v>
      </c>
      <c r="I3740" s="163"/>
      <c r="L3740" s="159"/>
      <c r="M3740" s="164"/>
      <c r="T3740" s="165"/>
      <c r="AT3740" s="160" t="s">
        <v>313</v>
      </c>
      <c r="AU3740" s="160" t="s">
        <v>80</v>
      </c>
      <c r="AV3740" s="13" t="s">
        <v>80</v>
      </c>
      <c r="AW3740" s="13" t="s">
        <v>32</v>
      </c>
      <c r="AX3740" s="13" t="s">
        <v>71</v>
      </c>
      <c r="AY3740" s="160" t="s">
        <v>304</v>
      </c>
    </row>
    <row r="3741" spans="2:65" s="13" customFormat="1" x14ac:dyDescent="0.2">
      <c r="B3741" s="159"/>
      <c r="D3741" s="153" t="s">
        <v>313</v>
      </c>
      <c r="E3741" s="160" t="s">
        <v>2</v>
      </c>
      <c r="F3741" s="161" t="s">
        <v>3921</v>
      </c>
      <c r="H3741" s="162">
        <v>1.8540000000000001</v>
      </c>
      <c r="I3741" s="163"/>
      <c r="L3741" s="159"/>
      <c r="M3741" s="164"/>
      <c r="T3741" s="165"/>
      <c r="AT3741" s="160" t="s">
        <v>313</v>
      </c>
      <c r="AU3741" s="160" t="s">
        <v>80</v>
      </c>
      <c r="AV3741" s="13" t="s">
        <v>80</v>
      </c>
      <c r="AW3741" s="13" t="s">
        <v>32</v>
      </c>
      <c r="AX3741" s="13" t="s">
        <v>71</v>
      </c>
      <c r="AY3741" s="160" t="s">
        <v>304</v>
      </c>
    </row>
    <row r="3742" spans="2:65" s="13" customFormat="1" x14ac:dyDescent="0.2">
      <c r="B3742" s="159"/>
      <c r="D3742" s="153" t="s">
        <v>313</v>
      </c>
      <c r="E3742" s="160" t="s">
        <v>2</v>
      </c>
      <c r="F3742" s="161" t="s">
        <v>158</v>
      </c>
      <c r="H3742" s="162">
        <v>102.051</v>
      </c>
      <c r="I3742" s="163"/>
      <c r="L3742" s="159"/>
      <c r="M3742" s="164"/>
      <c r="T3742" s="165"/>
      <c r="AT3742" s="160" t="s">
        <v>313</v>
      </c>
      <c r="AU3742" s="160" t="s">
        <v>80</v>
      </c>
      <c r="AV3742" s="13" t="s">
        <v>80</v>
      </c>
      <c r="AW3742" s="13" t="s">
        <v>32</v>
      </c>
      <c r="AX3742" s="13" t="s">
        <v>71</v>
      </c>
      <c r="AY3742" s="160" t="s">
        <v>304</v>
      </c>
    </row>
    <row r="3743" spans="2:65" s="13" customFormat="1" x14ac:dyDescent="0.2">
      <c r="B3743" s="159"/>
      <c r="D3743" s="153" t="s">
        <v>313</v>
      </c>
      <c r="E3743" s="160" t="s">
        <v>2</v>
      </c>
      <c r="F3743" s="161" t="s">
        <v>3922</v>
      </c>
      <c r="H3743" s="162">
        <v>4.2839999999999998</v>
      </c>
      <c r="I3743" s="163"/>
      <c r="L3743" s="159"/>
      <c r="M3743" s="164"/>
      <c r="T3743" s="165"/>
      <c r="AT3743" s="160" t="s">
        <v>313</v>
      </c>
      <c r="AU3743" s="160" t="s">
        <v>80</v>
      </c>
      <c r="AV3743" s="13" t="s">
        <v>80</v>
      </c>
      <c r="AW3743" s="13" t="s">
        <v>32</v>
      </c>
      <c r="AX3743" s="13" t="s">
        <v>71</v>
      </c>
      <c r="AY3743" s="160" t="s">
        <v>304</v>
      </c>
    </row>
    <row r="3744" spans="2:65" s="15" customFormat="1" x14ac:dyDescent="0.2">
      <c r="B3744" s="173"/>
      <c r="D3744" s="153" t="s">
        <v>313</v>
      </c>
      <c r="E3744" s="174" t="s">
        <v>2</v>
      </c>
      <c r="F3744" s="175" t="s">
        <v>323</v>
      </c>
      <c r="H3744" s="176">
        <v>433.82600000000002</v>
      </c>
      <c r="I3744" s="177"/>
      <c r="L3744" s="173"/>
      <c r="M3744" s="178"/>
      <c r="T3744" s="179"/>
      <c r="AT3744" s="174" t="s">
        <v>313</v>
      </c>
      <c r="AU3744" s="174" t="s">
        <v>80</v>
      </c>
      <c r="AV3744" s="15" t="s">
        <v>86</v>
      </c>
      <c r="AW3744" s="15" t="s">
        <v>32</v>
      </c>
      <c r="AX3744" s="15" t="s">
        <v>78</v>
      </c>
      <c r="AY3744" s="174" t="s">
        <v>304</v>
      </c>
    </row>
    <row r="3745" spans="2:65" s="13" customFormat="1" x14ac:dyDescent="0.2">
      <c r="B3745" s="159"/>
      <c r="D3745" s="153" t="s">
        <v>313</v>
      </c>
      <c r="F3745" s="161" t="s">
        <v>3923</v>
      </c>
      <c r="H3745" s="162">
        <v>477.209</v>
      </c>
      <c r="I3745" s="163"/>
      <c r="L3745" s="159"/>
      <c r="M3745" s="164"/>
      <c r="T3745" s="165"/>
      <c r="AT3745" s="160" t="s">
        <v>313</v>
      </c>
      <c r="AU3745" s="160" t="s">
        <v>80</v>
      </c>
      <c r="AV3745" s="13" t="s">
        <v>80</v>
      </c>
      <c r="AW3745" s="13" t="s">
        <v>3</v>
      </c>
      <c r="AX3745" s="13" t="s">
        <v>78</v>
      </c>
      <c r="AY3745" s="160" t="s">
        <v>304</v>
      </c>
    </row>
    <row r="3746" spans="2:65" s="1" customFormat="1" ht="33" customHeight="1" x14ac:dyDescent="0.2">
      <c r="B3746" s="134"/>
      <c r="C3746" s="181" t="s">
        <v>3924</v>
      </c>
      <c r="D3746" s="181" t="s">
        <v>535</v>
      </c>
      <c r="E3746" s="182" t="s">
        <v>3909</v>
      </c>
      <c r="F3746" s="183" t="s">
        <v>3910</v>
      </c>
      <c r="G3746" s="184" t="s">
        <v>130</v>
      </c>
      <c r="H3746" s="185">
        <v>69.3</v>
      </c>
      <c r="I3746" s="186"/>
      <c r="J3746" s="187">
        <f>ROUND(I3746*H3746,2)</f>
        <v>0</v>
      </c>
      <c r="K3746" s="183" t="s">
        <v>309</v>
      </c>
      <c r="L3746" s="188"/>
      <c r="M3746" s="189" t="s">
        <v>2</v>
      </c>
      <c r="N3746" s="190" t="s">
        <v>42</v>
      </c>
      <c r="P3746" s="144">
        <f>O3746*H3746</f>
        <v>0</v>
      </c>
      <c r="Q3746" s="144">
        <v>1.9199999999999998E-2</v>
      </c>
      <c r="R3746" s="144">
        <f>Q3746*H3746</f>
        <v>1.3305599999999997</v>
      </c>
      <c r="S3746" s="144">
        <v>0</v>
      </c>
      <c r="T3746" s="145">
        <f>S3746*H3746</f>
        <v>0</v>
      </c>
      <c r="AR3746" s="146" t="s">
        <v>552</v>
      </c>
      <c r="AT3746" s="146" t="s">
        <v>535</v>
      </c>
      <c r="AU3746" s="146" t="s">
        <v>80</v>
      </c>
      <c r="AY3746" s="18" t="s">
        <v>304</v>
      </c>
      <c r="BE3746" s="147">
        <f>IF(N3746="základní",J3746,0)</f>
        <v>0</v>
      </c>
      <c r="BF3746" s="147">
        <f>IF(N3746="snížená",J3746,0)</f>
        <v>0</v>
      </c>
      <c r="BG3746" s="147">
        <f>IF(N3746="zákl. přenesená",J3746,0)</f>
        <v>0</v>
      </c>
      <c r="BH3746" s="147">
        <f>IF(N3746="sníž. přenesená",J3746,0)</f>
        <v>0</v>
      </c>
      <c r="BI3746" s="147">
        <f>IF(N3746="nulová",J3746,0)</f>
        <v>0</v>
      </c>
      <c r="BJ3746" s="18" t="s">
        <v>78</v>
      </c>
      <c r="BK3746" s="147">
        <f>ROUND(I3746*H3746,2)</f>
        <v>0</v>
      </c>
      <c r="BL3746" s="18" t="s">
        <v>423</v>
      </c>
      <c r="BM3746" s="146" t="s">
        <v>3925</v>
      </c>
    </row>
    <row r="3747" spans="2:65" s="1" customFormat="1" ht="19.5" x14ac:dyDescent="0.2">
      <c r="B3747" s="33"/>
      <c r="D3747" s="153" t="s">
        <v>360</v>
      </c>
      <c r="F3747" s="180" t="s">
        <v>3926</v>
      </c>
      <c r="I3747" s="150"/>
      <c r="L3747" s="33"/>
      <c r="M3747" s="151"/>
      <c r="T3747" s="54"/>
      <c r="AT3747" s="18" t="s">
        <v>360</v>
      </c>
      <c r="AU3747" s="18" t="s">
        <v>80</v>
      </c>
    </row>
    <row r="3748" spans="2:65" s="13" customFormat="1" x14ac:dyDescent="0.2">
      <c r="B3748" s="159"/>
      <c r="D3748" s="153" t="s">
        <v>313</v>
      </c>
      <c r="E3748" s="160" t="s">
        <v>2</v>
      </c>
      <c r="F3748" s="161" t="s">
        <v>150</v>
      </c>
      <c r="H3748" s="162">
        <v>63</v>
      </c>
      <c r="I3748" s="163"/>
      <c r="L3748" s="159"/>
      <c r="M3748" s="164"/>
      <c r="T3748" s="165"/>
      <c r="AT3748" s="160" t="s">
        <v>313</v>
      </c>
      <c r="AU3748" s="160" t="s">
        <v>80</v>
      </c>
      <c r="AV3748" s="13" t="s">
        <v>80</v>
      </c>
      <c r="AW3748" s="13" t="s">
        <v>32</v>
      </c>
      <c r="AX3748" s="13" t="s">
        <v>78</v>
      </c>
      <c r="AY3748" s="160" t="s">
        <v>304</v>
      </c>
    </row>
    <row r="3749" spans="2:65" s="13" customFormat="1" x14ac:dyDescent="0.2">
      <c r="B3749" s="159"/>
      <c r="D3749" s="153" t="s">
        <v>313</v>
      </c>
      <c r="F3749" s="161" t="s">
        <v>3927</v>
      </c>
      <c r="H3749" s="162">
        <v>69.3</v>
      </c>
      <c r="I3749" s="163"/>
      <c r="L3749" s="159"/>
      <c r="M3749" s="164"/>
      <c r="T3749" s="165"/>
      <c r="AT3749" s="160" t="s">
        <v>313</v>
      </c>
      <c r="AU3749" s="160" t="s">
        <v>80</v>
      </c>
      <c r="AV3749" s="13" t="s">
        <v>80</v>
      </c>
      <c r="AW3749" s="13" t="s">
        <v>3</v>
      </c>
      <c r="AX3749" s="13" t="s">
        <v>78</v>
      </c>
      <c r="AY3749" s="160" t="s">
        <v>304</v>
      </c>
    </row>
    <row r="3750" spans="2:65" s="1" customFormat="1" ht="24.2" customHeight="1" x14ac:dyDescent="0.2">
      <c r="B3750" s="134"/>
      <c r="C3750" s="135" t="s">
        <v>3928</v>
      </c>
      <c r="D3750" s="135" t="s">
        <v>306</v>
      </c>
      <c r="E3750" s="136" t="s">
        <v>3929</v>
      </c>
      <c r="F3750" s="137" t="s">
        <v>3930</v>
      </c>
      <c r="G3750" s="138" t="s">
        <v>179</v>
      </c>
      <c r="H3750" s="139">
        <v>11.4</v>
      </c>
      <c r="I3750" s="140"/>
      <c r="J3750" s="141">
        <f>ROUND(I3750*H3750,2)</f>
        <v>0</v>
      </c>
      <c r="K3750" s="137" t="s">
        <v>2</v>
      </c>
      <c r="L3750" s="33"/>
      <c r="M3750" s="142" t="s">
        <v>2</v>
      </c>
      <c r="N3750" s="143" t="s">
        <v>42</v>
      </c>
      <c r="P3750" s="144">
        <f>O3750*H3750</f>
        <v>0</v>
      </c>
      <c r="Q3750" s="144">
        <v>0</v>
      </c>
      <c r="R3750" s="144">
        <f>Q3750*H3750</f>
        <v>0</v>
      </c>
      <c r="S3750" s="144">
        <v>0</v>
      </c>
      <c r="T3750" s="145">
        <f>S3750*H3750</f>
        <v>0</v>
      </c>
      <c r="AR3750" s="146" t="s">
        <v>423</v>
      </c>
      <c r="AT3750" s="146" t="s">
        <v>306</v>
      </c>
      <c r="AU3750" s="146" t="s">
        <v>80</v>
      </c>
      <c r="AY3750" s="18" t="s">
        <v>304</v>
      </c>
      <c r="BE3750" s="147">
        <f>IF(N3750="základní",J3750,0)</f>
        <v>0</v>
      </c>
      <c r="BF3750" s="147">
        <f>IF(N3750="snížená",J3750,0)</f>
        <v>0</v>
      </c>
      <c r="BG3750" s="147">
        <f>IF(N3750="zákl. přenesená",J3750,0)</f>
        <v>0</v>
      </c>
      <c r="BH3750" s="147">
        <f>IF(N3750="sníž. přenesená",J3750,0)</f>
        <v>0</v>
      </c>
      <c r="BI3750" s="147">
        <f>IF(N3750="nulová",J3750,0)</f>
        <v>0</v>
      </c>
      <c r="BJ3750" s="18" t="s">
        <v>78</v>
      </c>
      <c r="BK3750" s="147">
        <f>ROUND(I3750*H3750,2)</f>
        <v>0</v>
      </c>
      <c r="BL3750" s="18" t="s">
        <v>423</v>
      </c>
      <c r="BM3750" s="146" t="s">
        <v>3931</v>
      </c>
    </row>
    <row r="3751" spans="2:65" s="13" customFormat="1" x14ac:dyDescent="0.2">
      <c r="B3751" s="159"/>
      <c r="D3751" s="153" t="s">
        <v>313</v>
      </c>
      <c r="E3751" s="160" t="s">
        <v>2</v>
      </c>
      <c r="F3751" s="161" t="s">
        <v>3932</v>
      </c>
      <c r="H3751" s="162">
        <v>0.9</v>
      </c>
      <c r="I3751" s="163"/>
      <c r="L3751" s="159"/>
      <c r="M3751" s="164"/>
      <c r="T3751" s="165"/>
      <c r="AT3751" s="160" t="s">
        <v>313</v>
      </c>
      <c r="AU3751" s="160" t="s">
        <v>80</v>
      </c>
      <c r="AV3751" s="13" t="s">
        <v>80</v>
      </c>
      <c r="AW3751" s="13" t="s">
        <v>32</v>
      </c>
      <c r="AX3751" s="13" t="s">
        <v>71</v>
      </c>
      <c r="AY3751" s="160" t="s">
        <v>304</v>
      </c>
    </row>
    <row r="3752" spans="2:65" s="13" customFormat="1" x14ac:dyDescent="0.2">
      <c r="B3752" s="159"/>
      <c r="D3752" s="153" t="s">
        <v>313</v>
      </c>
      <c r="E3752" s="160" t="s">
        <v>2</v>
      </c>
      <c r="F3752" s="161" t="s">
        <v>3933</v>
      </c>
      <c r="H3752" s="162">
        <v>5.6</v>
      </c>
      <c r="I3752" s="163"/>
      <c r="L3752" s="159"/>
      <c r="M3752" s="164"/>
      <c r="T3752" s="165"/>
      <c r="AT3752" s="160" t="s">
        <v>313</v>
      </c>
      <c r="AU3752" s="160" t="s">
        <v>80</v>
      </c>
      <c r="AV3752" s="13" t="s">
        <v>80</v>
      </c>
      <c r="AW3752" s="13" t="s">
        <v>32</v>
      </c>
      <c r="AX3752" s="13" t="s">
        <v>71</v>
      </c>
      <c r="AY3752" s="160" t="s">
        <v>304</v>
      </c>
    </row>
    <row r="3753" spans="2:65" s="13" customFormat="1" x14ac:dyDescent="0.2">
      <c r="B3753" s="159"/>
      <c r="D3753" s="153" t="s">
        <v>313</v>
      </c>
      <c r="E3753" s="160" t="s">
        <v>2</v>
      </c>
      <c r="F3753" s="161" t="s">
        <v>3934</v>
      </c>
      <c r="H3753" s="162">
        <v>4.9000000000000004</v>
      </c>
      <c r="I3753" s="163"/>
      <c r="L3753" s="159"/>
      <c r="M3753" s="164"/>
      <c r="T3753" s="165"/>
      <c r="AT3753" s="160" t="s">
        <v>313</v>
      </c>
      <c r="AU3753" s="160" t="s">
        <v>80</v>
      </c>
      <c r="AV3753" s="13" t="s">
        <v>80</v>
      </c>
      <c r="AW3753" s="13" t="s">
        <v>32</v>
      </c>
      <c r="AX3753" s="13" t="s">
        <v>71</v>
      </c>
      <c r="AY3753" s="160" t="s">
        <v>304</v>
      </c>
    </row>
    <row r="3754" spans="2:65" s="15" customFormat="1" x14ac:dyDescent="0.2">
      <c r="B3754" s="173"/>
      <c r="D3754" s="153" t="s">
        <v>313</v>
      </c>
      <c r="E3754" s="174" t="s">
        <v>2</v>
      </c>
      <c r="F3754" s="175" t="s">
        <v>323</v>
      </c>
      <c r="H3754" s="176">
        <v>11.4</v>
      </c>
      <c r="I3754" s="177"/>
      <c r="L3754" s="173"/>
      <c r="M3754" s="178"/>
      <c r="T3754" s="179"/>
      <c r="AT3754" s="174" t="s">
        <v>313</v>
      </c>
      <c r="AU3754" s="174" t="s">
        <v>80</v>
      </c>
      <c r="AV3754" s="15" t="s">
        <v>86</v>
      </c>
      <c r="AW3754" s="15" t="s">
        <v>32</v>
      </c>
      <c r="AX3754" s="15" t="s">
        <v>78</v>
      </c>
      <c r="AY3754" s="174" t="s">
        <v>304</v>
      </c>
    </row>
    <row r="3755" spans="2:65" s="1" customFormat="1" ht="49.15" customHeight="1" x14ac:dyDescent="0.2">
      <c r="B3755" s="134"/>
      <c r="C3755" s="135" t="s">
        <v>3935</v>
      </c>
      <c r="D3755" s="135" t="s">
        <v>306</v>
      </c>
      <c r="E3755" s="136" t="s">
        <v>3936</v>
      </c>
      <c r="F3755" s="137" t="s">
        <v>3937</v>
      </c>
      <c r="G3755" s="138" t="s">
        <v>383</v>
      </c>
      <c r="H3755" s="139">
        <v>22.206</v>
      </c>
      <c r="I3755" s="140"/>
      <c r="J3755" s="141">
        <f>ROUND(I3755*H3755,2)</f>
        <v>0</v>
      </c>
      <c r="K3755" s="137" t="s">
        <v>309</v>
      </c>
      <c r="L3755" s="33"/>
      <c r="M3755" s="142" t="s">
        <v>2</v>
      </c>
      <c r="N3755" s="143" t="s">
        <v>42</v>
      </c>
      <c r="P3755" s="144">
        <f>O3755*H3755</f>
        <v>0</v>
      </c>
      <c r="Q3755" s="144">
        <v>0</v>
      </c>
      <c r="R3755" s="144">
        <f>Q3755*H3755</f>
        <v>0</v>
      </c>
      <c r="S3755" s="144">
        <v>0</v>
      </c>
      <c r="T3755" s="145">
        <f>S3755*H3755</f>
        <v>0</v>
      </c>
      <c r="AR3755" s="146" t="s">
        <v>423</v>
      </c>
      <c r="AT3755" s="146" t="s">
        <v>306</v>
      </c>
      <c r="AU3755" s="146" t="s">
        <v>80</v>
      </c>
      <c r="AY3755" s="18" t="s">
        <v>304</v>
      </c>
      <c r="BE3755" s="147">
        <f>IF(N3755="základní",J3755,0)</f>
        <v>0</v>
      </c>
      <c r="BF3755" s="147">
        <f>IF(N3755="snížená",J3755,0)</f>
        <v>0</v>
      </c>
      <c r="BG3755" s="147">
        <f>IF(N3755="zákl. přenesená",J3755,0)</f>
        <v>0</v>
      </c>
      <c r="BH3755" s="147">
        <f>IF(N3755="sníž. přenesená",J3755,0)</f>
        <v>0</v>
      </c>
      <c r="BI3755" s="147">
        <f>IF(N3755="nulová",J3755,0)</f>
        <v>0</v>
      </c>
      <c r="BJ3755" s="18" t="s">
        <v>78</v>
      </c>
      <c r="BK3755" s="147">
        <f>ROUND(I3755*H3755,2)</f>
        <v>0</v>
      </c>
      <c r="BL3755" s="18" t="s">
        <v>423</v>
      </c>
      <c r="BM3755" s="146" t="s">
        <v>3938</v>
      </c>
    </row>
    <row r="3756" spans="2:65" s="1" customFormat="1" x14ac:dyDescent="0.2">
      <c r="B3756" s="33"/>
      <c r="D3756" s="148" t="s">
        <v>311</v>
      </c>
      <c r="F3756" s="149" t="s">
        <v>3939</v>
      </c>
      <c r="I3756" s="150"/>
      <c r="L3756" s="33"/>
      <c r="M3756" s="151"/>
      <c r="T3756" s="54"/>
      <c r="AT3756" s="18" t="s">
        <v>311</v>
      </c>
      <c r="AU3756" s="18" t="s">
        <v>80</v>
      </c>
    </row>
    <row r="3757" spans="2:65" s="11" customFormat="1" ht="22.9" customHeight="1" x14ac:dyDescent="0.2">
      <c r="B3757" s="122"/>
      <c r="D3757" s="123" t="s">
        <v>70</v>
      </c>
      <c r="E3757" s="132" t="s">
        <v>3940</v>
      </c>
      <c r="F3757" s="132" t="s">
        <v>3941</v>
      </c>
      <c r="I3757" s="125"/>
      <c r="J3757" s="133">
        <f>BK3757</f>
        <v>0</v>
      </c>
      <c r="L3757" s="122"/>
      <c r="M3757" s="127"/>
      <c r="P3757" s="128">
        <f>SUM(P3758:P3820)</f>
        <v>0</v>
      </c>
      <c r="R3757" s="128">
        <f>SUM(R3758:R3820)</f>
        <v>1.38607072</v>
      </c>
      <c r="T3757" s="129">
        <f>SUM(T3758:T3820)</f>
        <v>0</v>
      </c>
      <c r="AR3757" s="123" t="s">
        <v>80</v>
      </c>
      <c r="AT3757" s="130" t="s">
        <v>70</v>
      </c>
      <c r="AU3757" s="130" t="s">
        <v>78</v>
      </c>
      <c r="AY3757" s="123" t="s">
        <v>304</v>
      </c>
      <c r="BK3757" s="131">
        <f>SUM(BK3758:BK3820)</f>
        <v>0</v>
      </c>
    </row>
    <row r="3758" spans="2:65" s="1" customFormat="1" ht="24.2" customHeight="1" x14ac:dyDescent="0.2">
      <c r="B3758" s="134"/>
      <c r="C3758" s="135" t="s">
        <v>3942</v>
      </c>
      <c r="D3758" s="135" t="s">
        <v>306</v>
      </c>
      <c r="E3758" s="136" t="s">
        <v>3943</v>
      </c>
      <c r="F3758" s="137" t="s">
        <v>3944</v>
      </c>
      <c r="G3758" s="138" t="s">
        <v>130</v>
      </c>
      <c r="H3758" s="139">
        <v>12.031000000000001</v>
      </c>
      <c r="I3758" s="140"/>
      <c r="J3758" s="141">
        <f>ROUND(I3758*H3758,2)</f>
        <v>0</v>
      </c>
      <c r="K3758" s="137" t="s">
        <v>2</v>
      </c>
      <c r="L3758" s="33"/>
      <c r="M3758" s="142" t="s">
        <v>2</v>
      </c>
      <c r="N3758" s="143" t="s">
        <v>42</v>
      </c>
      <c r="P3758" s="144">
        <f>O3758*H3758</f>
        <v>0</v>
      </c>
      <c r="Q3758" s="144">
        <v>0</v>
      </c>
      <c r="R3758" s="144">
        <f>Q3758*H3758</f>
        <v>0</v>
      </c>
      <c r="S3758" s="144">
        <v>0</v>
      </c>
      <c r="T3758" s="145">
        <f>S3758*H3758</f>
        <v>0</v>
      </c>
      <c r="AR3758" s="146" t="s">
        <v>423</v>
      </c>
      <c r="AT3758" s="146" t="s">
        <v>306</v>
      </c>
      <c r="AU3758" s="146" t="s">
        <v>80</v>
      </c>
      <c r="AY3758" s="18" t="s">
        <v>304</v>
      </c>
      <c r="BE3758" s="147">
        <f>IF(N3758="základní",J3758,0)</f>
        <v>0</v>
      </c>
      <c r="BF3758" s="147">
        <f>IF(N3758="snížená",J3758,0)</f>
        <v>0</v>
      </c>
      <c r="BG3758" s="147">
        <f>IF(N3758="zákl. přenesená",J3758,0)</f>
        <v>0</v>
      </c>
      <c r="BH3758" s="147">
        <f>IF(N3758="sníž. přenesená",J3758,0)</f>
        <v>0</v>
      </c>
      <c r="BI3758" s="147">
        <f>IF(N3758="nulová",J3758,0)</f>
        <v>0</v>
      </c>
      <c r="BJ3758" s="18" t="s">
        <v>78</v>
      </c>
      <c r="BK3758" s="147">
        <f>ROUND(I3758*H3758,2)</f>
        <v>0</v>
      </c>
      <c r="BL3758" s="18" t="s">
        <v>423</v>
      </c>
      <c r="BM3758" s="146" t="s">
        <v>3945</v>
      </c>
    </row>
    <row r="3759" spans="2:65" s="12" customFormat="1" x14ac:dyDescent="0.2">
      <c r="B3759" s="152"/>
      <c r="D3759" s="153" t="s">
        <v>313</v>
      </c>
      <c r="E3759" s="154" t="s">
        <v>2</v>
      </c>
      <c r="F3759" s="155" t="s">
        <v>892</v>
      </c>
      <c r="H3759" s="154" t="s">
        <v>2</v>
      </c>
      <c r="I3759" s="156"/>
      <c r="L3759" s="152"/>
      <c r="M3759" s="157"/>
      <c r="T3759" s="158"/>
      <c r="AT3759" s="154" t="s">
        <v>313</v>
      </c>
      <c r="AU3759" s="154" t="s">
        <v>80</v>
      </c>
      <c r="AV3759" s="12" t="s">
        <v>78</v>
      </c>
      <c r="AW3759" s="12" t="s">
        <v>32</v>
      </c>
      <c r="AX3759" s="12" t="s">
        <v>71</v>
      </c>
      <c r="AY3759" s="154" t="s">
        <v>304</v>
      </c>
    </row>
    <row r="3760" spans="2:65" s="12" customFormat="1" ht="22.5" x14ac:dyDescent="0.2">
      <c r="B3760" s="152"/>
      <c r="D3760" s="153" t="s">
        <v>313</v>
      </c>
      <c r="E3760" s="154" t="s">
        <v>2</v>
      </c>
      <c r="F3760" s="155" t="s">
        <v>3946</v>
      </c>
      <c r="H3760" s="154" t="s">
        <v>2</v>
      </c>
      <c r="I3760" s="156"/>
      <c r="L3760" s="152"/>
      <c r="M3760" s="157"/>
      <c r="T3760" s="158"/>
      <c r="AT3760" s="154" t="s">
        <v>313</v>
      </c>
      <c r="AU3760" s="154" t="s">
        <v>80</v>
      </c>
      <c r="AV3760" s="12" t="s">
        <v>78</v>
      </c>
      <c r="AW3760" s="12" t="s">
        <v>32</v>
      </c>
      <c r="AX3760" s="12" t="s">
        <v>71</v>
      </c>
      <c r="AY3760" s="154" t="s">
        <v>304</v>
      </c>
    </row>
    <row r="3761" spans="2:65" s="13" customFormat="1" x14ac:dyDescent="0.2">
      <c r="B3761" s="159"/>
      <c r="D3761" s="153" t="s">
        <v>313</v>
      </c>
      <c r="E3761" s="160" t="s">
        <v>2</v>
      </c>
      <c r="F3761" s="161" t="s">
        <v>3947</v>
      </c>
      <c r="H3761" s="162">
        <v>4.5449999999999999</v>
      </c>
      <c r="I3761" s="163"/>
      <c r="L3761" s="159"/>
      <c r="M3761" s="164"/>
      <c r="T3761" s="165"/>
      <c r="AT3761" s="160" t="s">
        <v>313</v>
      </c>
      <c r="AU3761" s="160" t="s">
        <v>80</v>
      </c>
      <c r="AV3761" s="13" t="s">
        <v>80</v>
      </c>
      <c r="AW3761" s="13" t="s">
        <v>32</v>
      </c>
      <c r="AX3761" s="13" t="s">
        <v>71</v>
      </c>
      <c r="AY3761" s="160" t="s">
        <v>304</v>
      </c>
    </row>
    <row r="3762" spans="2:65" s="13" customFormat="1" x14ac:dyDescent="0.2">
      <c r="B3762" s="159"/>
      <c r="D3762" s="153" t="s">
        <v>313</v>
      </c>
      <c r="E3762" s="160" t="s">
        <v>2</v>
      </c>
      <c r="F3762" s="161" t="s">
        <v>3948</v>
      </c>
      <c r="H3762" s="162">
        <v>7.4859999999999998</v>
      </c>
      <c r="I3762" s="163"/>
      <c r="L3762" s="159"/>
      <c r="M3762" s="164"/>
      <c r="T3762" s="165"/>
      <c r="AT3762" s="160" t="s">
        <v>313</v>
      </c>
      <c r="AU3762" s="160" t="s">
        <v>80</v>
      </c>
      <c r="AV3762" s="13" t="s">
        <v>80</v>
      </c>
      <c r="AW3762" s="13" t="s">
        <v>32</v>
      </c>
      <c r="AX3762" s="13" t="s">
        <v>71</v>
      </c>
      <c r="AY3762" s="160" t="s">
        <v>304</v>
      </c>
    </row>
    <row r="3763" spans="2:65" s="14" customFormat="1" x14ac:dyDescent="0.2">
      <c r="B3763" s="166"/>
      <c r="D3763" s="153" t="s">
        <v>313</v>
      </c>
      <c r="E3763" s="167" t="s">
        <v>128</v>
      </c>
      <c r="F3763" s="168" t="s">
        <v>321</v>
      </c>
      <c r="H3763" s="169">
        <v>12.031000000000001</v>
      </c>
      <c r="I3763" s="170"/>
      <c r="L3763" s="166"/>
      <c r="M3763" s="171"/>
      <c r="T3763" s="172"/>
      <c r="AT3763" s="167" t="s">
        <v>313</v>
      </c>
      <c r="AU3763" s="167" t="s">
        <v>80</v>
      </c>
      <c r="AV3763" s="14" t="s">
        <v>322</v>
      </c>
      <c r="AW3763" s="14" t="s">
        <v>32</v>
      </c>
      <c r="AX3763" s="14" t="s">
        <v>71</v>
      </c>
      <c r="AY3763" s="167" t="s">
        <v>304</v>
      </c>
    </row>
    <row r="3764" spans="2:65" s="15" customFormat="1" x14ac:dyDescent="0.2">
      <c r="B3764" s="173"/>
      <c r="D3764" s="153" t="s">
        <v>313</v>
      </c>
      <c r="E3764" s="174" t="s">
        <v>2</v>
      </c>
      <c r="F3764" s="175" t="s">
        <v>323</v>
      </c>
      <c r="H3764" s="176">
        <v>12.031000000000001</v>
      </c>
      <c r="I3764" s="177"/>
      <c r="L3764" s="173"/>
      <c r="M3764" s="178"/>
      <c r="T3764" s="179"/>
      <c r="AT3764" s="174" t="s">
        <v>313</v>
      </c>
      <c r="AU3764" s="174" t="s">
        <v>80</v>
      </c>
      <c r="AV3764" s="15" t="s">
        <v>86</v>
      </c>
      <c r="AW3764" s="15" t="s">
        <v>32</v>
      </c>
      <c r="AX3764" s="15" t="s">
        <v>78</v>
      </c>
      <c r="AY3764" s="174" t="s">
        <v>304</v>
      </c>
    </row>
    <row r="3765" spans="2:65" s="1" customFormat="1" ht="24.2" customHeight="1" x14ac:dyDescent="0.2">
      <c r="B3765" s="134"/>
      <c r="C3765" s="135" t="s">
        <v>3949</v>
      </c>
      <c r="D3765" s="135" t="s">
        <v>306</v>
      </c>
      <c r="E3765" s="136" t="s">
        <v>3743</v>
      </c>
      <c r="F3765" s="137" t="s">
        <v>3744</v>
      </c>
      <c r="G3765" s="138" t="s">
        <v>130</v>
      </c>
      <c r="H3765" s="139">
        <v>281.892</v>
      </c>
      <c r="I3765" s="140"/>
      <c r="J3765" s="141">
        <f>ROUND(I3765*H3765,2)</f>
        <v>0</v>
      </c>
      <c r="K3765" s="137" t="s">
        <v>309</v>
      </c>
      <c r="L3765" s="33"/>
      <c r="M3765" s="142" t="s">
        <v>2</v>
      </c>
      <c r="N3765" s="143" t="s">
        <v>42</v>
      </c>
      <c r="P3765" s="144">
        <f>O3765*H3765</f>
        <v>0</v>
      </c>
      <c r="Q3765" s="144">
        <v>0</v>
      </c>
      <c r="R3765" s="144">
        <f>Q3765*H3765</f>
        <v>0</v>
      </c>
      <c r="S3765" s="144">
        <v>0</v>
      </c>
      <c r="T3765" s="145">
        <f>S3765*H3765</f>
        <v>0</v>
      </c>
      <c r="AR3765" s="146" t="s">
        <v>423</v>
      </c>
      <c r="AT3765" s="146" t="s">
        <v>306</v>
      </c>
      <c r="AU3765" s="146" t="s">
        <v>80</v>
      </c>
      <c r="AY3765" s="18" t="s">
        <v>304</v>
      </c>
      <c r="BE3765" s="147">
        <f>IF(N3765="základní",J3765,0)</f>
        <v>0</v>
      </c>
      <c r="BF3765" s="147">
        <f>IF(N3765="snížená",J3765,0)</f>
        <v>0</v>
      </c>
      <c r="BG3765" s="147">
        <f>IF(N3765="zákl. přenesená",J3765,0)</f>
        <v>0</v>
      </c>
      <c r="BH3765" s="147">
        <f>IF(N3765="sníž. přenesená",J3765,0)</f>
        <v>0</v>
      </c>
      <c r="BI3765" s="147">
        <f>IF(N3765="nulová",J3765,0)</f>
        <v>0</v>
      </c>
      <c r="BJ3765" s="18" t="s">
        <v>78</v>
      </c>
      <c r="BK3765" s="147">
        <f>ROUND(I3765*H3765,2)</f>
        <v>0</v>
      </c>
      <c r="BL3765" s="18" t="s">
        <v>423</v>
      </c>
      <c r="BM3765" s="146" t="s">
        <v>3950</v>
      </c>
    </row>
    <row r="3766" spans="2:65" s="1" customFormat="1" x14ac:dyDescent="0.2">
      <c r="B3766" s="33"/>
      <c r="D3766" s="148" t="s">
        <v>311</v>
      </c>
      <c r="F3766" s="149" t="s">
        <v>3746</v>
      </c>
      <c r="I3766" s="150"/>
      <c r="L3766" s="33"/>
      <c r="M3766" s="151"/>
      <c r="T3766" s="54"/>
      <c r="AT3766" s="18" t="s">
        <v>311</v>
      </c>
      <c r="AU3766" s="18" t="s">
        <v>80</v>
      </c>
    </row>
    <row r="3767" spans="2:65" s="1" customFormat="1" ht="16.5" customHeight="1" x14ac:dyDescent="0.2">
      <c r="B3767" s="134"/>
      <c r="C3767" s="135" t="s">
        <v>3951</v>
      </c>
      <c r="D3767" s="135" t="s">
        <v>306</v>
      </c>
      <c r="E3767" s="136" t="s">
        <v>3952</v>
      </c>
      <c r="F3767" s="137" t="s">
        <v>3953</v>
      </c>
      <c r="G3767" s="138" t="s">
        <v>130</v>
      </c>
      <c r="H3767" s="139">
        <v>281.892</v>
      </c>
      <c r="I3767" s="140"/>
      <c r="J3767" s="141">
        <f>ROUND(I3767*H3767,2)</f>
        <v>0</v>
      </c>
      <c r="K3767" s="137" t="s">
        <v>309</v>
      </c>
      <c r="L3767" s="33"/>
      <c r="M3767" s="142" t="s">
        <v>2</v>
      </c>
      <c r="N3767" s="143" t="s">
        <v>42</v>
      </c>
      <c r="P3767" s="144">
        <f>O3767*H3767</f>
        <v>0</v>
      </c>
      <c r="Q3767" s="144">
        <v>0</v>
      </c>
      <c r="R3767" s="144">
        <f>Q3767*H3767</f>
        <v>0</v>
      </c>
      <c r="S3767" s="144">
        <v>0</v>
      </c>
      <c r="T3767" s="145">
        <f>S3767*H3767</f>
        <v>0</v>
      </c>
      <c r="AR3767" s="146" t="s">
        <v>423</v>
      </c>
      <c r="AT3767" s="146" t="s">
        <v>306</v>
      </c>
      <c r="AU3767" s="146" t="s">
        <v>80</v>
      </c>
      <c r="AY3767" s="18" t="s">
        <v>304</v>
      </c>
      <c r="BE3767" s="147">
        <f>IF(N3767="základní",J3767,0)</f>
        <v>0</v>
      </c>
      <c r="BF3767" s="147">
        <f>IF(N3767="snížená",J3767,0)</f>
        <v>0</v>
      </c>
      <c r="BG3767" s="147">
        <f>IF(N3767="zákl. přenesená",J3767,0)</f>
        <v>0</v>
      </c>
      <c r="BH3767" s="147">
        <f>IF(N3767="sníž. přenesená",J3767,0)</f>
        <v>0</v>
      </c>
      <c r="BI3767" s="147">
        <f>IF(N3767="nulová",J3767,0)</f>
        <v>0</v>
      </c>
      <c r="BJ3767" s="18" t="s">
        <v>78</v>
      </c>
      <c r="BK3767" s="147">
        <f>ROUND(I3767*H3767,2)</f>
        <v>0</v>
      </c>
      <c r="BL3767" s="18" t="s">
        <v>423</v>
      </c>
      <c r="BM3767" s="146" t="s">
        <v>3954</v>
      </c>
    </row>
    <row r="3768" spans="2:65" s="1" customFormat="1" x14ac:dyDescent="0.2">
      <c r="B3768" s="33"/>
      <c r="D3768" s="148" t="s">
        <v>311</v>
      </c>
      <c r="F3768" s="149" t="s">
        <v>3955</v>
      </c>
      <c r="I3768" s="150"/>
      <c r="L3768" s="33"/>
      <c r="M3768" s="151"/>
      <c r="T3768" s="54"/>
      <c r="AT3768" s="18" t="s">
        <v>311</v>
      </c>
      <c r="AU3768" s="18" t="s">
        <v>80</v>
      </c>
    </row>
    <row r="3769" spans="2:65" s="1" customFormat="1" ht="21.75" customHeight="1" x14ac:dyDescent="0.2">
      <c r="B3769" s="134"/>
      <c r="C3769" s="135" t="s">
        <v>3956</v>
      </c>
      <c r="D3769" s="135" t="s">
        <v>306</v>
      </c>
      <c r="E3769" s="136" t="s">
        <v>3957</v>
      </c>
      <c r="F3769" s="137" t="s">
        <v>3958</v>
      </c>
      <c r="G3769" s="138" t="s">
        <v>130</v>
      </c>
      <c r="H3769" s="139">
        <v>563.78399999999999</v>
      </c>
      <c r="I3769" s="140"/>
      <c r="J3769" s="141">
        <f>ROUND(I3769*H3769,2)</f>
        <v>0</v>
      </c>
      <c r="K3769" s="137" t="s">
        <v>309</v>
      </c>
      <c r="L3769" s="33"/>
      <c r="M3769" s="142" t="s">
        <v>2</v>
      </c>
      <c r="N3769" s="143" t="s">
        <v>42</v>
      </c>
      <c r="P3769" s="144">
        <f>O3769*H3769</f>
        <v>0</v>
      </c>
      <c r="Q3769" s="144">
        <v>3.0000000000000001E-5</v>
      </c>
      <c r="R3769" s="144">
        <f>Q3769*H3769</f>
        <v>1.6913520000000001E-2</v>
      </c>
      <c r="S3769" s="144">
        <v>0</v>
      </c>
      <c r="T3769" s="145">
        <f>S3769*H3769</f>
        <v>0</v>
      </c>
      <c r="AR3769" s="146" t="s">
        <v>423</v>
      </c>
      <c r="AT3769" s="146" t="s">
        <v>306</v>
      </c>
      <c r="AU3769" s="146" t="s">
        <v>80</v>
      </c>
      <c r="AY3769" s="18" t="s">
        <v>304</v>
      </c>
      <c r="BE3769" s="147">
        <f>IF(N3769="základní",J3769,0)</f>
        <v>0</v>
      </c>
      <c r="BF3769" s="147">
        <f>IF(N3769="snížená",J3769,0)</f>
        <v>0</v>
      </c>
      <c r="BG3769" s="147">
        <f>IF(N3769="zákl. přenesená",J3769,0)</f>
        <v>0</v>
      </c>
      <c r="BH3769" s="147">
        <f>IF(N3769="sníž. přenesená",J3769,0)</f>
        <v>0</v>
      </c>
      <c r="BI3769" s="147">
        <f>IF(N3769="nulová",J3769,0)</f>
        <v>0</v>
      </c>
      <c r="BJ3769" s="18" t="s">
        <v>78</v>
      </c>
      <c r="BK3769" s="147">
        <f>ROUND(I3769*H3769,2)</f>
        <v>0</v>
      </c>
      <c r="BL3769" s="18" t="s">
        <v>423</v>
      </c>
      <c r="BM3769" s="146" t="s">
        <v>3959</v>
      </c>
    </row>
    <row r="3770" spans="2:65" s="1" customFormat="1" x14ac:dyDescent="0.2">
      <c r="B3770" s="33"/>
      <c r="D3770" s="148" t="s">
        <v>311</v>
      </c>
      <c r="F3770" s="149" t="s">
        <v>3960</v>
      </c>
      <c r="I3770" s="150"/>
      <c r="L3770" s="33"/>
      <c r="M3770" s="151"/>
      <c r="T3770" s="54"/>
      <c r="AT3770" s="18" t="s">
        <v>311</v>
      </c>
      <c r="AU3770" s="18" t="s">
        <v>80</v>
      </c>
    </row>
    <row r="3771" spans="2:65" s="13" customFormat="1" x14ac:dyDescent="0.2">
      <c r="B3771" s="159"/>
      <c r="D3771" s="153" t="s">
        <v>313</v>
      </c>
      <c r="F3771" s="161" t="s">
        <v>3961</v>
      </c>
      <c r="H3771" s="162">
        <v>563.78399999999999</v>
      </c>
      <c r="I3771" s="163"/>
      <c r="L3771" s="159"/>
      <c r="M3771" s="164"/>
      <c r="T3771" s="165"/>
      <c r="AT3771" s="160" t="s">
        <v>313</v>
      </c>
      <c r="AU3771" s="160" t="s">
        <v>80</v>
      </c>
      <c r="AV3771" s="13" t="s">
        <v>80</v>
      </c>
      <c r="AW3771" s="13" t="s">
        <v>3</v>
      </c>
      <c r="AX3771" s="13" t="s">
        <v>78</v>
      </c>
      <c r="AY3771" s="160" t="s">
        <v>304</v>
      </c>
    </row>
    <row r="3772" spans="2:65" s="1" customFormat="1" ht="33" customHeight="1" x14ac:dyDescent="0.2">
      <c r="B3772" s="134"/>
      <c r="C3772" s="135" t="s">
        <v>3962</v>
      </c>
      <c r="D3772" s="135" t="s">
        <v>306</v>
      </c>
      <c r="E3772" s="136" t="s">
        <v>3963</v>
      </c>
      <c r="F3772" s="137" t="s">
        <v>3964</v>
      </c>
      <c r="G3772" s="138" t="s">
        <v>130</v>
      </c>
      <c r="H3772" s="139">
        <v>281.892</v>
      </c>
      <c r="I3772" s="140"/>
      <c r="J3772" s="141">
        <f>ROUND(I3772*H3772,2)</f>
        <v>0</v>
      </c>
      <c r="K3772" s="137" t="s">
        <v>309</v>
      </c>
      <c r="L3772" s="33"/>
      <c r="M3772" s="142" t="s">
        <v>2</v>
      </c>
      <c r="N3772" s="143" t="s">
        <v>42</v>
      </c>
      <c r="P3772" s="144">
        <f>O3772*H3772</f>
        <v>0</v>
      </c>
      <c r="Q3772" s="144">
        <v>4.5500000000000002E-3</v>
      </c>
      <c r="R3772" s="144">
        <f>Q3772*H3772</f>
        <v>1.2826086000000001</v>
      </c>
      <c r="S3772" s="144">
        <v>0</v>
      </c>
      <c r="T3772" s="145">
        <f>S3772*H3772</f>
        <v>0</v>
      </c>
      <c r="AR3772" s="146" t="s">
        <v>423</v>
      </c>
      <c r="AT3772" s="146" t="s">
        <v>306</v>
      </c>
      <c r="AU3772" s="146" t="s">
        <v>80</v>
      </c>
      <c r="AY3772" s="18" t="s">
        <v>304</v>
      </c>
      <c r="BE3772" s="147">
        <f>IF(N3772="základní",J3772,0)</f>
        <v>0</v>
      </c>
      <c r="BF3772" s="147">
        <f>IF(N3772="snížená",J3772,0)</f>
        <v>0</v>
      </c>
      <c r="BG3772" s="147">
        <f>IF(N3772="zákl. přenesená",J3772,0)</f>
        <v>0</v>
      </c>
      <c r="BH3772" s="147">
        <f>IF(N3772="sníž. přenesená",J3772,0)</f>
        <v>0</v>
      </c>
      <c r="BI3772" s="147">
        <f>IF(N3772="nulová",J3772,0)</f>
        <v>0</v>
      </c>
      <c r="BJ3772" s="18" t="s">
        <v>78</v>
      </c>
      <c r="BK3772" s="147">
        <f>ROUND(I3772*H3772,2)</f>
        <v>0</v>
      </c>
      <c r="BL3772" s="18" t="s">
        <v>423</v>
      </c>
      <c r="BM3772" s="146" t="s">
        <v>3965</v>
      </c>
    </row>
    <row r="3773" spans="2:65" s="1" customFormat="1" x14ac:dyDescent="0.2">
      <c r="B3773" s="33"/>
      <c r="D3773" s="148" t="s">
        <v>311</v>
      </c>
      <c r="F3773" s="149" t="s">
        <v>3966</v>
      </c>
      <c r="I3773" s="150"/>
      <c r="L3773" s="33"/>
      <c r="M3773" s="151"/>
      <c r="T3773" s="54"/>
      <c r="AT3773" s="18" t="s">
        <v>311</v>
      </c>
      <c r="AU3773" s="18" t="s">
        <v>80</v>
      </c>
    </row>
    <row r="3774" spans="2:65" s="1" customFormat="1" ht="24.2" customHeight="1" x14ac:dyDescent="0.2">
      <c r="B3774" s="134"/>
      <c r="C3774" s="135" t="s">
        <v>3967</v>
      </c>
      <c r="D3774" s="135" t="s">
        <v>306</v>
      </c>
      <c r="E3774" s="136" t="s">
        <v>3968</v>
      </c>
      <c r="F3774" s="137" t="s">
        <v>3969</v>
      </c>
      <c r="G3774" s="138" t="s">
        <v>130</v>
      </c>
      <c r="H3774" s="139">
        <v>281.892</v>
      </c>
      <c r="I3774" s="140"/>
      <c r="J3774" s="141">
        <f>ROUND(I3774*H3774,2)</f>
        <v>0</v>
      </c>
      <c r="K3774" s="137" t="s">
        <v>309</v>
      </c>
      <c r="L3774" s="33"/>
      <c r="M3774" s="142" t="s">
        <v>2</v>
      </c>
      <c r="N3774" s="143" t="s">
        <v>42</v>
      </c>
      <c r="P3774" s="144">
        <f>O3774*H3774</f>
        <v>0</v>
      </c>
      <c r="Q3774" s="144">
        <v>2.9999999999999997E-4</v>
      </c>
      <c r="R3774" s="144">
        <f>Q3774*H3774</f>
        <v>8.4567599999999993E-2</v>
      </c>
      <c r="S3774" s="144">
        <v>0</v>
      </c>
      <c r="T3774" s="145">
        <f>S3774*H3774</f>
        <v>0</v>
      </c>
      <c r="AR3774" s="146" t="s">
        <v>423</v>
      </c>
      <c r="AT3774" s="146" t="s">
        <v>306</v>
      </c>
      <c r="AU3774" s="146" t="s">
        <v>80</v>
      </c>
      <c r="AY3774" s="18" t="s">
        <v>304</v>
      </c>
      <c r="BE3774" s="147">
        <f>IF(N3774="základní",J3774,0)</f>
        <v>0</v>
      </c>
      <c r="BF3774" s="147">
        <f>IF(N3774="snížená",J3774,0)</f>
        <v>0</v>
      </c>
      <c r="BG3774" s="147">
        <f>IF(N3774="zákl. přenesená",J3774,0)</f>
        <v>0</v>
      </c>
      <c r="BH3774" s="147">
        <f>IF(N3774="sníž. přenesená",J3774,0)</f>
        <v>0</v>
      </c>
      <c r="BI3774" s="147">
        <f>IF(N3774="nulová",J3774,0)</f>
        <v>0</v>
      </c>
      <c r="BJ3774" s="18" t="s">
        <v>78</v>
      </c>
      <c r="BK3774" s="147">
        <f>ROUND(I3774*H3774,2)</f>
        <v>0</v>
      </c>
      <c r="BL3774" s="18" t="s">
        <v>423</v>
      </c>
      <c r="BM3774" s="146" t="s">
        <v>3970</v>
      </c>
    </row>
    <row r="3775" spans="2:65" s="1" customFormat="1" x14ac:dyDescent="0.2">
      <c r="B3775" s="33"/>
      <c r="D3775" s="148" t="s">
        <v>311</v>
      </c>
      <c r="F3775" s="149" t="s">
        <v>3971</v>
      </c>
      <c r="I3775" s="150"/>
      <c r="L3775" s="33"/>
      <c r="M3775" s="151"/>
      <c r="T3775" s="54"/>
      <c r="AT3775" s="18" t="s">
        <v>311</v>
      </c>
      <c r="AU3775" s="18" t="s">
        <v>80</v>
      </c>
    </row>
    <row r="3776" spans="2:65" s="12" customFormat="1" x14ac:dyDescent="0.2">
      <c r="B3776" s="152"/>
      <c r="D3776" s="153" t="s">
        <v>313</v>
      </c>
      <c r="E3776" s="154" t="s">
        <v>2</v>
      </c>
      <c r="F3776" s="155" t="s">
        <v>2197</v>
      </c>
      <c r="H3776" s="154" t="s">
        <v>2</v>
      </c>
      <c r="I3776" s="156"/>
      <c r="L3776" s="152"/>
      <c r="M3776" s="157"/>
      <c r="T3776" s="158"/>
      <c r="AT3776" s="154" t="s">
        <v>313</v>
      </c>
      <c r="AU3776" s="154" t="s">
        <v>80</v>
      </c>
      <c r="AV3776" s="12" t="s">
        <v>78</v>
      </c>
      <c r="AW3776" s="12" t="s">
        <v>32</v>
      </c>
      <c r="AX3776" s="12" t="s">
        <v>71</v>
      </c>
      <c r="AY3776" s="154" t="s">
        <v>304</v>
      </c>
    </row>
    <row r="3777" spans="2:65" s="13" customFormat="1" x14ac:dyDescent="0.2">
      <c r="B3777" s="159"/>
      <c r="D3777" s="153" t="s">
        <v>313</v>
      </c>
      <c r="E3777" s="160" t="s">
        <v>2</v>
      </c>
      <c r="F3777" s="161" t="s">
        <v>3972</v>
      </c>
      <c r="H3777" s="162">
        <v>70.171999999999997</v>
      </c>
      <c r="I3777" s="163"/>
      <c r="L3777" s="159"/>
      <c r="M3777" s="164"/>
      <c r="T3777" s="165"/>
      <c r="AT3777" s="160" t="s">
        <v>313</v>
      </c>
      <c r="AU3777" s="160" t="s">
        <v>80</v>
      </c>
      <c r="AV3777" s="13" t="s">
        <v>80</v>
      </c>
      <c r="AW3777" s="13" t="s">
        <v>32</v>
      </c>
      <c r="AX3777" s="13" t="s">
        <v>71</v>
      </c>
      <c r="AY3777" s="160" t="s">
        <v>304</v>
      </c>
    </row>
    <row r="3778" spans="2:65" s="13" customFormat="1" x14ac:dyDescent="0.2">
      <c r="B3778" s="159"/>
      <c r="D3778" s="153" t="s">
        <v>313</v>
      </c>
      <c r="E3778" s="160" t="s">
        <v>2</v>
      </c>
      <c r="F3778" s="161" t="s">
        <v>3973</v>
      </c>
      <c r="H3778" s="162">
        <v>14.114000000000001</v>
      </c>
      <c r="I3778" s="163"/>
      <c r="L3778" s="159"/>
      <c r="M3778" s="164"/>
      <c r="T3778" s="165"/>
      <c r="AT3778" s="160" t="s">
        <v>313</v>
      </c>
      <c r="AU3778" s="160" t="s">
        <v>80</v>
      </c>
      <c r="AV3778" s="13" t="s">
        <v>80</v>
      </c>
      <c r="AW3778" s="13" t="s">
        <v>32</v>
      </c>
      <c r="AX3778" s="13" t="s">
        <v>71</v>
      </c>
      <c r="AY3778" s="160" t="s">
        <v>304</v>
      </c>
    </row>
    <row r="3779" spans="2:65" s="13" customFormat="1" ht="22.5" x14ac:dyDescent="0.2">
      <c r="B3779" s="159"/>
      <c r="D3779" s="153" t="s">
        <v>313</v>
      </c>
      <c r="E3779" s="160" t="s">
        <v>2</v>
      </c>
      <c r="F3779" s="161" t="s">
        <v>3974</v>
      </c>
      <c r="H3779" s="162">
        <v>81.497</v>
      </c>
      <c r="I3779" s="163"/>
      <c r="L3779" s="159"/>
      <c r="M3779" s="164"/>
      <c r="T3779" s="165"/>
      <c r="AT3779" s="160" t="s">
        <v>313</v>
      </c>
      <c r="AU3779" s="160" t="s">
        <v>80</v>
      </c>
      <c r="AV3779" s="13" t="s">
        <v>80</v>
      </c>
      <c r="AW3779" s="13" t="s">
        <v>32</v>
      </c>
      <c r="AX3779" s="13" t="s">
        <v>71</v>
      </c>
      <c r="AY3779" s="160" t="s">
        <v>304</v>
      </c>
    </row>
    <row r="3780" spans="2:65" s="13" customFormat="1" x14ac:dyDescent="0.2">
      <c r="B3780" s="159"/>
      <c r="D3780" s="153" t="s">
        <v>313</v>
      </c>
      <c r="E3780" s="160" t="s">
        <v>2</v>
      </c>
      <c r="F3780" s="161" t="s">
        <v>3975</v>
      </c>
      <c r="H3780" s="162">
        <v>18.247</v>
      </c>
      <c r="I3780" s="163"/>
      <c r="L3780" s="159"/>
      <c r="M3780" s="164"/>
      <c r="T3780" s="165"/>
      <c r="AT3780" s="160" t="s">
        <v>313</v>
      </c>
      <c r="AU3780" s="160" t="s">
        <v>80</v>
      </c>
      <c r="AV3780" s="13" t="s">
        <v>80</v>
      </c>
      <c r="AW3780" s="13" t="s">
        <v>32</v>
      </c>
      <c r="AX3780" s="13" t="s">
        <v>71</v>
      </c>
      <c r="AY3780" s="160" t="s">
        <v>304</v>
      </c>
    </row>
    <row r="3781" spans="2:65" s="14" customFormat="1" x14ac:dyDescent="0.2">
      <c r="B3781" s="166"/>
      <c r="D3781" s="153" t="s">
        <v>313</v>
      </c>
      <c r="E3781" s="167" t="s">
        <v>228</v>
      </c>
      <c r="F3781" s="168" t="s">
        <v>321</v>
      </c>
      <c r="H3781" s="169">
        <v>184.03</v>
      </c>
      <c r="I3781" s="170"/>
      <c r="L3781" s="166"/>
      <c r="M3781" s="171"/>
      <c r="T3781" s="172"/>
      <c r="AT3781" s="167" t="s">
        <v>313</v>
      </c>
      <c r="AU3781" s="167" t="s">
        <v>80</v>
      </c>
      <c r="AV3781" s="14" t="s">
        <v>322</v>
      </c>
      <c r="AW3781" s="14" t="s">
        <v>32</v>
      </c>
      <c r="AX3781" s="14" t="s">
        <v>71</v>
      </c>
      <c r="AY3781" s="167" t="s">
        <v>304</v>
      </c>
    </row>
    <row r="3782" spans="2:65" s="12" customFormat="1" x14ac:dyDescent="0.2">
      <c r="B3782" s="152"/>
      <c r="D3782" s="153" t="s">
        <v>313</v>
      </c>
      <c r="E3782" s="154" t="s">
        <v>2</v>
      </c>
      <c r="F3782" s="155" t="s">
        <v>2273</v>
      </c>
      <c r="H3782" s="154" t="s">
        <v>2</v>
      </c>
      <c r="I3782" s="156"/>
      <c r="L3782" s="152"/>
      <c r="M3782" s="157"/>
      <c r="T3782" s="158"/>
      <c r="AT3782" s="154" t="s">
        <v>313</v>
      </c>
      <c r="AU3782" s="154" t="s">
        <v>80</v>
      </c>
      <c r="AV3782" s="12" t="s">
        <v>78</v>
      </c>
      <c r="AW3782" s="12" t="s">
        <v>32</v>
      </c>
      <c r="AX3782" s="12" t="s">
        <v>71</v>
      </c>
      <c r="AY3782" s="154" t="s">
        <v>304</v>
      </c>
    </row>
    <row r="3783" spans="2:65" s="13" customFormat="1" x14ac:dyDescent="0.2">
      <c r="B3783" s="159"/>
      <c r="D3783" s="153" t="s">
        <v>313</v>
      </c>
      <c r="E3783" s="160" t="s">
        <v>2</v>
      </c>
      <c r="F3783" s="161" t="s">
        <v>3247</v>
      </c>
      <c r="H3783" s="162">
        <v>13.731999999999999</v>
      </c>
      <c r="I3783" s="163"/>
      <c r="L3783" s="159"/>
      <c r="M3783" s="164"/>
      <c r="T3783" s="165"/>
      <c r="AT3783" s="160" t="s">
        <v>313</v>
      </c>
      <c r="AU3783" s="160" t="s">
        <v>80</v>
      </c>
      <c r="AV3783" s="13" t="s">
        <v>80</v>
      </c>
      <c r="AW3783" s="13" t="s">
        <v>32</v>
      </c>
      <c r="AX3783" s="13" t="s">
        <v>71</v>
      </c>
      <c r="AY3783" s="160" t="s">
        <v>304</v>
      </c>
    </row>
    <row r="3784" spans="2:65" s="13" customFormat="1" x14ac:dyDescent="0.2">
      <c r="B3784" s="159"/>
      <c r="D3784" s="153" t="s">
        <v>313</v>
      </c>
      <c r="E3784" s="160" t="s">
        <v>2</v>
      </c>
      <c r="F3784" s="161" t="s">
        <v>3248</v>
      </c>
      <c r="H3784" s="162">
        <v>13.731999999999999</v>
      </c>
      <c r="I3784" s="163"/>
      <c r="L3784" s="159"/>
      <c r="M3784" s="164"/>
      <c r="T3784" s="165"/>
      <c r="AT3784" s="160" t="s">
        <v>313</v>
      </c>
      <c r="AU3784" s="160" t="s">
        <v>80</v>
      </c>
      <c r="AV3784" s="13" t="s">
        <v>80</v>
      </c>
      <c r="AW3784" s="13" t="s">
        <v>32</v>
      </c>
      <c r="AX3784" s="13" t="s">
        <v>71</v>
      </c>
      <c r="AY3784" s="160" t="s">
        <v>304</v>
      </c>
    </row>
    <row r="3785" spans="2:65" s="13" customFormat="1" x14ac:dyDescent="0.2">
      <c r="B3785" s="159"/>
      <c r="D3785" s="153" t="s">
        <v>313</v>
      </c>
      <c r="E3785" s="160" t="s">
        <v>2</v>
      </c>
      <c r="F3785" s="161" t="s">
        <v>3249</v>
      </c>
      <c r="H3785" s="162">
        <v>13.731999999999999</v>
      </c>
      <c r="I3785" s="163"/>
      <c r="L3785" s="159"/>
      <c r="M3785" s="164"/>
      <c r="T3785" s="165"/>
      <c r="AT3785" s="160" t="s">
        <v>313</v>
      </c>
      <c r="AU3785" s="160" t="s">
        <v>80</v>
      </c>
      <c r="AV3785" s="13" t="s">
        <v>80</v>
      </c>
      <c r="AW3785" s="13" t="s">
        <v>32</v>
      </c>
      <c r="AX3785" s="13" t="s">
        <v>71</v>
      </c>
      <c r="AY3785" s="160" t="s">
        <v>304</v>
      </c>
    </row>
    <row r="3786" spans="2:65" s="13" customFormat="1" x14ac:dyDescent="0.2">
      <c r="B3786" s="159"/>
      <c r="D3786" s="153" t="s">
        <v>313</v>
      </c>
      <c r="E3786" s="160" t="s">
        <v>2</v>
      </c>
      <c r="F3786" s="161" t="s">
        <v>3250</v>
      </c>
      <c r="H3786" s="162">
        <v>13.731999999999999</v>
      </c>
      <c r="I3786" s="163"/>
      <c r="L3786" s="159"/>
      <c r="M3786" s="164"/>
      <c r="T3786" s="165"/>
      <c r="AT3786" s="160" t="s">
        <v>313</v>
      </c>
      <c r="AU3786" s="160" t="s">
        <v>80</v>
      </c>
      <c r="AV3786" s="13" t="s">
        <v>80</v>
      </c>
      <c r="AW3786" s="13" t="s">
        <v>32</v>
      </c>
      <c r="AX3786" s="13" t="s">
        <v>71</v>
      </c>
      <c r="AY3786" s="160" t="s">
        <v>304</v>
      </c>
    </row>
    <row r="3787" spans="2:65" s="13" customFormat="1" x14ac:dyDescent="0.2">
      <c r="B3787" s="159"/>
      <c r="D3787" s="153" t="s">
        <v>313</v>
      </c>
      <c r="E3787" s="160" t="s">
        <v>2</v>
      </c>
      <c r="F3787" s="161" t="s">
        <v>3251</v>
      </c>
      <c r="H3787" s="162">
        <v>13.731999999999999</v>
      </c>
      <c r="I3787" s="163"/>
      <c r="L3787" s="159"/>
      <c r="M3787" s="164"/>
      <c r="T3787" s="165"/>
      <c r="AT3787" s="160" t="s">
        <v>313</v>
      </c>
      <c r="AU3787" s="160" t="s">
        <v>80</v>
      </c>
      <c r="AV3787" s="13" t="s">
        <v>80</v>
      </c>
      <c r="AW3787" s="13" t="s">
        <v>32</v>
      </c>
      <c r="AX3787" s="13" t="s">
        <v>71</v>
      </c>
      <c r="AY3787" s="160" t="s">
        <v>304</v>
      </c>
    </row>
    <row r="3788" spans="2:65" s="13" customFormat="1" x14ac:dyDescent="0.2">
      <c r="B3788" s="159"/>
      <c r="D3788" s="153" t="s">
        <v>313</v>
      </c>
      <c r="E3788" s="160" t="s">
        <v>2</v>
      </c>
      <c r="F3788" s="161" t="s">
        <v>3252</v>
      </c>
      <c r="H3788" s="162">
        <v>13.731999999999999</v>
      </c>
      <c r="I3788" s="163"/>
      <c r="L3788" s="159"/>
      <c r="M3788" s="164"/>
      <c r="T3788" s="165"/>
      <c r="AT3788" s="160" t="s">
        <v>313</v>
      </c>
      <c r="AU3788" s="160" t="s">
        <v>80</v>
      </c>
      <c r="AV3788" s="13" t="s">
        <v>80</v>
      </c>
      <c r="AW3788" s="13" t="s">
        <v>32</v>
      </c>
      <c r="AX3788" s="13" t="s">
        <v>71</v>
      </c>
      <c r="AY3788" s="160" t="s">
        <v>304</v>
      </c>
    </row>
    <row r="3789" spans="2:65" s="13" customFormat="1" x14ac:dyDescent="0.2">
      <c r="B3789" s="159"/>
      <c r="D3789" s="153" t="s">
        <v>313</v>
      </c>
      <c r="E3789" s="160" t="s">
        <v>2</v>
      </c>
      <c r="F3789" s="161" t="s">
        <v>3253</v>
      </c>
      <c r="H3789" s="162">
        <v>15.47</v>
      </c>
      <c r="I3789" s="163"/>
      <c r="L3789" s="159"/>
      <c r="M3789" s="164"/>
      <c r="T3789" s="165"/>
      <c r="AT3789" s="160" t="s">
        <v>313</v>
      </c>
      <c r="AU3789" s="160" t="s">
        <v>80</v>
      </c>
      <c r="AV3789" s="13" t="s">
        <v>80</v>
      </c>
      <c r="AW3789" s="13" t="s">
        <v>32</v>
      </c>
      <c r="AX3789" s="13" t="s">
        <v>71</v>
      </c>
      <c r="AY3789" s="160" t="s">
        <v>304</v>
      </c>
    </row>
    <row r="3790" spans="2:65" s="14" customFormat="1" x14ac:dyDescent="0.2">
      <c r="B3790" s="166"/>
      <c r="D3790" s="153" t="s">
        <v>313</v>
      </c>
      <c r="E3790" s="167" t="s">
        <v>231</v>
      </c>
      <c r="F3790" s="168" t="s">
        <v>321</v>
      </c>
      <c r="H3790" s="169">
        <v>97.861999999999995</v>
      </c>
      <c r="I3790" s="170"/>
      <c r="L3790" s="166"/>
      <c r="M3790" s="171"/>
      <c r="T3790" s="172"/>
      <c r="AT3790" s="167" t="s">
        <v>313</v>
      </c>
      <c r="AU3790" s="167" t="s">
        <v>80</v>
      </c>
      <c r="AV3790" s="14" t="s">
        <v>322</v>
      </c>
      <c r="AW3790" s="14" t="s">
        <v>32</v>
      </c>
      <c r="AX3790" s="14" t="s">
        <v>71</v>
      </c>
      <c r="AY3790" s="167" t="s">
        <v>304</v>
      </c>
    </row>
    <row r="3791" spans="2:65" s="15" customFormat="1" x14ac:dyDescent="0.2">
      <c r="B3791" s="173"/>
      <c r="D3791" s="153" t="s">
        <v>313</v>
      </c>
      <c r="E3791" s="174" t="s">
        <v>2</v>
      </c>
      <c r="F3791" s="175" t="s">
        <v>323</v>
      </c>
      <c r="H3791" s="176">
        <v>281.892</v>
      </c>
      <c r="I3791" s="177"/>
      <c r="L3791" s="173"/>
      <c r="M3791" s="178"/>
      <c r="T3791" s="179"/>
      <c r="AT3791" s="174" t="s">
        <v>313</v>
      </c>
      <c r="AU3791" s="174" t="s">
        <v>80</v>
      </c>
      <c r="AV3791" s="15" t="s">
        <v>86</v>
      </c>
      <c r="AW3791" s="15" t="s">
        <v>32</v>
      </c>
      <c r="AX3791" s="15" t="s">
        <v>78</v>
      </c>
      <c r="AY3791" s="174" t="s">
        <v>304</v>
      </c>
    </row>
    <row r="3792" spans="2:65" s="1" customFormat="1" ht="24.2" customHeight="1" x14ac:dyDescent="0.2">
      <c r="B3792" s="134"/>
      <c r="C3792" s="135" t="s">
        <v>3976</v>
      </c>
      <c r="D3792" s="135" t="s">
        <v>306</v>
      </c>
      <c r="E3792" s="136" t="s">
        <v>3977</v>
      </c>
      <c r="F3792" s="137" t="s">
        <v>3978</v>
      </c>
      <c r="G3792" s="138" t="s">
        <v>179</v>
      </c>
      <c r="H3792" s="139">
        <v>140.946</v>
      </c>
      <c r="I3792" s="140"/>
      <c r="J3792" s="141">
        <f>ROUND(I3792*H3792,2)</f>
        <v>0</v>
      </c>
      <c r="K3792" s="137" t="s">
        <v>309</v>
      </c>
      <c r="L3792" s="33"/>
      <c r="M3792" s="142" t="s">
        <v>2</v>
      </c>
      <c r="N3792" s="143" t="s">
        <v>42</v>
      </c>
      <c r="P3792" s="144">
        <f>O3792*H3792</f>
        <v>0</v>
      </c>
      <c r="Q3792" s="144">
        <v>0</v>
      </c>
      <c r="R3792" s="144">
        <f>Q3792*H3792</f>
        <v>0</v>
      </c>
      <c r="S3792" s="144">
        <v>0</v>
      </c>
      <c r="T3792" s="145">
        <f>S3792*H3792</f>
        <v>0</v>
      </c>
      <c r="AR3792" s="146" t="s">
        <v>423</v>
      </c>
      <c r="AT3792" s="146" t="s">
        <v>306</v>
      </c>
      <c r="AU3792" s="146" t="s">
        <v>80</v>
      </c>
      <c r="AY3792" s="18" t="s">
        <v>304</v>
      </c>
      <c r="BE3792" s="147">
        <f>IF(N3792="základní",J3792,0)</f>
        <v>0</v>
      </c>
      <c r="BF3792" s="147">
        <f>IF(N3792="snížená",J3792,0)</f>
        <v>0</v>
      </c>
      <c r="BG3792" s="147">
        <f>IF(N3792="zákl. přenesená",J3792,0)</f>
        <v>0</v>
      </c>
      <c r="BH3792" s="147">
        <f>IF(N3792="sníž. přenesená",J3792,0)</f>
        <v>0</v>
      </c>
      <c r="BI3792" s="147">
        <f>IF(N3792="nulová",J3792,0)</f>
        <v>0</v>
      </c>
      <c r="BJ3792" s="18" t="s">
        <v>78</v>
      </c>
      <c r="BK3792" s="147">
        <f>ROUND(I3792*H3792,2)</f>
        <v>0</v>
      </c>
      <c r="BL3792" s="18" t="s">
        <v>423</v>
      </c>
      <c r="BM3792" s="146" t="s">
        <v>3979</v>
      </c>
    </row>
    <row r="3793" spans="2:65" s="1" customFormat="1" x14ac:dyDescent="0.2">
      <c r="B3793" s="33"/>
      <c r="D3793" s="148" t="s">
        <v>311</v>
      </c>
      <c r="F3793" s="149" t="s">
        <v>3980</v>
      </c>
      <c r="I3793" s="150"/>
      <c r="L3793" s="33"/>
      <c r="M3793" s="151"/>
      <c r="T3793" s="54"/>
      <c r="AT3793" s="18" t="s">
        <v>311</v>
      </c>
      <c r="AU3793" s="18" t="s">
        <v>80</v>
      </c>
    </row>
    <row r="3794" spans="2:65" s="1" customFormat="1" ht="29.25" x14ac:dyDescent="0.2">
      <c r="B3794" s="33"/>
      <c r="D3794" s="153" t="s">
        <v>360</v>
      </c>
      <c r="F3794" s="180" t="s">
        <v>3981</v>
      </c>
      <c r="I3794" s="150"/>
      <c r="L3794" s="33"/>
      <c r="M3794" s="151"/>
      <c r="T3794" s="54"/>
      <c r="AT3794" s="18" t="s">
        <v>360</v>
      </c>
      <c r="AU3794" s="18" t="s">
        <v>80</v>
      </c>
    </row>
    <row r="3795" spans="2:65" s="13" customFormat="1" x14ac:dyDescent="0.2">
      <c r="B3795" s="159"/>
      <c r="D3795" s="153" t="s">
        <v>313</v>
      </c>
      <c r="F3795" s="161" t="s">
        <v>3982</v>
      </c>
      <c r="H3795" s="162">
        <v>140.946</v>
      </c>
      <c r="I3795" s="163"/>
      <c r="L3795" s="159"/>
      <c r="M3795" s="164"/>
      <c r="T3795" s="165"/>
      <c r="AT3795" s="160" t="s">
        <v>313</v>
      </c>
      <c r="AU3795" s="160" t="s">
        <v>80</v>
      </c>
      <c r="AV3795" s="13" t="s">
        <v>80</v>
      </c>
      <c r="AW3795" s="13" t="s">
        <v>3</v>
      </c>
      <c r="AX3795" s="13" t="s">
        <v>78</v>
      </c>
      <c r="AY3795" s="160" t="s">
        <v>304</v>
      </c>
    </row>
    <row r="3796" spans="2:65" s="1" customFormat="1" ht="37.9" customHeight="1" x14ac:dyDescent="0.2">
      <c r="B3796" s="134"/>
      <c r="C3796" s="181" t="s">
        <v>3983</v>
      </c>
      <c r="D3796" s="181" t="s">
        <v>535</v>
      </c>
      <c r="E3796" s="182" t="s">
        <v>3984</v>
      </c>
      <c r="F3796" s="183" t="s">
        <v>3985</v>
      </c>
      <c r="G3796" s="184" t="s">
        <v>130</v>
      </c>
      <c r="H3796" s="185">
        <v>310.08100000000002</v>
      </c>
      <c r="I3796" s="186"/>
      <c r="J3796" s="187">
        <f>ROUND(I3796*H3796,2)</f>
        <v>0</v>
      </c>
      <c r="K3796" s="183" t="s">
        <v>2</v>
      </c>
      <c r="L3796" s="188"/>
      <c r="M3796" s="189" t="s">
        <v>2</v>
      </c>
      <c r="N3796" s="190" t="s">
        <v>42</v>
      </c>
      <c r="P3796" s="144">
        <f>O3796*H3796</f>
        <v>0</v>
      </c>
      <c r="Q3796" s="144">
        <v>0</v>
      </c>
      <c r="R3796" s="144">
        <f>Q3796*H3796</f>
        <v>0</v>
      </c>
      <c r="S3796" s="144">
        <v>0</v>
      </c>
      <c r="T3796" s="145">
        <f>S3796*H3796</f>
        <v>0</v>
      </c>
      <c r="AR3796" s="146" t="s">
        <v>552</v>
      </c>
      <c r="AT3796" s="146" t="s">
        <v>535</v>
      </c>
      <c r="AU3796" s="146" t="s">
        <v>80</v>
      </c>
      <c r="AY3796" s="18" t="s">
        <v>304</v>
      </c>
      <c r="BE3796" s="147">
        <f>IF(N3796="základní",J3796,0)</f>
        <v>0</v>
      </c>
      <c r="BF3796" s="147">
        <f>IF(N3796="snížená",J3796,0)</f>
        <v>0</v>
      </c>
      <c r="BG3796" s="147">
        <f>IF(N3796="zákl. přenesená",J3796,0)</f>
        <v>0</v>
      </c>
      <c r="BH3796" s="147">
        <f>IF(N3796="sníž. přenesená",J3796,0)</f>
        <v>0</v>
      </c>
      <c r="BI3796" s="147">
        <f>IF(N3796="nulová",J3796,0)</f>
        <v>0</v>
      </c>
      <c r="BJ3796" s="18" t="s">
        <v>78</v>
      </c>
      <c r="BK3796" s="147">
        <f>ROUND(I3796*H3796,2)</f>
        <v>0</v>
      </c>
      <c r="BL3796" s="18" t="s">
        <v>423</v>
      </c>
      <c r="BM3796" s="146" t="s">
        <v>3986</v>
      </c>
    </row>
    <row r="3797" spans="2:65" s="13" customFormat="1" x14ac:dyDescent="0.2">
      <c r="B3797" s="159"/>
      <c r="D3797" s="153" t="s">
        <v>313</v>
      </c>
      <c r="F3797" s="161" t="s">
        <v>3987</v>
      </c>
      <c r="H3797" s="162">
        <v>310.08100000000002</v>
      </c>
      <c r="I3797" s="163"/>
      <c r="L3797" s="159"/>
      <c r="M3797" s="164"/>
      <c r="T3797" s="165"/>
      <c r="AT3797" s="160" t="s">
        <v>313</v>
      </c>
      <c r="AU3797" s="160" t="s">
        <v>80</v>
      </c>
      <c r="AV3797" s="13" t="s">
        <v>80</v>
      </c>
      <c r="AW3797" s="13" t="s">
        <v>3</v>
      </c>
      <c r="AX3797" s="13" t="s">
        <v>78</v>
      </c>
      <c r="AY3797" s="160" t="s">
        <v>304</v>
      </c>
    </row>
    <row r="3798" spans="2:65" s="1" customFormat="1" ht="21.75" customHeight="1" x14ac:dyDescent="0.2">
      <c r="B3798" s="134"/>
      <c r="C3798" s="135" t="s">
        <v>3988</v>
      </c>
      <c r="D3798" s="135" t="s">
        <v>306</v>
      </c>
      <c r="E3798" s="136" t="s">
        <v>3989</v>
      </c>
      <c r="F3798" s="137" t="s">
        <v>3990</v>
      </c>
      <c r="G3798" s="138" t="s">
        <v>179</v>
      </c>
      <c r="H3798" s="139">
        <v>198.1</v>
      </c>
      <c r="I3798" s="140"/>
      <c r="J3798" s="141">
        <f>ROUND(I3798*H3798,2)</f>
        <v>0</v>
      </c>
      <c r="K3798" s="137" t="s">
        <v>309</v>
      </c>
      <c r="L3798" s="33"/>
      <c r="M3798" s="142" t="s">
        <v>2</v>
      </c>
      <c r="N3798" s="143" t="s">
        <v>42</v>
      </c>
      <c r="P3798" s="144">
        <f>O3798*H3798</f>
        <v>0</v>
      </c>
      <c r="Q3798" s="144">
        <v>1.0000000000000001E-5</v>
      </c>
      <c r="R3798" s="144">
        <f>Q3798*H3798</f>
        <v>1.9810000000000001E-3</v>
      </c>
      <c r="S3798" s="144">
        <v>0</v>
      </c>
      <c r="T3798" s="145">
        <f>S3798*H3798</f>
        <v>0</v>
      </c>
      <c r="AR3798" s="146" t="s">
        <v>423</v>
      </c>
      <c r="AT3798" s="146" t="s">
        <v>306</v>
      </c>
      <c r="AU3798" s="146" t="s">
        <v>80</v>
      </c>
      <c r="AY3798" s="18" t="s">
        <v>304</v>
      </c>
      <c r="BE3798" s="147">
        <f>IF(N3798="základní",J3798,0)</f>
        <v>0</v>
      </c>
      <c r="BF3798" s="147">
        <f>IF(N3798="snížená",J3798,0)</f>
        <v>0</v>
      </c>
      <c r="BG3798" s="147">
        <f>IF(N3798="zákl. přenesená",J3798,0)</f>
        <v>0</v>
      </c>
      <c r="BH3798" s="147">
        <f>IF(N3798="sníž. přenesená",J3798,0)</f>
        <v>0</v>
      </c>
      <c r="BI3798" s="147">
        <f>IF(N3798="nulová",J3798,0)</f>
        <v>0</v>
      </c>
      <c r="BJ3798" s="18" t="s">
        <v>78</v>
      </c>
      <c r="BK3798" s="147">
        <f>ROUND(I3798*H3798,2)</f>
        <v>0</v>
      </c>
      <c r="BL3798" s="18" t="s">
        <v>423</v>
      </c>
      <c r="BM3798" s="146" t="s">
        <v>3991</v>
      </c>
    </row>
    <row r="3799" spans="2:65" s="1" customFormat="1" x14ac:dyDescent="0.2">
      <c r="B3799" s="33"/>
      <c r="D3799" s="148" t="s">
        <v>311</v>
      </c>
      <c r="F3799" s="149" t="s">
        <v>3992</v>
      </c>
      <c r="I3799" s="150"/>
      <c r="L3799" s="33"/>
      <c r="M3799" s="151"/>
      <c r="T3799" s="54"/>
      <c r="AT3799" s="18" t="s">
        <v>311</v>
      </c>
      <c r="AU3799" s="18" t="s">
        <v>80</v>
      </c>
    </row>
    <row r="3800" spans="2:65" s="12" customFormat="1" x14ac:dyDescent="0.2">
      <c r="B3800" s="152"/>
      <c r="D3800" s="153" t="s">
        <v>313</v>
      </c>
      <c r="E3800" s="154" t="s">
        <v>2</v>
      </c>
      <c r="F3800" s="155" t="s">
        <v>2197</v>
      </c>
      <c r="H3800" s="154" t="s">
        <v>2</v>
      </c>
      <c r="I3800" s="156"/>
      <c r="L3800" s="152"/>
      <c r="M3800" s="157"/>
      <c r="T3800" s="158"/>
      <c r="AT3800" s="154" t="s">
        <v>313</v>
      </c>
      <c r="AU3800" s="154" t="s">
        <v>80</v>
      </c>
      <c r="AV3800" s="12" t="s">
        <v>78</v>
      </c>
      <c r="AW3800" s="12" t="s">
        <v>32</v>
      </c>
      <c r="AX3800" s="12" t="s">
        <v>71</v>
      </c>
      <c r="AY3800" s="154" t="s">
        <v>304</v>
      </c>
    </row>
    <row r="3801" spans="2:65" s="13" customFormat="1" x14ac:dyDescent="0.2">
      <c r="B3801" s="159"/>
      <c r="D3801" s="153" t="s">
        <v>313</v>
      </c>
      <c r="E3801" s="160" t="s">
        <v>2</v>
      </c>
      <c r="F3801" s="161" t="s">
        <v>3993</v>
      </c>
      <c r="H3801" s="162">
        <v>31.95</v>
      </c>
      <c r="I3801" s="163"/>
      <c r="L3801" s="159"/>
      <c r="M3801" s="164"/>
      <c r="T3801" s="165"/>
      <c r="AT3801" s="160" t="s">
        <v>313</v>
      </c>
      <c r="AU3801" s="160" t="s">
        <v>80</v>
      </c>
      <c r="AV3801" s="13" t="s">
        <v>80</v>
      </c>
      <c r="AW3801" s="13" t="s">
        <v>32</v>
      </c>
      <c r="AX3801" s="13" t="s">
        <v>71</v>
      </c>
      <c r="AY3801" s="160" t="s">
        <v>304</v>
      </c>
    </row>
    <row r="3802" spans="2:65" s="13" customFormat="1" x14ac:dyDescent="0.2">
      <c r="B3802" s="159"/>
      <c r="D3802" s="153" t="s">
        <v>313</v>
      </c>
      <c r="E3802" s="160" t="s">
        <v>2</v>
      </c>
      <c r="F3802" s="161" t="s">
        <v>3994</v>
      </c>
      <c r="H3802" s="162">
        <v>11.82</v>
      </c>
      <c r="I3802" s="163"/>
      <c r="L3802" s="159"/>
      <c r="M3802" s="164"/>
      <c r="T3802" s="165"/>
      <c r="AT3802" s="160" t="s">
        <v>313</v>
      </c>
      <c r="AU3802" s="160" t="s">
        <v>80</v>
      </c>
      <c r="AV3802" s="13" t="s">
        <v>80</v>
      </c>
      <c r="AW3802" s="13" t="s">
        <v>32</v>
      </c>
      <c r="AX3802" s="13" t="s">
        <v>71</v>
      </c>
      <c r="AY3802" s="160" t="s">
        <v>304</v>
      </c>
    </row>
    <row r="3803" spans="2:65" s="13" customFormat="1" ht="22.5" x14ac:dyDescent="0.2">
      <c r="B3803" s="159"/>
      <c r="D3803" s="153" t="s">
        <v>313</v>
      </c>
      <c r="E3803" s="160" t="s">
        <v>2</v>
      </c>
      <c r="F3803" s="161" t="s">
        <v>3995</v>
      </c>
      <c r="H3803" s="162">
        <v>35.950000000000003</v>
      </c>
      <c r="I3803" s="163"/>
      <c r="L3803" s="159"/>
      <c r="M3803" s="164"/>
      <c r="T3803" s="165"/>
      <c r="AT3803" s="160" t="s">
        <v>313</v>
      </c>
      <c r="AU3803" s="160" t="s">
        <v>80</v>
      </c>
      <c r="AV3803" s="13" t="s">
        <v>80</v>
      </c>
      <c r="AW3803" s="13" t="s">
        <v>32</v>
      </c>
      <c r="AX3803" s="13" t="s">
        <v>71</v>
      </c>
      <c r="AY3803" s="160" t="s">
        <v>304</v>
      </c>
    </row>
    <row r="3804" spans="2:65" s="13" customFormat="1" x14ac:dyDescent="0.2">
      <c r="B3804" s="159"/>
      <c r="D3804" s="153" t="s">
        <v>313</v>
      </c>
      <c r="E3804" s="160" t="s">
        <v>2</v>
      </c>
      <c r="F3804" s="161" t="s">
        <v>3996</v>
      </c>
      <c r="H3804" s="162">
        <v>14.32</v>
      </c>
      <c r="I3804" s="163"/>
      <c r="L3804" s="159"/>
      <c r="M3804" s="164"/>
      <c r="T3804" s="165"/>
      <c r="AT3804" s="160" t="s">
        <v>313</v>
      </c>
      <c r="AU3804" s="160" t="s">
        <v>80</v>
      </c>
      <c r="AV3804" s="13" t="s">
        <v>80</v>
      </c>
      <c r="AW3804" s="13" t="s">
        <v>32</v>
      </c>
      <c r="AX3804" s="13" t="s">
        <v>71</v>
      </c>
      <c r="AY3804" s="160" t="s">
        <v>304</v>
      </c>
    </row>
    <row r="3805" spans="2:65" s="14" customFormat="1" x14ac:dyDescent="0.2">
      <c r="B3805" s="166"/>
      <c r="D3805" s="153" t="s">
        <v>313</v>
      </c>
      <c r="E3805" s="167" t="s">
        <v>2</v>
      </c>
      <c r="F3805" s="168" t="s">
        <v>321</v>
      </c>
      <c r="H3805" s="169">
        <v>94.04</v>
      </c>
      <c r="I3805" s="170"/>
      <c r="L3805" s="166"/>
      <c r="M3805" s="171"/>
      <c r="T3805" s="172"/>
      <c r="AT3805" s="167" t="s">
        <v>313</v>
      </c>
      <c r="AU3805" s="167" t="s">
        <v>80</v>
      </c>
      <c r="AV3805" s="14" t="s">
        <v>322</v>
      </c>
      <c r="AW3805" s="14" t="s">
        <v>32</v>
      </c>
      <c r="AX3805" s="14" t="s">
        <v>71</v>
      </c>
      <c r="AY3805" s="167" t="s">
        <v>304</v>
      </c>
    </row>
    <row r="3806" spans="2:65" s="12" customFormat="1" x14ac:dyDescent="0.2">
      <c r="B3806" s="152"/>
      <c r="D3806" s="153" t="s">
        <v>313</v>
      </c>
      <c r="E3806" s="154" t="s">
        <v>2</v>
      </c>
      <c r="F3806" s="155" t="s">
        <v>2273</v>
      </c>
      <c r="H3806" s="154" t="s">
        <v>2</v>
      </c>
      <c r="I3806" s="156"/>
      <c r="L3806" s="152"/>
      <c r="M3806" s="157"/>
      <c r="T3806" s="158"/>
      <c r="AT3806" s="154" t="s">
        <v>313</v>
      </c>
      <c r="AU3806" s="154" t="s">
        <v>80</v>
      </c>
      <c r="AV3806" s="12" t="s">
        <v>78</v>
      </c>
      <c r="AW3806" s="12" t="s">
        <v>32</v>
      </c>
      <c r="AX3806" s="12" t="s">
        <v>71</v>
      </c>
      <c r="AY3806" s="154" t="s">
        <v>304</v>
      </c>
    </row>
    <row r="3807" spans="2:65" s="13" customFormat="1" x14ac:dyDescent="0.2">
      <c r="B3807" s="159"/>
      <c r="D3807" s="153" t="s">
        <v>313</v>
      </c>
      <c r="E3807" s="160" t="s">
        <v>2</v>
      </c>
      <c r="F3807" s="161" t="s">
        <v>3997</v>
      </c>
      <c r="H3807" s="162">
        <v>14.62</v>
      </c>
      <c r="I3807" s="163"/>
      <c r="L3807" s="159"/>
      <c r="M3807" s="164"/>
      <c r="T3807" s="165"/>
      <c r="AT3807" s="160" t="s">
        <v>313</v>
      </c>
      <c r="AU3807" s="160" t="s">
        <v>80</v>
      </c>
      <c r="AV3807" s="13" t="s">
        <v>80</v>
      </c>
      <c r="AW3807" s="13" t="s">
        <v>32</v>
      </c>
      <c r="AX3807" s="13" t="s">
        <v>71</v>
      </c>
      <c r="AY3807" s="160" t="s">
        <v>304</v>
      </c>
    </row>
    <row r="3808" spans="2:65" s="13" customFormat="1" x14ac:dyDescent="0.2">
      <c r="B3808" s="159"/>
      <c r="D3808" s="153" t="s">
        <v>313</v>
      </c>
      <c r="E3808" s="160" t="s">
        <v>2</v>
      </c>
      <c r="F3808" s="161" t="s">
        <v>3998</v>
      </c>
      <c r="H3808" s="162">
        <v>14.62</v>
      </c>
      <c r="I3808" s="163"/>
      <c r="L3808" s="159"/>
      <c r="M3808" s="164"/>
      <c r="T3808" s="165"/>
      <c r="AT3808" s="160" t="s">
        <v>313</v>
      </c>
      <c r="AU3808" s="160" t="s">
        <v>80</v>
      </c>
      <c r="AV3808" s="13" t="s">
        <v>80</v>
      </c>
      <c r="AW3808" s="13" t="s">
        <v>32</v>
      </c>
      <c r="AX3808" s="13" t="s">
        <v>71</v>
      </c>
      <c r="AY3808" s="160" t="s">
        <v>304</v>
      </c>
    </row>
    <row r="3809" spans="2:65" s="13" customFormat="1" x14ac:dyDescent="0.2">
      <c r="B3809" s="159"/>
      <c r="D3809" s="153" t="s">
        <v>313</v>
      </c>
      <c r="E3809" s="160" t="s">
        <v>2</v>
      </c>
      <c r="F3809" s="161" t="s">
        <v>3999</v>
      </c>
      <c r="H3809" s="162">
        <v>14.62</v>
      </c>
      <c r="I3809" s="163"/>
      <c r="L3809" s="159"/>
      <c r="M3809" s="164"/>
      <c r="T3809" s="165"/>
      <c r="AT3809" s="160" t="s">
        <v>313</v>
      </c>
      <c r="AU3809" s="160" t="s">
        <v>80</v>
      </c>
      <c r="AV3809" s="13" t="s">
        <v>80</v>
      </c>
      <c r="AW3809" s="13" t="s">
        <v>32</v>
      </c>
      <c r="AX3809" s="13" t="s">
        <v>71</v>
      </c>
      <c r="AY3809" s="160" t="s">
        <v>304</v>
      </c>
    </row>
    <row r="3810" spans="2:65" s="13" customFormat="1" x14ac:dyDescent="0.2">
      <c r="B3810" s="159"/>
      <c r="D3810" s="153" t="s">
        <v>313</v>
      </c>
      <c r="E3810" s="160" t="s">
        <v>2</v>
      </c>
      <c r="F3810" s="161" t="s">
        <v>4000</v>
      </c>
      <c r="H3810" s="162">
        <v>14.62</v>
      </c>
      <c r="I3810" s="163"/>
      <c r="L3810" s="159"/>
      <c r="M3810" s="164"/>
      <c r="T3810" s="165"/>
      <c r="AT3810" s="160" t="s">
        <v>313</v>
      </c>
      <c r="AU3810" s="160" t="s">
        <v>80</v>
      </c>
      <c r="AV3810" s="13" t="s">
        <v>80</v>
      </c>
      <c r="AW3810" s="13" t="s">
        <v>32</v>
      </c>
      <c r="AX3810" s="13" t="s">
        <v>71</v>
      </c>
      <c r="AY3810" s="160" t="s">
        <v>304</v>
      </c>
    </row>
    <row r="3811" spans="2:65" s="13" customFormat="1" x14ac:dyDescent="0.2">
      <c r="B3811" s="159"/>
      <c r="D3811" s="153" t="s">
        <v>313</v>
      </c>
      <c r="E3811" s="160" t="s">
        <v>2</v>
      </c>
      <c r="F3811" s="161" t="s">
        <v>4001</v>
      </c>
      <c r="H3811" s="162">
        <v>14.62</v>
      </c>
      <c r="I3811" s="163"/>
      <c r="L3811" s="159"/>
      <c r="M3811" s="164"/>
      <c r="T3811" s="165"/>
      <c r="AT3811" s="160" t="s">
        <v>313</v>
      </c>
      <c r="AU3811" s="160" t="s">
        <v>80</v>
      </c>
      <c r="AV3811" s="13" t="s">
        <v>80</v>
      </c>
      <c r="AW3811" s="13" t="s">
        <v>32</v>
      </c>
      <c r="AX3811" s="13" t="s">
        <v>71</v>
      </c>
      <c r="AY3811" s="160" t="s">
        <v>304</v>
      </c>
    </row>
    <row r="3812" spans="2:65" s="13" customFormat="1" x14ac:dyDescent="0.2">
      <c r="B3812" s="159"/>
      <c r="D3812" s="153" t="s">
        <v>313</v>
      </c>
      <c r="E3812" s="160" t="s">
        <v>2</v>
      </c>
      <c r="F3812" s="161" t="s">
        <v>4002</v>
      </c>
      <c r="H3812" s="162">
        <v>14.62</v>
      </c>
      <c r="I3812" s="163"/>
      <c r="L3812" s="159"/>
      <c r="M3812" s="164"/>
      <c r="T3812" s="165"/>
      <c r="AT3812" s="160" t="s">
        <v>313</v>
      </c>
      <c r="AU3812" s="160" t="s">
        <v>80</v>
      </c>
      <c r="AV3812" s="13" t="s">
        <v>80</v>
      </c>
      <c r="AW3812" s="13" t="s">
        <v>32</v>
      </c>
      <c r="AX3812" s="13" t="s">
        <v>71</v>
      </c>
      <c r="AY3812" s="160" t="s">
        <v>304</v>
      </c>
    </row>
    <row r="3813" spans="2:65" s="13" customFormat="1" x14ac:dyDescent="0.2">
      <c r="B3813" s="159"/>
      <c r="D3813" s="153" t="s">
        <v>313</v>
      </c>
      <c r="E3813" s="160" t="s">
        <v>2</v>
      </c>
      <c r="F3813" s="161" t="s">
        <v>4003</v>
      </c>
      <c r="H3813" s="162">
        <v>16.34</v>
      </c>
      <c r="I3813" s="163"/>
      <c r="L3813" s="159"/>
      <c r="M3813" s="164"/>
      <c r="T3813" s="165"/>
      <c r="AT3813" s="160" t="s">
        <v>313</v>
      </c>
      <c r="AU3813" s="160" t="s">
        <v>80</v>
      </c>
      <c r="AV3813" s="13" t="s">
        <v>80</v>
      </c>
      <c r="AW3813" s="13" t="s">
        <v>32</v>
      </c>
      <c r="AX3813" s="13" t="s">
        <v>71</v>
      </c>
      <c r="AY3813" s="160" t="s">
        <v>304</v>
      </c>
    </row>
    <row r="3814" spans="2:65" s="14" customFormat="1" x14ac:dyDescent="0.2">
      <c r="B3814" s="166"/>
      <c r="D3814" s="153" t="s">
        <v>313</v>
      </c>
      <c r="E3814" s="167" t="s">
        <v>2</v>
      </c>
      <c r="F3814" s="168" t="s">
        <v>321</v>
      </c>
      <c r="H3814" s="169">
        <v>104.06</v>
      </c>
      <c r="I3814" s="170"/>
      <c r="L3814" s="166"/>
      <c r="M3814" s="171"/>
      <c r="T3814" s="172"/>
      <c r="AT3814" s="167" t="s">
        <v>313</v>
      </c>
      <c r="AU3814" s="167" t="s">
        <v>80</v>
      </c>
      <c r="AV3814" s="14" t="s">
        <v>322</v>
      </c>
      <c r="AW3814" s="14" t="s">
        <v>32</v>
      </c>
      <c r="AX3814" s="14" t="s">
        <v>71</v>
      </c>
      <c r="AY3814" s="167" t="s">
        <v>304</v>
      </c>
    </row>
    <row r="3815" spans="2:65" s="15" customFormat="1" x14ac:dyDescent="0.2">
      <c r="B3815" s="173"/>
      <c r="D3815" s="153" t="s">
        <v>313</v>
      </c>
      <c r="E3815" s="174" t="s">
        <v>2</v>
      </c>
      <c r="F3815" s="175" t="s">
        <v>323</v>
      </c>
      <c r="H3815" s="176">
        <v>198.1</v>
      </c>
      <c r="I3815" s="177"/>
      <c r="L3815" s="173"/>
      <c r="M3815" s="178"/>
      <c r="T3815" s="179"/>
      <c r="AT3815" s="174" t="s">
        <v>313</v>
      </c>
      <c r="AU3815" s="174" t="s">
        <v>80</v>
      </c>
      <c r="AV3815" s="15" t="s">
        <v>86</v>
      </c>
      <c r="AW3815" s="15" t="s">
        <v>32</v>
      </c>
      <c r="AX3815" s="15" t="s">
        <v>78</v>
      </c>
      <c r="AY3815" s="174" t="s">
        <v>304</v>
      </c>
    </row>
    <row r="3816" spans="2:65" s="1" customFormat="1" ht="24.2" customHeight="1" x14ac:dyDescent="0.2">
      <c r="B3816" s="134"/>
      <c r="C3816" s="181" t="s">
        <v>4004</v>
      </c>
      <c r="D3816" s="181" t="s">
        <v>535</v>
      </c>
      <c r="E3816" s="182" t="s">
        <v>4005</v>
      </c>
      <c r="F3816" s="183" t="s">
        <v>4006</v>
      </c>
      <c r="G3816" s="184" t="s">
        <v>179</v>
      </c>
      <c r="H3816" s="185">
        <v>202.06200000000001</v>
      </c>
      <c r="I3816" s="186"/>
      <c r="J3816" s="187">
        <f>ROUND(I3816*H3816,2)</f>
        <v>0</v>
      </c>
      <c r="K3816" s="183" t="s">
        <v>2</v>
      </c>
      <c r="L3816" s="188"/>
      <c r="M3816" s="189" t="s">
        <v>2</v>
      </c>
      <c r="N3816" s="190" t="s">
        <v>42</v>
      </c>
      <c r="P3816" s="144">
        <f>O3816*H3816</f>
        <v>0</v>
      </c>
      <c r="Q3816" s="144">
        <v>0</v>
      </c>
      <c r="R3816" s="144">
        <f>Q3816*H3816</f>
        <v>0</v>
      </c>
      <c r="S3816" s="144">
        <v>0</v>
      </c>
      <c r="T3816" s="145">
        <f>S3816*H3816</f>
        <v>0</v>
      </c>
      <c r="AR3816" s="146" t="s">
        <v>552</v>
      </c>
      <c r="AT3816" s="146" t="s">
        <v>535</v>
      </c>
      <c r="AU3816" s="146" t="s">
        <v>80</v>
      </c>
      <c r="AY3816" s="18" t="s">
        <v>304</v>
      </c>
      <c r="BE3816" s="147">
        <f>IF(N3816="základní",J3816,0)</f>
        <v>0</v>
      </c>
      <c r="BF3816" s="147">
        <f>IF(N3816="snížená",J3816,0)</f>
        <v>0</v>
      </c>
      <c r="BG3816" s="147">
        <f>IF(N3816="zákl. přenesená",J3816,0)</f>
        <v>0</v>
      </c>
      <c r="BH3816" s="147">
        <f>IF(N3816="sníž. přenesená",J3816,0)</f>
        <v>0</v>
      </c>
      <c r="BI3816" s="147">
        <f>IF(N3816="nulová",J3816,0)</f>
        <v>0</v>
      </c>
      <c r="BJ3816" s="18" t="s">
        <v>78</v>
      </c>
      <c r="BK3816" s="147">
        <f>ROUND(I3816*H3816,2)</f>
        <v>0</v>
      </c>
      <c r="BL3816" s="18" t="s">
        <v>423</v>
      </c>
      <c r="BM3816" s="146" t="s">
        <v>4007</v>
      </c>
    </row>
    <row r="3817" spans="2:65" s="1" customFormat="1" ht="19.5" x14ac:dyDescent="0.2">
      <c r="B3817" s="33"/>
      <c r="D3817" s="153" t="s">
        <v>360</v>
      </c>
      <c r="F3817" s="180" t="s">
        <v>4008</v>
      </c>
      <c r="I3817" s="150"/>
      <c r="L3817" s="33"/>
      <c r="M3817" s="151"/>
      <c r="T3817" s="54"/>
      <c r="AT3817" s="18" t="s">
        <v>360</v>
      </c>
      <c r="AU3817" s="18" t="s">
        <v>80</v>
      </c>
    </row>
    <row r="3818" spans="2:65" s="13" customFormat="1" x14ac:dyDescent="0.2">
      <c r="B3818" s="159"/>
      <c r="D3818" s="153" t="s">
        <v>313</v>
      </c>
      <c r="F3818" s="161" t="s">
        <v>4009</v>
      </c>
      <c r="H3818" s="162">
        <v>202.06200000000001</v>
      </c>
      <c r="I3818" s="163"/>
      <c r="L3818" s="159"/>
      <c r="M3818" s="164"/>
      <c r="T3818" s="165"/>
      <c r="AT3818" s="160" t="s">
        <v>313</v>
      </c>
      <c r="AU3818" s="160" t="s">
        <v>80</v>
      </c>
      <c r="AV3818" s="13" t="s">
        <v>80</v>
      </c>
      <c r="AW3818" s="13" t="s">
        <v>3</v>
      </c>
      <c r="AX3818" s="13" t="s">
        <v>78</v>
      </c>
      <c r="AY3818" s="160" t="s">
        <v>304</v>
      </c>
    </row>
    <row r="3819" spans="2:65" s="1" customFormat="1" ht="49.15" customHeight="1" x14ac:dyDescent="0.2">
      <c r="B3819" s="134"/>
      <c r="C3819" s="135" t="s">
        <v>4010</v>
      </c>
      <c r="D3819" s="135" t="s">
        <v>306</v>
      </c>
      <c r="E3819" s="136" t="s">
        <v>4011</v>
      </c>
      <c r="F3819" s="137" t="s">
        <v>4012</v>
      </c>
      <c r="G3819" s="138" t="s">
        <v>383</v>
      </c>
      <c r="H3819" s="139">
        <v>1.3859999999999999</v>
      </c>
      <c r="I3819" s="140"/>
      <c r="J3819" s="141">
        <f>ROUND(I3819*H3819,2)</f>
        <v>0</v>
      </c>
      <c r="K3819" s="137" t="s">
        <v>309</v>
      </c>
      <c r="L3819" s="33"/>
      <c r="M3819" s="142" t="s">
        <v>2</v>
      </c>
      <c r="N3819" s="143" t="s">
        <v>42</v>
      </c>
      <c r="P3819" s="144">
        <f>O3819*H3819</f>
        <v>0</v>
      </c>
      <c r="Q3819" s="144">
        <v>0</v>
      </c>
      <c r="R3819" s="144">
        <f>Q3819*H3819</f>
        <v>0</v>
      </c>
      <c r="S3819" s="144">
        <v>0</v>
      </c>
      <c r="T3819" s="145">
        <f>S3819*H3819</f>
        <v>0</v>
      </c>
      <c r="AR3819" s="146" t="s">
        <v>423</v>
      </c>
      <c r="AT3819" s="146" t="s">
        <v>306</v>
      </c>
      <c r="AU3819" s="146" t="s">
        <v>80</v>
      </c>
      <c r="AY3819" s="18" t="s">
        <v>304</v>
      </c>
      <c r="BE3819" s="147">
        <f>IF(N3819="základní",J3819,0)</f>
        <v>0</v>
      </c>
      <c r="BF3819" s="147">
        <f>IF(N3819="snížená",J3819,0)</f>
        <v>0</v>
      </c>
      <c r="BG3819" s="147">
        <f>IF(N3819="zákl. přenesená",J3819,0)</f>
        <v>0</v>
      </c>
      <c r="BH3819" s="147">
        <f>IF(N3819="sníž. přenesená",J3819,0)</f>
        <v>0</v>
      </c>
      <c r="BI3819" s="147">
        <f>IF(N3819="nulová",J3819,0)</f>
        <v>0</v>
      </c>
      <c r="BJ3819" s="18" t="s">
        <v>78</v>
      </c>
      <c r="BK3819" s="147">
        <f>ROUND(I3819*H3819,2)</f>
        <v>0</v>
      </c>
      <c r="BL3819" s="18" t="s">
        <v>423</v>
      </c>
      <c r="BM3819" s="146" t="s">
        <v>4013</v>
      </c>
    </row>
    <row r="3820" spans="2:65" s="1" customFormat="1" x14ac:dyDescent="0.2">
      <c r="B3820" s="33"/>
      <c r="D3820" s="148" t="s">
        <v>311</v>
      </c>
      <c r="F3820" s="149" t="s">
        <v>4014</v>
      </c>
      <c r="I3820" s="150"/>
      <c r="L3820" s="33"/>
      <c r="M3820" s="151"/>
      <c r="T3820" s="54"/>
      <c r="AT3820" s="18" t="s">
        <v>311</v>
      </c>
      <c r="AU3820" s="18" t="s">
        <v>80</v>
      </c>
    </row>
    <row r="3821" spans="2:65" s="11" customFormat="1" ht="22.9" customHeight="1" x14ac:dyDescent="0.2">
      <c r="B3821" s="122"/>
      <c r="D3821" s="123" t="s">
        <v>70</v>
      </c>
      <c r="E3821" s="132" t="s">
        <v>4015</v>
      </c>
      <c r="F3821" s="132" t="s">
        <v>4016</v>
      </c>
      <c r="I3821" s="125"/>
      <c r="J3821" s="133">
        <f>BK3821</f>
        <v>0</v>
      </c>
      <c r="L3821" s="122"/>
      <c r="M3821" s="127"/>
      <c r="P3821" s="128">
        <f>SUM(P3822:P4054)</f>
        <v>0</v>
      </c>
      <c r="R3821" s="128">
        <f>SUM(R3822:R4054)</f>
        <v>20.031053100000001</v>
      </c>
      <c r="T3821" s="129">
        <f>SUM(T3822:T4054)</f>
        <v>0</v>
      </c>
      <c r="AR3821" s="123" t="s">
        <v>80</v>
      </c>
      <c r="AT3821" s="130" t="s">
        <v>70</v>
      </c>
      <c r="AU3821" s="130" t="s">
        <v>78</v>
      </c>
      <c r="AY3821" s="123" t="s">
        <v>304</v>
      </c>
      <c r="BK3821" s="131">
        <f>SUM(BK3822:BK4054)</f>
        <v>0</v>
      </c>
    </row>
    <row r="3822" spans="2:65" s="1" customFormat="1" ht="24.2" customHeight="1" x14ac:dyDescent="0.2">
      <c r="B3822" s="134"/>
      <c r="C3822" s="135" t="s">
        <v>4017</v>
      </c>
      <c r="D3822" s="135" t="s">
        <v>306</v>
      </c>
      <c r="E3822" s="136" t="s">
        <v>4018</v>
      </c>
      <c r="F3822" s="137" t="s">
        <v>4019</v>
      </c>
      <c r="G3822" s="138" t="s">
        <v>130</v>
      </c>
      <c r="H3822" s="139">
        <v>28.99</v>
      </c>
      <c r="I3822" s="140"/>
      <c r="J3822" s="141">
        <f>ROUND(I3822*H3822,2)</f>
        <v>0</v>
      </c>
      <c r="K3822" s="137" t="s">
        <v>309</v>
      </c>
      <c r="L3822" s="33"/>
      <c r="M3822" s="142" t="s">
        <v>2</v>
      </c>
      <c r="N3822" s="143" t="s">
        <v>42</v>
      </c>
      <c r="P3822" s="144">
        <f>O3822*H3822</f>
        <v>0</v>
      </c>
      <c r="Q3822" s="144">
        <v>1.5E-3</v>
      </c>
      <c r="R3822" s="144">
        <f>Q3822*H3822</f>
        <v>4.3484999999999996E-2</v>
      </c>
      <c r="S3822" s="144">
        <v>0</v>
      </c>
      <c r="T3822" s="145">
        <f>S3822*H3822</f>
        <v>0</v>
      </c>
      <c r="AR3822" s="146" t="s">
        <v>423</v>
      </c>
      <c r="AT3822" s="146" t="s">
        <v>306</v>
      </c>
      <c r="AU3822" s="146" t="s">
        <v>80</v>
      </c>
      <c r="AY3822" s="18" t="s">
        <v>304</v>
      </c>
      <c r="BE3822" s="147">
        <f>IF(N3822="základní",J3822,0)</f>
        <v>0</v>
      </c>
      <c r="BF3822" s="147">
        <f>IF(N3822="snížená",J3822,0)</f>
        <v>0</v>
      </c>
      <c r="BG3822" s="147">
        <f>IF(N3822="zákl. přenesená",J3822,0)</f>
        <v>0</v>
      </c>
      <c r="BH3822" s="147">
        <f>IF(N3822="sníž. přenesená",J3822,0)</f>
        <v>0</v>
      </c>
      <c r="BI3822" s="147">
        <f>IF(N3822="nulová",J3822,0)</f>
        <v>0</v>
      </c>
      <c r="BJ3822" s="18" t="s">
        <v>78</v>
      </c>
      <c r="BK3822" s="147">
        <f>ROUND(I3822*H3822,2)</f>
        <v>0</v>
      </c>
      <c r="BL3822" s="18" t="s">
        <v>423</v>
      </c>
      <c r="BM3822" s="146" t="s">
        <v>4020</v>
      </c>
    </row>
    <row r="3823" spans="2:65" s="1" customFormat="1" x14ac:dyDescent="0.2">
      <c r="B3823" s="33"/>
      <c r="D3823" s="148" t="s">
        <v>311</v>
      </c>
      <c r="F3823" s="149" t="s">
        <v>4021</v>
      </c>
      <c r="I3823" s="150"/>
      <c r="L3823" s="33"/>
      <c r="M3823" s="151"/>
      <c r="T3823" s="54"/>
      <c r="AT3823" s="18" t="s">
        <v>311</v>
      </c>
      <c r="AU3823" s="18" t="s">
        <v>80</v>
      </c>
    </row>
    <row r="3824" spans="2:65" s="12" customFormat="1" x14ac:dyDescent="0.2">
      <c r="B3824" s="152"/>
      <c r="D3824" s="153" t="s">
        <v>313</v>
      </c>
      <c r="E3824" s="154" t="s">
        <v>2</v>
      </c>
      <c r="F3824" s="155" t="s">
        <v>3186</v>
      </c>
      <c r="H3824" s="154" t="s">
        <v>2</v>
      </c>
      <c r="I3824" s="156"/>
      <c r="L3824" s="152"/>
      <c r="M3824" s="157"/>
      <c r="T3824" s="158"/>
      <c r="AT3824" s="154" t="s">
        <v>313</v>
      </c>
      <c r="AU3824" s="154" t="s">
        <v>80</v>
      </c>
      <c r="AV3824" s="12" t="s">
        <v>78</v>
      </c>
      <c r="AW3824" s="12" t="s">
        <v>32</v>
      </c>
      <c r="AX3824" s="12" t="s">
        <v>71</v>
      </c>
      <c r="AY3824" s="154" t="s">
        <v>304</v>
      </c>
    </row>
    <row r="3825" spans="2:65" s="13" customFormat="1" x14ac:dyDescent="0.2">
      <c r="B3825" s="159"/>
      <c r="D3825" s="153" t="s">
        <v>313</v>
      </c>
      <c r="E3825" s="160" t="s">
        <v>2</v>
      </c>
      <c r="F3825" s="161" t="s">
        <v>4022</v>
      </c>
      <c r="H3825" s="162">
        <v>3.6</v>
      </c>
      <c r="I3825" s="163"/>
      <c r="L3825" s="159"/>
      <c r="M3825" s="164"/>
      <c r="T3825" s="165"/>
      <c r="AT3825" s="160" t="s">
        <v>313</v>
      </c>
      <c r="AU3825" s="160" t="s">
        <v>80</v>
      </c>
      <c r="AV3825" s="13" t="s">
        <v>80</v>
      </c>
      <c r="AW3825" s="13" t="s">
        <v>32</v>
      </c>
      <c r="AX3825" s="13" t="s">
        <v>71</v>
      </c>
      <c r="AY3825" s="160" t="s">
        <v>304</v>
      </c>
    </row>
    <row r="3826" spans="2:65" s="13" customFormat="1" x14ac:dyDescent="0.2">
      <c r="B3826" s="159"/>
      <c r="D3826" s="153" t="s">
        <v>313</v>
      </c>
      <c r="E3826" s="160" t="s">
        <v>2</v>
      </c>
      <c r="F3826" s="161" t="s">
        <v>4023</v>
      </c>
      <c r="H3826" s="162">
        <v>1.18</v>
      </c>
      <c r="I3826" s="163"/>
      <c r="L3826" s="159"/>
      <c r="M3826" s="164"/>
      <c r="T3826" s="165"/>
      <c r="AT3826" s="160" t="s">
        <v>313</v>
      </c>
      <c r="AU3826" s="160" t="s">
        <v>80</v>
      </c>
      <c r="AV3826" s="13" t="s">
        <v>80</v>
      </c>
      <c r="AW3826" s="13" t="s">
        <v>32</v>
      </c>
      <c r="AX3826" s="13" t="s">
        <v>71</v>
      </c>
      <c r="AY3826" s="160" t="s">
        <v>304</v>
      </c>
    </row>
    <row r="3827" spans="2:65" s="13" customFormat="1" ht="22.5" x14ac:dyDescent="0.2">
      <c r="B3827" s="159"/>
      <c r="D3827" s="153" t="s">
        <v>313</v>
      </c>
      <c r="E3827" s="160" t="s">
        <v>2</v>
      </c>
      <c r="F3827" s="161" t="s">
        <v>4024</v>
      </c>
      <c r="H3827" s="162">
        <v>2.6019999999999999</v>
      </c>
      <c r="I3827" s="163"/>
      <c r="L3827" s="159"/>
      <c r="M3827" s="164"/>
      <c r="T3827" s="165"/>
      <c r="AT3827" s="160" t="s">
        <v>313</v>
      </c>
      <c r="AU3827" s="160" t="s">
        <v>80</v>
      </c>
      <c r="AV3827" s="13" t="s">
        <v>80</v>
      </c>
      <c r="AW3827" s="13" t="s">
        <v>32</v>
      </c>
      <c r="AX3827" s="13" t="s">
        <v>71</v>
      </c>
      <c r="AY3827" s="160" t="s">
        <v>304</v>
      </c>
    </row>
    <row r="3828" spans="2:65" s="14" customFormat="1" x14ac:dyDescent="0.2">
      <c r="B3828" s="166"/>
      <c r="D3828" s="153" t="s">
        <v>313</v>
      </c>
      <c r="E3828" s="167" t="s">
        <v>2</v>
      </c>
      <c r="F3828" s="168" t="s">
        <v>321</v>
      </c>
      <c r="H3828" s="169">
        <v>7.3819999999999997</v>
      </c>
      <c r="I3828" s="170"/>
      <c r="L3828" s="166"/>
      <c r="M3828" s="171"/>
      <c r="T3828" s="172"/>
      <c r="AT3828" s="167" t="s">
        <v>313</v>
      </c>
      <c r="AU3828" s="167" t="s">
        <v>80</v>
      </c>
      <c r="AV3828" s="14" t="s">
        <v>322</v>
      </c>
      <c r="AW3828" s="14" t="s">
        <v>32</v>
      </c>
      <c r="AX3828" s="14" t="s">
        <v>71</v>
      </c>
      <c r="AY3828" s="167" t="s">
        <v>304</v>
      </c>
    </row>
    <row r="3829" spans="2:65" s="12" customFormat="1" x14ac:dyDescent="0.2">
      <c r="B3829" s="152"/>
      <c r="D3829" s="153" t="s">
        <v>313</v>
      </c>
      <c r="E3829" s="154" t="s">
        <v>2</v>
      </c>
      <c r="F3829" s="155" t="s">
        <v>1547</v>
      </c>
      <c r="H3829" s="154" t="s">
        <v>2</v>
      </c>
      <c r="I3829" s="156"/>
      <c r="L3829" s="152"/>
      <c r="M3829" s="157"/>
      <c r="T3829" s="158"/>
      <c r="AT3829" s="154" t="s">
        <v>313</v>
      </c>
      <c r="AU3829" s="154" t="s">
        <v>80</v>
      </c>
      <c r="AV3829" s="12" t="s">
        <v>78</v>
      </c>
      <c r="AW3829" s="12" t="s">
        <v>32</v>
      </c>
      <c r="AX3829" s="12" t="s">
        <v>71</v>
      </c>
      <c r="AY3829" s="154" t="s">
        <v>304</v>
      </c>
    </row>
    <row r="3830" spans="2:65" s="13" customFormat="1" x14ac:dyDescent="0.2">
      <c r="B3830" s="159"/>
      <c r="D3830" s="153" t="s">
        <v>313</v>
      </c>
      <c r="E3830" s="160" t="s">
        <v>2</v>
      </c>
      <c r="F3830" s="161" t="s">
        <v>4025</v>
      </c>
      <c r="H3830" s="162">
        <v>6.4980000000000002</v>
      </c>
      <c r="I3830" s="163"/>
      <c r="L3830" s="159"/>
      <c r="M3830" s="164"/>
      <c r="T3830" s="165"/>
      <c r="AT3830" s="160" t="s">
        <v>313</v>
      </c>
      <c r="AU3830" s="160" t="s">
        <v>80</v>
      </c>
      <c r="AV3830" s="13" t="s">
        <v>80</v>
      </c>
      <c r="AW3830" s="13" t="s">
        <v>32</v>
      </c>
      <c r="AX3830" s="13" t="s">
        <v>71</v>
      </c>
      <c r="AY3830" s="160" t="s">
        <v>304</v>
      </c>
    </row>
    <row r="3831" spans="2:65" s="13" customFormat="1" x14ac:dyDescent="0.2">
      <c r="B3831" s="159"/>
      <c r="D3831" s="153" t="s">
        <v>313</v>
      </c>
      <c r="E3831" s="160" t="s">
        <v>2</v>
      </c>
      <c r="F3831" s="161" t="s">
        <v>4026</v>
      </c>
      <c r="H3831" s="162">
        <v>1.784</v>
      </c>
      <c r="I3831" s="163"/>
      <c r="L3831" s="159"/>
      <c r="M3831" s="164"/>
      <c r="T3831" s="165"/>
      <c r="AT3831" s="160" t="s">
        <v>313</v>
      </c>
      <c r="AU3831" s="160" t="s">
        <v>80</v>
      </c>
      <c r="AV3831" s="13" t="s">
        <v>80</v>
      </c>
      <c r="AW3831" s="13" t="s">
        <v>32</v>
      </c>
      <c r="AX3831" s="13" t="s">
        <v>71</v>
      </c>
      <c r="AY3831" s="160" t="s">
        <v>304</v>
      </c>
    </row>
    <row r="3832" spans="2:65" s="13" customFormat="1" x14ac:dyDescent="0.2">
      <c r="B3832" s="159"/>
      <c r="D3832" s="153" t="s">
        <v>313</v>
      </c>
      <c r="E3832" s="160" t="s">
        <v>2</v>
      </c>
      <c r="F3832" s="161" t="s">
        <v>4027</v>
      </c>
      <c r="H3832" s="162">
        <v>6.4980000000000002</v>
      </c>
      <c r="I3832" s="163"/>
      <c r="L3832" s="159"/>
      <c r="M3832" s="164"/>
      <c r="T3832" s="165"/>
      <c r="AT3832" s="160" t="s">
        <v>313</v>
      </c>
      <c r="AU3832" s="160" t="s">
        <v>80</v>
      </c>
      <c r="AV3832" s="13" t="s">
        <v>80</v>
      </c>
      <c r="AW3832" s="13" t="s">
        <v>32</v>
      </c>
      <c r="AX3832" s="13" t="s">
        <v>71</v>
      </c>
      <c r="AY3832" s="160" t="s">
        <v>304</v>
      </c>
    </row>
    <row r="3833" spans="2:65" s="13" customFormat="1" x14ac:dyDescent="0.2">
      <c r="B3833" s="159"/>
      <c r="D3833" s="153" t="s">
        <v>313</v>
      </c>
      <c r="E3833" s="160" t="s">
        <v>2</v>
      </c>
      <c r="F3833" s="161" t="s">
        <v>4028</v>
      </c>
      <c r="H3833" s="162">
        <v>1.784</v>
      </c>
      <c r="I3833" s="163"/>
      <c r="L3833" s="159"/>
      <c r="M3833" s="164"/>
      <c r="T3833" s="165"/>
      <c r="AT3833" s="160" t="s">
        <v>313</v>
      </c>
      <c r="AU3833" s="160" t="s">
        <v>80</v>
      </c>
      <c r="AV3833" s="13" t="s">
        <v>80</v>
      </c>
      <c r="AW3833" s="13" t="s">
        <v>32</v>
      </c>
      <c r="AX3833" s="13" t="s">
        <v>71</v>
      </c>
      <c r="AY3833" s="160" t="s">
        <v>304</v>
      </c>
    </row>
    <row r="3834" spans="2:65" s="13" customFormat="1" x14ac:dyDescent="0.2">
      <c r="B3834" s="159"/>
      <c r="D3834" s="153" t="s">
        <v>313</v>
      </c>
      <c r="E3834" s="160" t="s">
        <v>2</v>
      </c>
      <c r="F3834" s="161" t="s">
        <v>4029</v>
      </c>
      <c r="H3834" s="162">
        <v>3.6</v>
      </c>
      <c r="I3834" s="163"/>
      <c r="L3834" s="159"/>
      <c r="M3834" s="164"/>
      <c r="T3834" s="165"/>
      <c r="AT3834" s="160" t="s">
        <v>313</v>
      </c>
      <c r="AU3834" s="160" t="s">
        <v>80</v>
      </c>
      <c r="AV3834" s="13" t="s">
        <v>80</v>
      </c>
      <c r="AW3834" s="13" t="s">
        <v>32</v>
      </c>
      <c r="AX3834" s="13" t="s">
        <v>71</v>
      </c>
      <c r="AY3834" s="160" t="s">
        <v>304</v>
      </c>
    </row>
    <row r="3835" spans="2:65" s="13" customFormat="1" x14ac:dyDescent="0.2">
      <c r="B3835" s="159"/>
      <c r="D3835" s="153" t="s">
        <v>313</v>
      </c>
      <c r="E3835" s="160" t="s">
        <v>2</v>
      </c>
      <c r="F3835" s="161" t="s">
        <v>4030</v>
      </c>
      <c r="H3835" s="162">
        <v>1.444</v>
      </c>
      <c r="I3835" s="163"/>
      <c r="L3835" s="159"/>
      <c r="M3835" s="164"/>
      <c r="T3835" s="165"/>
      <c r="AT3835" s="160" t="s">
        <v>313</v>
      </c>
      <c r="AU3835" s="160" t="s">
        <v>80</v>
      </c>
      <c r="AV3835" s="13" t="s">
        <v>80</v>
      </c>
      <c r="AW3835" s="13" t="s">
        <v>32</v>
      </c>
      <c r="AX3835" s="13" t="s">
        <v>71</v>
      </c>
      <c r="AY3835" s="160" t="s">
        <v>304</v>
      </c>
    </row>
    <row r="3836" spans="2:65" s="14" customFormat="1" x14ac:dyDescent="0.2">
      <c r="B3836" s="166"/>
      <c r="D3836" s="153" t="s">
        <v>313</v>
      </c>
      <c r="E3836" s="167" t="s">
        <v>2</v>
      </c>
      <c r="F3836" s="168" t="s">
        <v>321</v>
      </c>
      <c r="H3836" s="169">
        <v>21.608000000000001</v>
      </c>
      <c r="I3836" s="170"/>
      <c r="L3836" s="166"/>
      <c r="M3836" s="171"/>
      <c r="T3836" s="172"/>
      <c r="AT3836" s="167" t="s">
        <v>313</v>
      </c>
      <c r="AU3836" s="167" t="s">
        <v>80</v>
      </c>
      <c r="AV3836" s="14" t="s">
        <v>322</v>
      </c>
      <c r="AW3836" s="14" t="s">
        <v>32</v>
      </c>
      <c r="AX3836" s="14" t="s">
        <v>71</v>
      </c>
      <c r="AY3836" s="167" t="s">
        <v>304</v>
      </c>
    </row>
    <row r="3837" spans="2:65" s="15" customFormat="1" x14ac:dyDescent="0.2">
      <c r="B3837" s="173"/>
      <c r="D3837" s="153" t="s">
        <v>313</v>
      </c>
      <c r="E3837" s="174" t="s">
        <v>2</v>
      </c>
      <c r="F3837" s="175" t="s">
        <v>323</v>
      </c>
      <c r="H3837" s="176">
        <v>28.99</v>
      </c>
      <c r="I3837" s="177"/>
      <c r="L3837" s="173"/>
      <c r="M3837" s="178"/>
      <c r="T3837" s="179"/>
      <c r="AT3837" s="174" t="s">
        <v>313</v>
      </c>
      <c r="AU3837" s="174" t="s">
        <v>80</v>
      </c>
      <c r="AV3837" s="15" t="s">
        <v>86</v>
      </c>
      <c r="AW3837" s="15" t="s">
        <v>32</v>
      </c>
      <c r="AX3837" s="15" t="s">
        <v>78</v>
      </c>
      <c r="AY3837" s="174" t="s">
        <v>304</v>
      </c>
    </row>
    <row r="3838" spans="2:65" s="1" customFormat="1" ht="24.2" customHeight="1" x14ac:dyDescent="0.2">
      <c r="B3838" s="134"/>
      <c r="C3838" s="135" t="s">
        <v>4031</v>
      </c>
      <c r="D3838" s="135" t="s">
        <v>306</v>
      </c>
      <c r="E3838" s="136" t="s">
        <v>4032</v>
      </c>
      <c r="F3838" s="137" t="s">
        <v>4033</v>
      </c>
      <c r="G3838" s="138" t="s">
        <v>179</v>
      </c>
      <c r="H3838" s="139">
        <v>59.17</v>
      </c>
      <c r="I3838" s="140"/>
      <c r="J3838" s="141">
        <f>ROUND(I3838*H3838,2)</f>
        <v>0</v>
      </c>
      <c r="K3838" s="137" t="s">
        <v>309</v>
      </c>
      <c r="L3838" s="33"/>
      <c r="M3838" s="142" t="s">
        <v>2</v>
      </c>
      <c r="N3838" s="143" t="s">
        <v>42</v>
      </c>
      <c r="P3838" s="144">
        <f>O3838*H3838</f>
        <v>0</v>
      </c>
      <c r="Q3838" s="144">
        <v>3.2000000000000003E-4</v>
      </c>
      <c r="R3838" s="144">
        <f>Q3838*H3838</f>
        <v>1.8934400000000001E-2</v>
      </c>
      <c r="S3838" s="144">
        <v>0</v>
      </c>
      <c r="T3838" s="145">
        <f>S3838*H3838</f>
        <v>0</v>
      </c>
      <c r="AR3838" s="146" t="s">
        <v>423</v>
      </c>
      <c r="AT3838" s="146" t="s">
        <v>306</v>
      </c>
      <c r="AU3838" s="146" t="s">
        <v>80</v>
      </c>
      <c r="AY3838" s="18" t="s">
        <v>304</v>
      </c>
      <c r="BE3838" s="147">
        <f>IF(N3838="základní",J3838,0)</f>
        <v>0</v>
      </c>
      <c r="BF3838" s="147">
        <f>IF(N3838="snížená",J3838,0)</f>
        <v>0</v>
      </c>
      <c r="BG3838" s="147">
        <f>IF(N3838="zákl. přenesená",J3838,0)</f>
        <v>0</v>
      </c>
      <c r="BH3838" s="147">
        <f>IF(N3838="sníž. přenesená",J3838,0)</f>
        <v>0</v>
      </c>
      <c r="BI3838" s="147">
        <f>IF(N3838="nulová",J3838,0)</f>
        <v>0</v>
      </c>
      <c r="BJ3838" s="18" t="s">
        <v>78</v>
      </c>
      <c r="BK3838" s="147">
        <f>ROUND(I3838*H3838,2)</f>
        <v>0</v>
      </c>
      <c r="BL3838" s="18" t="s">
        <v>423</v>
      </c>
      <c r="BM3838" s="146" t="s">
        <v>4034</v>
      </c>
    </row>
    <row r="3839" spans="2:65" s="1" customFormat="1" x14ac:dyDescent="0.2">
      <c r="B3839" s="33"/>
      <c r="D3839" s="148" t="s">
        <v>311</v>
      </c>
      <c r="F3839" s="149" t="s">
        <v>4035</v>
      </c>
      <c r="I3839" s="150"/>
      <c r="L3839" s="33"/>
      <c r="M3839" s="151"/>
      <c r="T3839" s="54"/>
      <c r="AT3839" s="18" t="s">
        <v>311</v>
      </c>
      <c r="AU3839" s="18" t="s">
        <v>80</v>
      </c>
    </row>
    <row r="3840" spans="2:65" s="12" customFormat="1" ht="22.5" x14ac:dyDescent="0.2">
      <c r="B3840" s="152"/>
      <c r="D3840" s="153" t="s">
        <v>313</v>
      </c>
      <c r="E3840" s="154" t="s">
        <v>2</v>
      </c>
      <c r="F3840" s="155" t="s">
        <v>4036</v>
      </c>
      <c r="H3840" s="154" t="s">
        <v>2</v>
      </c>
      <c r="I3840" s="156"/>
      <c r="L3840" s="152"/>
      <c r="M3840" s="157"/>
      <c r="T3840" s="158"/>
      <c r="AT3840" s="154" t="s">
        <v>313</v>
      </c>
      <c r="AU3840" s="154" t="s">
        <v>80</v>
      </c>
      <c r="AV3840" s="12" t="s">
        <v>78</v>
      </c>
      <c r="AW3840" s="12" t="s">
        <v>32</v>
      </c>
      <c r="AX3840" s="12" t="s">
        <v>71</v>
      </c>
      <c r="AY3840" s="154" t="s">
        <v>304</v>
      </c>
    </row>
    <row r="3841" spans="2:65" s="12" customFormat="1" x14ac:dyDescent="0.2">
      <c r="B3841" s="152"/>
      <c r="D3841" s="153" t="s">
        <v>313</v>
      </c>
      <c r="E3841" s="154" t="s">
        <v>2</v>
      </c>
      <c r="F3841" s="155" t="s">
        <v>3186</v>
      </c>
      <c r="H3841" s="154" t="s">
        <v>2</v>
      </c>
      <c r="I3841" s="156"/>
      <c r="L3841" s="152"/>
      <c r="M3841" s="157"/>
      <c r="T3841" s="158"/>
      <c r="AT3841" s="154" t="s">
        <v>313</v>
      </c>
      <c r="AU3841" s="154" t="s">
        <v>80</v>
      </c>
      <c r="AV3841" s="12" t="s">
        <v>78</v>
      </c>
      <c r="AW3841" s="12" t="s">
        <v>32</v>
      </c>
      <c r="AX3841" s="12" t="s">
        <v>71</v>
      </c>
      <c r="AY3841" s="154" t="s">
        <v>304</v>
      </c>
    </row>
    <row r="3842" spans="2:65" s="13" customFormat="1" x14ac:dyDescent="0.2">
      <c r="B3842" s="159"/>
      <c r="D3842" s="153" t="s">
        <v>313</v>
      </c>
      <c r="E3842" s="160" t="s">
        <v>2</v>
      </c>
      <c r="F3842" s="161" t="s">
        <v>4037</v>
      </c>
      <c r="H3842" s="162">
        <v>1.8</v>
      </c>
      <c r="I3842" s="163"/>
      <c r="L3842" s="159"/>
      <c r="M3842" s="164"/>
      <c r="T3842" s="165"/>
      <c r="AT3842" s="160" t="s">
        <v>313</v>
      </c>
      <c r="AU3842" s="160" t="s">
        <v>80</v>
      </c>
      <c r="AV3842" s="13" t="s">
        <v>80</v>
      </c>
      <c r="AW3842" s="13" t="s">
        <v>32</v>
      </c>
      <c r="AX3842" s="13" t="s">
        <v>71</v>
      </c>
      <c r="AY3842" s="160" t="s">
        <v>304</v>
      </c>
    </row>
    <row r="3843" spans="2:65" s="13" customFormat="1" ht="22.5" x14ac:dyDescent="0.2">
      <c r="B3843" s="159"/>
      <c r="D3843" s="153" t="s">
        <v>313</v>
      </c>
      <c r="E3843" s="160" t="s">
        <v>2</v>
      </c>
      <c r="F3843" s="161" t="s">
        <v>4038</v>
      </c>
      <c r="H3843" s="162">
        <v>6.7</v>
      </c>
      <c r="I3843" s="163"/>
      <c r="L3843" s="159"/>
      <c r="M3843" s="164"/>
      <c r="T3843" s="165"/>
      <c r="AT3843" s="160" t="s">
        <v>313</v>
      </c>
      <c r="AU3843" s="160" t="s">
        <v>80</v>
      </c>
      <c r="AV3843" s="13" t="s">
        <v>80</v>
      </c>
      <c r="AW3843" s="13" t="s">
        <v>32</v>
      </c>
      <c r="AX3843" s="13" t="s">
        <v>71</v>
      </c>
      <c r="AY3843" s="160" t="s">
        <v>304</v>
      </c>
    </row>
    <row r="3844" spans="2:65" s="13" customFormat="1" ht="22.5" x14ac:dyDescent="0.2">
      <c r="B3844" s="159"/>
      <c r="D3844" s="153" t="s">
        <v>313</v>
      </c>
      <c r="E3844" s="160" t="s">
        <v>2</v>
      </c>
      <c r="F3844" s="161" t="s">
        <v>4039</v>
      </c>
      <c r="H3844" s="162">
        <v>14.21</v>
      </c>
      <c r="I3844" s="163"/>
      <c r="L3844" s="159"/>
      <c r="M3844" s="164"/>
      <c r="T3844" s="165"/>
      <c r="AT3844" s="160" t="s">
        <v>313</v>
      </c>
      <c r="AU3844" s="160" t="s">
        <v>80</v>
      </c>
      <c r="AV3844" s="13" t="s">
        <v>80</v>
      </c>
      <c r="AW3844" s="13" t="s">
        <v>32</v>
      </c>
      <c r="AX3844" s="13" t="s">
        <v>71</v>
      </c>
      <c r="AY3844" s="160" t="s">
        <v>304</v>
      </c>
    </row>
    <row r="3845" spans="2:65" s="14" customFormat="1" x14ac:dyDescent="0.2">
      <c r="B3845" s="166"/>
      <c r="D3845" s="153" t="s">
        <v>313</v>
      </c>
      <c r="E3845" s="167" t="s">
        <v>2</v>
      </c>
      <c r="F3845" s="168" t="s">
        <v>321</v>
      </c>
      <c r="H3845" s="169">
        <v>22.71</v>
      </c>
      <c r="I3845" s="170"/>
      <c r="L3845" s="166"/>
      <c r="M3845" s="171"/>
      <c r="T3845" s="172"/>
      <c r="AT3845" s="167" t="s">
        <v>313</v>
      </c>
      <c r="AU3845" s="167" t="s">
        <v>80</v>
      </c>
      <c r="AV3845" s="14" t="s">
        <v>322</v>
      </c>
      <c r="AW3845" s="14" t="s">
        <v>32</v>
      </c>
      <c r="AX3845" s="14" t="s">
        <v>71</v>
      </c>
      <c r="AY3845" s="167" t="s">
        <v>304</v>
      </c>
    </row>
    <row r="3846" spans="2:65" s="12" customFormat="1" x14ac:dyDescent="0.2">
      <c r="B3846" s="152"/>
      <c r="D3846" s="153" t="s">
        <v>313</v>
      </c>
      <c r="E3846" s="154" t="s">
        <v>2</v>
      </c>
      <c r="F3846" s="155" t="s">
        <v>1547</v>
      </c>
      <c r="H3846" s="154" t="s">
        <v>2</v>
      </c>
      <c r="I3846" s="156"/>
      <c r="L3846" s="152"/>
      <c r="M3846" s="157"/>
      <c r="T3846" s="158"/>
      <c r="AT3846" s="154" t="s">
        <v>313</v>
      </c>
      <c r="AU3846" s="154" t="s">
        <v>80</v>
      </c>
      <c r="AV3846" s="12" t="s">
        <v>78</v>
      </c>
      <c r="AW3846" s="12" t="s">
        <v>32</v>
      </c>
      <c r="AX3846" s="12" t="s">
        <v>71</v>
      </c>
      <c r="AY3846" s="154" t="s">
        <v>304</v>
      </c>
    </row>
    <row r="3847" spans="2:65" s="13" customFormat="1" x14ac:dyDescent="0.2">
      <c r="B3847" s="159"/>
      <c r="D3847" s="153" t="s">
        <v>313</v>
      </c>
      <c r="E3847" s="160" t="s">
        <v>2</v>
      </c>
      <c r="F3847" s="161" t="s">
        <v>4040</v>
      </c>
      <c r="H3847" s="162">
        <v>3.6</v>
      </c>
      <c r="I3847" s="163"/>
      <c r="L3847" s="159"/>
      <c r="M3847" s="164"/>
      <c r="T3847" s="165"/>
      <c r="AT3847" s="160" t="s">
        <v>313</v>
      </c>
      <c r="AU3847" s="160" t="s">
        <v>80</v>
      </c>
      <c r="AV3847" s="13" t="s">
        <v>80</v>
      </c>
      <c r="AW3847" s="13" t="s">
        <v>32</v>
      </c>
      <c r="AX3847" s="13" t="s">
        <v>71</v>
      </c>
      <c r="AY3847" s="160" t="s">
        <v>304</v>
      </c>
    </row>
    <row r="3848" spans="2:65" s="13" customFormat="1" x14ac:dyDescent="0.2">
      <c r="B3848" s="159"/>
      <c r="D3848" s="153" t="s">
        <v>313</v>
      </c>
      <c r="E3848" s="160" t="s">
        <v>2</v>
      </c>
      <c r="F3848" s="161" t="s">
        <v>4041</v>
      </c>
      <c r="H3848" s="162">
        <v>9.7200000000000006</v>
      </c>
      <c r="I3848" s="163"/>
      <c r="L3848" s="159"/>
      <c r="M3848" s="164"/>
      <c r="T3848" s="165"/>
      <c r="AT3848" s="160" t="s">
        <v>313</v>
      </c>
      <c r="AU3848" s="160" t="s">
        <v>80</v>
      </c>
      <c r="AV3848" s="13" t="s">
        <v>80</v>
      </c>
      <c r="AW3848" s="13" t="s">
        <v>32</v>
      </c>
      <c r="AX3848" s="13" t="s">
        <v>71</v>
      </c>
      <c r="AY3848" s="160" t="s">
        <v>304</v>
      </c>
    </row>
    <row r="3849" spans="2:65" s="13" customFormat="1" x14ac:dyDescent="0.2">
      <c r="B3849" s="159"/>
      <c r="D3849" s="153" t="s">
        <v>313</v>
      </c>
      <c r="E3849" s="160" t="s">
        <v>2</v>
      </c>
      <c r="F3849" s="161" t="s">
        <v>4042</v>
      </c>
      <c r="H3849" s="162">
        <v>3.6</v>
      </c>
      <c r="I3849" s="163"/>
      <c r="L3849" s="159"/>
      <c r="M3849" s="164"/>
      <c r="T3849" s="165"/>
      <c r="AT3849" s="160" t="s">
        <v>313</v>
      </c>
      <c r="AU3849" s="160" t="s">
        <v>80</v>
      </c>
      <c r="AV3849" s="13" t="s">
        <v>80</v>
      </c>
      <c r="AW3849" s="13" t="s">
        <v>32</v>
      </c>
      <c r="AX3849" s="13" t="s">
        <v>71</v>
      </c>
      <c r="AY3849" s="160" t="s">
        <v>304</v>
      </c>
    </row>
    <row r="3850" spans="2:65" s="13" customFormat="1" x14ac:dyDescent="0.2">
      <c r="B3850" s="159"/>
      <c r="D3850" s="153" t="s">
        <v>313</v>
      </c>
      <c r="E3850" s="160" t="s">
        <v>2</v>
      </c>
      <c r="F3850" s="161" t="s">
        <v>4043</v>
      </c>
      <c r="H3850" s="162">
        <v>9.7200000000000006</v>
      </c>
      <c r="I3850" s="163"/>
      <c r="L3850" s="159"/>
      <c r="M3850" s="164"/>
      <c r="T3850" s="165"/>
      <c r="AT3850" s="160" t="s">
        <v>313</v>
      </c>
      <c r="AU3850" s="160" t="s">
        <v>80</v>
      </c>
      <c r="AV3850" s="13" t="s">
        <v>80</v>
      </c>
      <c r="AW3850" s="13" t="s">
        <v>32</v>
      </c>
      <c r="AX3850" s="13" t="s">
        <v>71</v>
      </c>
      <c r="AY3850" s="160" t="s">
        <v>304</v>
      </c>
    </row>
    <row r="3851" spans="2:65" s="13" customFormat="1" x14ac:dyDescent="0.2">
      <c r="B3851" s="159"/>
      <c r="D3851" s="153" t="s">
        <v>313</v>
      </c>
      <c r="E3851" s="160" t="s">
        <v>2</v>
      </c>
      <c r="F3851" s="161" t="s">
        <v>4044</v>
      </c>
      <c r="H3851" s="162">
        <v>1.8</v>
      </c>
      <c r="I3851" s="163"/>
      <c r="L3851" s="159"/>
      <c r="M3851" s="164"/>
      <c r="T3851" s="165"/>
      <c r="AT3851" s="160" t="s">
        <v>313</v>
      </c>
      <c r="AU3851" s="160" t="s">
        <v>80</v>
      </c>
      <c r="AV3851" s="13" t="s">
        <v>80</v>
      </c>
      <c r="AW3851" s="13" t="s">
        <v>32</v>
      </c>
      <c r="AX3851" s="13" t="s">
        <v>71</v>
      </c>
      <c r="AY3851" s="160" t="s">
        <v>304</v>
      </c>
    </row>
    <row r="3852" spans="2:65" s="13" customFormat="1" x14ac:dyDescent="0.2">
      <c r="B3852" s="159"/>
      <c r="D3852" s="153" t="s">
        <v>313</v>
      </c>
      <c r="E3852" s="160" t="s">
        <v>2</v>
      </c>
      <c r="F3852" s="161" t="s">
        <v>4045</v>
      </c>
      <c r="H3852" s="162">
        <v>8.02</v>
      </c>
      <c r="I3852" s="163"/>
      <c r="L3852" s="159"/>
      <c r="M3852" s="164"/>
      <c r="T3852" s="165"/>
      <c r="AT3852" s="160" t="s">
        <v>313</v>
      </c>
      <c r="AU3852" s="160" t="s">
        <v>80</v>
      </c>
      <c r="AV3852" s="13" t="s">
        <v>80</v>
      </c>
      <c r="AW3852" s="13" t="s">
        <v>32</v>
      </c>
      <c r="AX3852" s="13" t="s">
        <v>71</v>
      </c>
      <c r="AY3852" s="160" t="s">
        <v>304</v>
      </c>
    </row>
    <row r="3853" spans="2:65" s="14" customFormat="1" x14ac:dyDescent="0.2">
      <c r="B3853" s="166"/>
      <c r="D3853" s="153" t="s">
        <v>313</v>
      </c>
      <c r="E3853" s="167" t="s">
        <v>2</v>
      </c>
      <c r="F3853" s="168" t="s">
        <v>321</v>
      </c>
      <c r="H3853" s="169">
        <v>36.46</v>
      </c>
      <c r="I3853" s="170"/>
      <c r="L3853" s="166"/>
      <c r="M3853" s="171"/>
      <c r="T3853" s="172"/>
      <c r="AT3853" s="167" t="s">
        <v>313</v>
      </c>
      <c r="AU3853" s="167" t="s">
        <v>80</v>
      </c>
      <c r="AV3853" s="14" t="s">
        <v>322</v>
      </c>
      <c r="AW3853" s="14" t="s">
        <v>32</v>
      </c>
      <c r="AX3853" s="14" t="s">
        <v>71</v>
      </c>
      <c r="AY3853" s="167" t="s">
        <v>304</v>
      </c>
    </row>
    <row r="3854" spans="2:65" s="15" customFormat="1" x14ac:dyDescent="0.2">
      <c r="B3854" s="173"/>
      <c r="D3854" s="153" t="s">
        <v>313</v>
      </c>
      <c r="E3854" s="174" t="s">
        <v>2</v>
      </c>
      <c r="F3854" s="175" t="s">
        <v>323</v>
      </c>
      <c r="H3854" s="176">
        <v>59.17</v>
      </c>
      <c r="I3854" s="177"/>
      <c r="L3854" s="173"/>
      <c r="M3854" s="178"/>
      <c r="T3854" s="179"/>
      <c r="AT3854" s="174" t="s">
        <v>313</v>
      </c>
      <c r="AU3854" s="174" t="s">
        <v>80</v>
      </c>
      <c r="AV3854" s="15" t="s">
        <v>86</v>
      </c>
      <c r="AW3854" s="15" t="s">
        <v>32</v>
      </c>
      <c r="AX3854" s="15" t="s">
        <v>78</v>
      </c>
      <c r="AY3854" s="174" t="s">
        <v>304</v>
      </c>
    </row>
    <row r="3855" spans="2:65" s="1" customFormat="1" ht="24.2" customHeight="1" x14ac:dyDescent="0.2">
      <c r="B3855" s="134"/>
      <c r="C3855" s="135" t="s">
        <v>4046</v>
      </c>
      <c r="D3855" s="135" t="s">
        <v>306</v>
      </c>
      <c r="E3855" s="136" t="s">
        <v>4047</v>
      </c>
      <c r="F3855" s="137" t="s">
        <v>4048</v>
      </c>
      <c r="G3855" s="138" t="s">
        <v>130</v>
      </c>
      <c r="H3855" s="139">
        <v>1026.893</v>
      </c>
      <c r="I3855" s="140"/>
      <c r="J3855" s="141">
        <f>ROUND(I3855*H3855,2)</f>
        <v>0</v>
      </c>
      <c r="K3855" s="137" t="s">
        <v>309</v>
      </c>
      <c r="L3855" s="33"/>
      <c r="M3855" s="142" t="s">
        <v>2</v>
      </c>
      <c r="N3855" s="143" t="s">
        <v>42</v>
      </c>
      <c r="P3855" s="144">
        <f>O3855*H3855</f>
        <v>0</v>
      </c>
      <c r="Q3855" s="144">
        <v>0</v>
      </c>
      <c r="R3855" s="144">
        <f>Q3855*H3855</f>
        <v>0</v>
      </c>
      <c r="S3855" s="144">
        <v>0</v>
      </c>
      <c r="T3855" s="145">
        <f>S3855*H3855</f>
        <v>0</v>
      </c>
      <c r="AR3855" s="146" t="s">
        <v>423</v>
      </c>
      <c r="AT3855" s="146" t="s">
        <v>306</v>
      </c>
      <c r="AU3855" s="146" t="s">
        <v>80</v>
      </c>
      <c r="AY3855" s="18" t="s">
        <v>304</v>
      </c>
      <c r="BE3855" s="147">
        <f>IF(N3855="základní",J3855,0)</f>
        <v>0</v>
      </c>
      <c r="BF3855" s="147">
        <f>IF(N3855="snížená",J3855,0)</f>
        <v>0</v>
      </c>
      <c r="BG3855" s="147">
        <f>IF(N3855="zákl. přenesená",J3855,0)</f>
        <v>0</v>
      </c>
      <c r="BH3855" s="147">
        <f>IF(N3855="sníž. přenesená",J3855,0)</f>
        <v>0</v>
      </c>
      <c r="BI3855" s="147">
        <f>IF(N3855="nulová",J3855,0)</f>
        <v>0</v>
      </c>
      <c r="BJ3855" s="18" t="s">
        <v>78</v>
      </c>
      <c r="BK3855" s="147">
        <f>ROUND(I3855*H3855,2)</f>
        <v>0</v>
      </c>
      <c r="BL3855" s="18" t="s">
        <v>423</v>
      </c>
      <c r="BM3855" s="146" t="s">
        <v>4049</v>
      </c>
    </row>
    <row r="3856" spans="2:65" s="1" customFormat="1" x14ac:dyDescent="0.2">
      <c r="B3856" s="33"/>
      <c r="D3856" s="148" t="s">
        <v>311</v>
      </c>
      <c r="F3856" s="149" t="s">
        <v>4050</v>
      </c>
      <c r="I3856" s="150"/>
      <c r="L3856" s="33"/>
      <c r="M3856" s="151"/>
      <c r="T3856" s="54"/>
      <c r="AT3856" s="18" t="s">
        <v>311</v>
      </c>
      <c r="AU3856" s="18" t="s">
        <v>80</v>
      </c>
    </row>
    <row r="3857" spans="2:65" s="1" customFormat="1" ht="24.2" customHeight="1" x14ac:dyDescent="0.2">
      <c r="B3857" s="134"/>
      <c r="C3857" s="135" t="s">
        <v>4051</v>
      </c>
      <c r="D3857" s="135" t="s">
        <v>306</v>
      </c>
      <c r="E3857" s="136" t="s">
        <v>4052</v>
      </c>
      <c r="F3857" s="137" t="s">
        <v>4053</v>
      </c>
      <c r="G3857" s="138" t="s">
        <v>130</v>
      </c>
      <c r="H3857" s="139">
        <v>1026.893</v>
      </c>
      <c r="I3857" s="140"/>
      <c r="J3857" s="141">
        <f>ROUND(I3857*H3857,2)</f>
        <v>0</v>
      </c>
      <c r="K3857" s="137" t="s">
        <v>309</v>
      </c>
      <c r="L3857" s="33"/>
      <c r="M3857" s="142" t="s">
        <v>2</v>
      </c>
      <c r="N3857" s="143" t="s">
        <v>42</v>
      </c>
      <c r="P3857" s="144">
        <f>O3857*H3857</f>
        <v>0</v>
      </c>
      <c r="Q3857" s="144">
        <v>2.9999999999999997E-4</v>
      </c>
      <c r="R3857" s="144">
        <f>Q3857*H3857</f>
        <v>0.30806790000000001</v>
      </c>
      <c r="S3857" s="144">
        <v>0</v>
      </c>
      <c r="T3857" s="145">
        <f>S3857*H3857</f>
        <v>0</v>
      </c>
      <c r="AR3857" s="146" t="s">
        <v>423</v>
      </c>
      <c r="AT3857" s="146" t="s">
        <v>306</v>
      </c>
      <c r="AU3857" s="146" t="s">
        <v>80</v>
      </c>
      <c r="AY3857" s="18" t="s">
        <v>304</v>
      </c>
      <c r="BE3857" s="147">
        <f>IF(N3857="základní",J3857,0)</f>
        <v>0</v>
      </c>
      <c r="BF3857" s="147">
        <f>IF(N3857="snížená",J3857,0)</f>
        <v>0</v>
      </c>
      <c r="BG3857" s="147">
        <f>IF(N3857="zákl. přenesená",J3857,0)</f>
        <v>0</v>
      </c>
      <c r="BH3857" s="147">
        <f>IF(N3857="sníž. přenesená",J3857,0)</f>
        <v>0</v>
      </c>
      <c r="BI3857" s="147">
        <f>IF(N3857="nulová",J3857,0)</f>
        <v>0</v>
      </c>
      <c r="BJ3857" s="18" t="s">
        <v>78</v>
      </c>
      <c r="BK3857" s="147">
        <f>ROUND(I3857*H3857,2)</f>
        <v>0</v>
      </c>
      <c r="BL3857" s="18" t="s">
        <v>423</v>
      </c>
      <c r="BM3857" s="146" t="s">
        <v>4054</v>
      </c>
    </row>
    <row r="3858" spans="2:65" s="1" customFormat="1" x14ac:dyDescent="0.2">
      <c r="B3858" s="33"/>
      <c r="D3858" s="148" t="s">
        <v>311</v>
      </c>
      <c r="F3858" s="149" t="s">
        <v>4055</v>
      </c>
      <c r="I3858" s="150"/>
      <c r="L3858" s="33"/>
      <c r="M3858" s="151"/>
      <c r="T3858" s="54"/>
      <c r="AT3858" s="18" t="s">
        <v>311</v>
      </c>
      <c r="AU3858" s="18" t="s">
        <v>80</v>
      </c>
    </row>
    <row r="3859" spans="2:65" s="13" customFormat="1" x14ac:dyDescent="0.2">
      <c r="B3859" s="159"/>
      <c r="D3859" s="153" t="s">
        <v>313</v>
      </c>
      <c r="E3859" s="160" t="s">
        <v>2</v>
      </c>
      <c r="F3859" s="161" t="s">
        <v>4056</v>
      </c>
      <c r="H3859" s="162">
        <v>630.45799999999997</v>
      </c>
      <c r="I3859" s="163"/>
      <c r="L3859" s="159"/>
      <c r="M3859" s="164"/>
      <c r="T3859" s="165"/>
      <c r="AT3859" s="160" t="s">
        <v>313</v>
      </c>
      <c r="AU3859" s="160" t="s">
        <v>80</v>
      </c>
      <c r="AV3859" s="13" t="s">
        <v>80</v>
      </c>
      <c r="AW3859" s="13" t="s">
        <v>32</v>
      </c>
      <c r="AX3859" s="13" t="s">
        <v>71</v>
      </c>
      <c r="AY3859" s="160" t="s">
        <v>304</v>
      </c>
    </row>
    <row r="3860" spans="2:65" s="13" customFormat="1" x14ac:dyDescent="0.2">
      <c r="B3860" s="159"/>
      <c r="D3860" s="153" t="s">
        <v>313</v>
      </c>
      <c r="E3860" s="160" t="s">
        <v>2</v>
      </c>
      <c r="F3860" s="161" t="s">
        <v>4057</v>
      </c>
      <c r="H3860" s="162">
        <v>389.62700000000001</v>
      </c>
      <c r="I3860" s="163"/>
      <c r="L3860" s="159"/>
      <c r="M3860" s="164"/>
      <c r="T3860" s="165"/>
      <c r="AT3860" s="160" t="s">
        <v>313</v>
      </c>
      <c r="AU3860" s="160" t="s">
        <v>80</v>
      </c>
      <c r="AV3860" s="13" t="s">
        <v>80</v>
      </c>
      <c r="AW3860" s="13" t="s">
        <v>32</v>
      </c>
      <c r="AX3860" s="13" t="s">
        <v>71</v>
      </c>
      <c r="AY3860" s="160" t="s">
        <v>304</v>
      </c>
    </row>
    <row r="3861" spans="2:65" s="13" customFormat="1" x14ac:dyDescent="0.2">
      <c r="B3861" s="159"/>
      <c r="D3861" s="153" t="s">
        <v>313</v>
      </c>
      <c r="E3861" s="160" t="s">
        <v>2</v>
      </c>
      <c r="F3861" s="161" t="s">
        <v>4058</v>
      </c>
      <c r="H3861" s="162">
        <v>6.8079999999999998</v>
      </c>
      <c r="I3861" s="163"/>
      <c r="L3861" s="159"/>
      <c r="M3861" s="164"/>
      <c r="T3861" s="165"/>
      <c r="AT3861" s="160" t="s">
        <v>313</v>
      </c>
      <c r="AU3861" s="160" t="s">
        <v>80</v>
      </c>
      <c r="AV3861" s="13" t="s">
        <v>80</v>
      </c>
      <c r="AW3861" s="13" t="s">
        <v>32</v>
      </c>
      <c r="AX3861" s="13" t="s">
        <v>71</v>
      </c>
      <c r="AY3861" s="160" t="s">
        <v>304</v>
      </c>
    </row>
    <row r="3862" spans="2:65" s="15" customFormat="1" x14ac:dyDescent="0.2">
      <c r="B3862" s="173"/>
      <c r="D3862" s="153" t="s">
        <v>313</v>
      </c>
      <c r="E3862" s="174" t="s">
        <v>2</v>
      </c>
      <c r="F3862" s="175" t="s">
        <v>323</v>
      </c>
      <c r="H3862" s="176">
        <v>1026.893</v>
      </c>
      <c r="I3862" s="177"/>
      <c r="L3862" s="173"/>
      <c r="M3862" s="178"/>
      <c r="T3862" s="179"/>
      <c r="AT3862" s="174" t="s">
        <v>313</v>
      </c>
      <c r="AU3862" s="174" t="s">
        <v>80</v>
      </c>
      <c r="AV3862" s="15" t="s">
        <v>86</v>
      </c>
      <c r="AW3862" s="15" t="s">
        <v>32</v>
      </c>
      <c r="AX3862" s="15" t="s">
        <v>78</v>
      </c>
      <c r="AY3862" s="174" t="s">
        <v>304</v>
      </c>
    </row>
    <row r="3863" spans="2:65" s="1" customFormat="1" ht="37.9" customHeight="1" x14ac:dyDescent="0.2">
      <c r="B3863" s="134"/>
      <c r="C3863" s="135" t="s">
        <v>4059</v>
      </c>
      <c r="D3863" s="135" t="s">
        <v>306</v>
      </c>
      <c r="E3863" s="136" t="s">
        <v>4060</v>
      </c>
      <c r="F3863" s="137" t="s">
        <v>4061</v>
      </c>
      <c r="G3863" s="138" t="s">
        <v>130</v>
      </c>
      <c r="H3863" s="139">
        <v>1009.94</v>
      </c>
      <c r="I3863" s="140"/>
      <c r="J3863" s="141">
        <f>ROUND(I3863*H3863,2)</f>
        <v>0</v>
      </c>
      <c r="K3863" s="137" t="s">
        <v>309</v>
      </c>
      <c r="L3863" s="33"/>
      <c r="M3863" s="142" t="s">
        <v>2</v>
      </c>
      <c r="N3863" s="143" t="s">
        <v>42</v>
      </c>
      <c r="P3863" s="144">
        <f>O3863*H3863</f>
        <v>0</v>
      </c>
      <c r="Q3863" s="144">
        <v>5.1999999999999998E-3</v>
      </c>
      <c r="R3863" s="144">
        <f>Q3863*H3863</f>
        <v>5.2516879999999997</v>
      </c>
      <c r="S3863" s="144">
        <v>0</v>
      </c>
      <c r="T3863" s="145">
        <f>S3863*H3863</f>
        <v>0</v>
      </c>
      <c r="AR3863" s="146" t="s">
        <v>423</v>
      </c>
      <c r="AT3863" s="146" t="s">
        <v>306</v>
      </c>
      <c r="AU3863" s="146" t="s">
        <v>80</v>
      </c>
      <c r="AY3863" s="18" t="s">
        <v>304</v>
      </c>
      <c r="BE3863" s="147">
        <f>IF(N3863="základní",J3863,0)</f>
        <v>0</v>
      </c>
      <c r="BF3863" s="147">
        <f>IF(N3863="snížená",J3863,0)</f>
        <v>0</v>
      </c>
      <c r="BG3863" s="147">
        <f>IF(N3863="zákl. přenesená",J3863,0)</f>
        <v>0</v>
      </c>
      <c r="BH3863" s="147">
        <f>IF(N3863="sníž. přenesená",J3863,0)</f>
        <v>0</v>
      </c>
      <c r="BI3863" s="147">
        <f>IF(N3863="nulová",J3863,0)</f>
        <v>0</v>
      </c>
      <c r="BJ3863" s="18" t="s">
        <v>78</v>
      </c>
      <c r="BK3863" s="147">
        <f>ROUND(I3863*H3863,2)</f>
        <v>0</v>
      </c>
      <c r="BL3863" s="18" t="s">
        <v>423</v>
      </c>
      <c r="BM3863" s="146" t="s">
        <v>4062</v>
      </c>
    </row>
    <row r="3864" spans="2:65" s="1" customFormat="1" x14ac:dyDescent="0.2">
      <c r="B3864" s="33"/>
      <c r="D3864" s="148" t="s">
        <v>311</v>
      </c>
      <c r="F3864" s="149" t="s">
        <v>4063</v>
      </c>
      <c r="I3864" s="150"/>
      <c r="L3864" s="33"/>
      <c r="M3864" s="151"/>
      <c r="T3864" s="54"/>
      <c r="AT3864" s="18" t="s">
        <v>311</v>
      </c>
      <c r="AU3864" s="18" t="s">
        <v>80</v>
      </c>
    </row>
    <row r="3865" spans="2:65" s="12" customFormat="1" x14ac:dyDescent="0.2">
      <c r="B3865" s="152"/>
      <c r="D3865" s="153" t="s">
        <v>313</v>
      </c>
      <c r="E3865" s="154" t="s">
        <v>2</v>
      </c>
      <c r="F3865" s="155" t="s">
        <v>1897</v>
      </c>
      <c r="H3865" s="154" t="s">
        <v>2</v>
      </c>
      <c r="I3865" s="156"/>
      <c r="L3865" s="152"/>
      <c r="M3865" s="157"/>
      <c r="T3865" s="158"/>
      <c r="AT3865" s="154" t="s">
        <v>313</v>
      </c>
      <c r="AU3865" s="154" t="s">
        <v>80</v>
      </c>
      <c r="AV3865" s="12" t="s">
        <v>78</v>
      </c>
      <c r="AW3865" s="12" t="s">
        <v>32</v>
      </c>
      <c r="AX3865" s="12" t="s">
        <v>71</v>
      </c>
      <c r="AY3865" s="154" t="s">
        <v>304</v>
      </c>
    </row>
    <row r="3866" spans="2:65" s="12" customFormat="1" x14ac:dyDescent="0.2">
      <c r="B3866" s="152"/>
      <c r="D3866" s="153" t="s">
        <v>313</v>
      </c>
      <c r="E3866" s="154" t="s">
        <v>2</v>
      </c>
      <c r="F3866" s="155" t="s">
        <v>3885</v>
      </c>
      <c r="H3866" s="154" t="s">
        <v>2</v>
      </c>
      <c r="I3866" s="156"/>
      <c r="L3866" s="152"/>
      <c r="M3866" s="157"/>
      <c r="T3866" s="158"/>
      <c r="AT3866" s="154" t="s">
        <v>313</v>
      </c>
      <c r="AU3866" s="154" t="s">
        <v>80</v>
      </c>
      <c r="AV3866" s="12" t="s">
        <v>78</v>
      </c>
      <c r="AW3866" s="12" t="s">
        <v>32</v>
      </c>
      <c r="AX3866" s="12" t="s">
        <v>71</v>
      </c>
      <c r="AY3866" s="154" t="s">
        <v>304</v>
      </c>
    </row>
    <row r="3867" spans="2:65" s="13" customFormat="1" x14ac:dyDescent="0.2">
      <c r="B3867" s="159"/>
      <c r="D3867" s="153" t="s">
        <v>313</v>
      </c>
      <c r="E3867" s="160" t="s">
        <v>2</v>
      </c>
      <c r="F3867" s="161" t="s">
        <v>4064</v>
      </c>
      <c r="H3867" s="162">
        <v>12.518000000000001</v>
      </c>
      <c r="I3867" s="163"/>
      <c r="L3867" s="159"/>
      <c r="M3867" s="164"/>
      <c r="T3867" s="165"/>
      <c r="AT3867" s="160" t="s">
        <v>313</v>
      </c>
      <c r="AU3867" s="160" t="s">
        <v>80</v>
      </c>
      <c r="AV3867" s="13" t="s">
        <v>80</v>
      </c>
      <c r="AW3867" s="13" t="s">
        <v>32</v>
      </c>
      <c r="AX3867" s="13" t="s">
        <v>71</v>
      </c>
      <c r="AY3867" s="160" t="s">
        <v>304</v>
      </c>
    </row>
    <row r="3868" spans="2:65" s="13" customFormat="1" x14ac:dyDescent="0.2">
      <c r="B3868" s="159"/>
      <c r="D3868" s="153" t="s">
        <v>313</v>
      </c>
      <c r="E3868" s="160" t="s">
        <v>2</v>
      </c>
      <c r="F3868" s="161" t="s">
        <v>4065</v>
      </c>
      <c r="H3868" s="162">
        <v>11.518000000000001</v>
      </c>
      <c r="I3868" s="163"/>
      <c r="L3868" s="159"/>
      <c r="M3868" s="164"/>
      <c r="T3868" s="165"/>
      <c r="AT3868" s="160" t="s">
        <v>313</v>
      </c>
      <c r="AU3868" s="160" t="s">
        <v>80</v>
      </c>
      <c r="AV3868" s="13" t="s">
        <v>80</v>
      </c>
      <c r="AW3868" s="13" t="s">
        <v>32</v>
      </c>
      <c r="AX3868" s="13" t="s">
        <v>71</v>
      </c>
      <c r="AY3868" s="160" t="s">
        <v>304</v>
      </c>
    </row>
    <row r="3869" spans="2:65" s="13" customFormat="1" x14ac:dyDescent="0.2">
      <c r="B3869" s="159"/>
      <c r="D3869" s="153" t="s">
        <v>313</v>
      </c>
      <c r="E3869" s="160" t="s">
        <v>2</v>
      </c>
      <c r="F3869" s="161" t="s">
        <v>4066</v>
      </c>
      <c r="H3869" s="162">
        <v>10.009</v>
      </c>
      <c r="I3869" s="163"/>
      <c r="L3869" s="159"/>
      <c r="M3869" s="164"/>
      <c r="T3869" s="165"/>
      <c r="AT3869" s="160" t="s">
        <v>313</v>
      </c>
      <c r="AU3869" s="160" t="s">
        <v>80</v>
      </c>
      <c r="AV3869" s="13" t="s">
        <v>80</v>
      </c>
      <c r="AW3869" s="13" t="s">
        <v>32</v>
      </c>
      <c r="AX3869" s="13" t="s">
        <v>71</v>
      </c>
      <c r="AY3869" s="160" t="s">
        <v>304</v>
      </c>
    </row>
    <row r="3870" spans="2:65" s="13" customFormat="1" x14ac:dyDescent="0.2">
      <c r="B3870" s="159"/>
      <c r="D3870" s="153" t="s">
        <v>313</v>
      </c>
      <c r="E3870" s="160" t="s">
        <v>2</v>
      </c>
      <c r="F3870" s="161" t="s">
        <v>4067</v>
      </c>
      <c r="H3870" s="162">
        <v>12.518000000000001</v>
      </c>
      <c r="I3870" s="163"/>
      <c r="L3870" s="159"/>
      <c r="M3870" s="164"/>
      <c r="T3870" s="165"/>
      <c r="AT3870" s="160" t="s">
        <v>313</v>
      </c>
      <c r="AU3870" s="160" t="s">
        <v>80</v>
      </c>
      <c r="AV3870" s="13" t="s">
        <v>80</v>
      </c>
      <c r="AW3870" s="13" t="s">
        <v>32</v>
      </c>
      <c r="AX3870" s="13" t="s">
        <v>71</v>
      </c>
      <c r="AY3870" s="160" t="s">
        <v>304</v>
      </c>
    </row>
    <row r="3871" spans="2:65" s="13" customFormat="1" x14ac:dyDescent="0.2">
      <c r="B3871" s="159"/>
      <c r="D3871" s="153" t="s">
        <v>313</v>
      </c>
      <c r="E3871" s="160" t="s">
        <v>2</v>
      </c>
      <c r="F3871" s="161" t="s">
        <v>4068</v>
      </c>
      <c r="H3871" s="162">
        <v>10.009</v>
      </c>
      <c r="I3871" s="163"/>
      <c r="L3871" s="159"/>
      <c r="M3871" s="164"/>
      <c r="T3871" s="165"/>
      <c r="AT3871" s="160" t="s">
        <v>313</v>
      </c>
      <c r="AU3871" s="160" t="s">
        <v>80</v>
      </c>
      <c r="AV3871" s="13" t="s">
        <v>80</v>
      </c>
      <c r="AW3871" s="13" t="s">
        <v>32</v>
      </c>
      <c r="AX3871" s="13" t="s">
        <v>71</v>
      </c>
      <c r="AY3871" s="160" t="s">
        <v>304</v>
      </c>
    </row>
    <row r="3872" spans="2:65" s="13" customFormat="1" x14ac:dyDescent="0.2">
      <c r="B3872" s="159"/>
      <c r="D3872" s="153" t="s">
        <v>313</v>
      </c>
      <c r="E3872" s="160" t="s">
        <v>2</v>
      </c>
      <c r="F3872" s="161" t="s">
        <v>4069</v>
      </c>
      <c r="H3872" s="162">
        <v>25.963999999999999</v>
      </c>
      <c r="I3872" s="163"/>
      <c r="L3872" s="159"/>
      <c r="M3872" s="164"/>
      <c r="T3872" s="165"/>
      <c r="AT3872" s="160" t="s">
        <v>313</v>
      </c>
      <c r="AU3872" s="160" t="s">
        <v>80</v>
      </c>
      <c r="AV3872" s="13" t="s">
        <v>80</v>
      </c>
      <c r="AW3872" s="13" t="s">
        <v>32</v>
      </c>
      <c r="AX3872" s="13" t="s">
        <v>71</v>
      </c>
      <c r="AY3872" s="160" t="s">
        <v>304</v>
      </c>
    </row>
    <row r="3873" spans="2:51" s="13" customFormat="1" x14ac:dyDescent="0.2">
      <c r="B3873" s="159"/>
      <c r="D3873" s="153" t="s">
        <v>313</v>
      </c>
      <c r="E3873" s="160" t="s">
        <v>2</v>
      </c>
      <c r="F3873" s="161" t="s">
        <v>4070</v>
      </c>
      <c r="H3873" s="162">
        <v>33.454000000000001</v>
      </c>
      <c r="I3873" s="163"/>
      <c r="L3873" s="159"/>
      <c r="M3873" s="164"/>
      <c r="T3873" s="165"/>
      <c r="AT3873" s="160" t="s">
        <v>313</v>
      </c>
      <c r="AU3873" s="160" t="s">
        <v>80</v>
      </c>
      <c r="AV3873" s="13" t="s">
        <v>80</v>
      </c>
      <c r="AW3873" s="13" t="s">
        <v>32</v>
      </c>
      <c r="AX3873" s="13" t="s">
        <v>71</v>
      </c>
      <c r="AY3873" s="160" t="s">
        <v>304</v>
      </c>
    </row>
    <row r="3874" spans="2:51" s="13" customFormat="1" x14ac:dyDescent="0.2">
      <c r="B3874" s="159"/>
      <c r="D3874" s="153" t="s">
        <v>313</v>
      </c>
      <c r="E3874" s="160" t="s">
        <v>2</v>
      </c>
      <c r="F3874" s="161" t="s">
        <v>4071</v>
      </c>
      <c r="H3874" s="162">
        <v>16.706</v>
      </c>
      <c r="I3874" s="163"/>
      <c r="L3874" s="159"/>
      <c r="M3874" s="164"/>
      <c r="T3874" s="165"/>
      <c r="AT3874" s="160" t="s">
        <v>313</v>
      </c>
      <c r="AU3874" s="160" t="s">
        <v>80</v>
      </c>
      <c r="AV3874" s="13" t="s">
        <v>80</v>
      </c>
      <c r="AW3874" s="13" t="s">
        <v>32</v>
      </c>
      <c r="AX3874" s="13" t="s">
        <v>71</v>
      </c>
      <c r="AY3874" s="160" t="s">
        <v>304</v>
      </c>
    </row>
    <row r="3875" spans="2:51" s="13" customFormat="1" x14ac:dyDescent="0.2">
      <c r="B3875" s="159"/>
      <c r="D3875" s="153" t="s">
        <v>313</v>
      </c>
      <c r="E3875" s="160" t="s">
        <v>2</v>
      </c>
      <c r="F3875" s="161" t="s">
        <v>4072</v>
      </c>
      <c r="H3875" s="162">
        <v>12.319000000000001</v>
      </c>
      <c r="I3875" s="163"/>
      <c r="L3875" s="159"/>
      <c r="M3875" s="164"/>
      <c r="T3875" s="165"/>
      <c r="AT3875" s="160" t="s">
        <v>313</v>
      </c>
      <c r="AU3875" s="160" t="s">
        <v>80</v>
      </c>
      <c r="AV3875" s="13" t="s">
        <v>80</v>
      </c>
      <c r="AW3875" s="13" t="s">
        <v>32</v>
      </c>
      <c r="AX3875" s="13" t="s">
        <v>71</v>
      </c>
      <c r="AY3875" s="160" t="s">
        <v>304</v>
      </c>
    </row>
    <row r="3876" spans="2:51" s="13" customFormat="1" x14ac:dyDescent="0.2">
      <c r="B3876" s="159"/>
      <c r="D3876" s="153" t="s">
        <v>313</v>
      </c>
      <c r="E3876" s="160" t="s">
        <v>2</v>
      </c>
      <c r="F3876" s="161" t="s">
        <v>4073</v>
      </c>
      <c r="H3876" s="162">
        <v>23.143000000000001</v>
      </c>
      <c r="I3876" s="163"/>
      <c r="L3876" s="159"/>
      <c r="M3876" s="164"/>
      <c r="T3876" s="165"/>
      <c r="AT3876" s="160" t="s">
        <v>313</v>
      </c>
      <c r="AU3876" s="160" t="s">
        <v>80</v>
      </c>
      <c r="AV3876" s="13" t="s">
        <v>80</v>
      </c>
      <c r="AW3876" s="13" t="s">
        <v>32</v>
      </c>
      <c r="AX3876" s="13" t="s">
        <v>71</v>
      </c>
      <c r="AY3876" s="160" t="s">
        <v>304</v>
      </c>
    </row>
    <row r="3877" spans="2:51" s="13" customFormat="1" x14ac:dyDescent="0.2">
      <c r="B3877" s="159"/>
      <c r="D3877" s="153" t="s">
        <v>313</v>
      </c>
      <c r="E3877" s="160" t="s">
        <v>2</v>
      </c>
      <c r="F3877" s="161" t="s">
        <v>4074</v>
      </c>
      <c r="H3877" s="162">
        <v>11.759</v>
      </c>
      <c r="I3877" s="163"/>
      <c r="L3877" s="159"/>
      <c r="M3877" s="164"/>
      <c r="T3877" s="165"/>
      <c r="AT3877" s="160" t="s">
        <v>313</v>
      </c>
      <c r="AU3877" s="160" t="s">
        <v>80</v>
      </c>
      <c r="AV3877" s="13" t="s">
        <v>80</v>
      </c>
      <c r="AW3877" s="13" t="s">
        <v>32</v>
      </c>
      <c r="AX3877" s="13" t="s">
        <v>71</v>
      </c>
      <c r="AY3877" s="160" t="s">
        <v>304</v>
      </c>
    </row>
    <row r="3878" spans="2:51" s="13" customFormat="1" x14ac:dyDescent="0.2">
      <c r="B3878" s="159"/>
      <c r="D3878" s="153" t="s">
        <v>313</v>
      </c>
      <c r="E3878" s="160" t="s">
        <v>2</v>
      </c>
      <c r="F3878" s="161" t="s">
        <v>4075</v>
      </c>
      <c r="H3878" s="162">
        <v>13.768000000000001</v>
      </c>
      <c r="I3878" s="163"/>
      <c r="L3878" s="159"/>
      <c r="M3878" s="164"/>
      <c r="T3878" s="165"/>
      <c r="AT3878" s="160" t="s">
        <v>313</v>
      </c>
      <c r="AU3878" s="160" t="s">
        <v>80</v>
      </c>
      <c r="AV3878" s="13" t="s">
        <v>80</v>
      </c>
      <c r="AW3878" s="13" t="s">
        <v>32</v>
      </c>
      <c r="AX3878" s="13" t="s">
        <v>71</v>
      </c>
      <c r="AY3878" s="160" t="s">
        <v>304</v>
      </c>
    </row>
    <row r="3879" spans="2:51" s="13" customFormat="1" x14ac:dyDescent="0.2">
      <c r="B3879" s="159"/>
      <c r="D3879" s="153" t="s">
        <v>313</v>
      </c>
      <c r="E3879" s="160" t="s">
        <v>2</v>
      </c>
      <c r="F3879" s="161" t="s">
        <v>4076</v>
      </c>
      <c r="H3879" s="162">
        <v>11.759</v>
      </c>
      <c r="I3879" s="163"/>
      <c r="L3879" s="159"/>
      <c r="M3879" s="164"/>
      <c r="T3879" s="165"/>
      <c r="AT3879" s="160" t="s">
        <v>313</v>
      </c>
      <c r="AU3879" s="160" t="s">
        <v>80</v>
      </c>
      <c r="AV3879" s="13" t="s">
        <v>80</v>
      </c>
      <c r="AW3879" s="13" t="s">
        <v>32</v>
      </c>
      <c r="AX3879" s="13" t="s">
        <v>71</v>
      </c>
      <c r="AY3879" s="160" t="s">
        <v>304</v>
      </c>
    </row>
    <row r="3880" spans="2:51" s="13" customFormat="1" x14ac:dyDescent="0.2">
      <c r="B3880" s="159"/>
      <c r="D3880" s="153" t="s">
        <v>313</v>
      </c>
      <c r="E3880" s="160" t="s">
        <v>2</v>
      </c>
      <c r="F3880" s="161" t="s">
        <v>4077</v>
      </c>
      <c r="H3880" s="162">
        <v>23.210999999999999</v>
      </c>
      <c r="I3880" s="163"/>
      <c r="L3880" s="159"/>
      <c r="M3880" s="164"/>
      <c r="T3880" s="165"/>
      <c r="AT3880" s="160" t="s">
        <v>313</v>
      </c>
      <c r="AU3880" s="160" t="s">
        <v>80</v>
      </c>
      <c r="AV3880" s="13" t="s">
        <v>80</v>
      </c>
      <c r="AW3880" s="13" t="s">
        <v>32</v>
      </c>
      <c r="AX3880" s="13" t="s">
        <v>71</v>
      </c>
      <c r="AY3880" s="160" t="s">
        <v>304</v>
      </c>
    </row>
    <row r="3881" spans="2:51" s="13" customFormat="1" x14ac:dyDescent="0.2">
      <c r="B3881" s="159"/>
      <c r="D3881" s="153" t="s">
        <v>313</v>
      </c>
      <c r="E3881" s="160" t="s">
        <v>2</v>
      </c>
      <c r="F3881" s="161" t="s">
        <v>4078</v>
      </c>
      <c r="H3881" s="162">
        <v>23.210999999999999</v>
      </c>
      <c r="I3881" s="163"/>
      <c r="L3881" s="159"/>
      <c r="M3881" s="164"/>
      <c r="T3881" s="165"/>
      <c r="AT3881" s="160" t="s">
        <v>313</v>
      </c>
      <c r="AU3881" s="160" t="s">
        <v>80</v>
      </c>
      <c r="AV3881" s="13" t="s">
        <v>80</v>
      </c>
      <c r="AW3881" s="13" t="s">
        <v>32</v>
      </c>
      <c r="AX3881" s="13" t="s">
        <v>71</v>
      </c>
      <c r="AY3881" s="160" t="s">
        <v>304</v>
      </c>
    </row>
    <row r="3882" spans="2:51" s="13" customFormat="1" x14ac:dyDescent="0.2">
      <c r="B3882" s="159"/>
      <c r="D3882" s="153" t="s">
        <v>313</v>
      </c>
      <c r="E3882" s="160" t="s">
        <v>2</v>
      </c>
      <c r="F3882" s="161" t="s">
        <v>4079</v>
      </c>
      <c r="H3882" s="162">
        <v>12.518000000000001</v>
      </c>
      <c r="I3882" s="163"/>
      <c r="L3882" s="159"/>
      <c r="M3882" s="164"/>
      <c r="T3882" s="165"/>
      <c r="AT3882" s="160" t="s">
        <v>313</v>
      </c>
      <c r="AU3882" s="160" t="s">
        <v>80</v>
      </c>
      <c r="AV3882" s="13" t="s">
        <v>80</v>
      </c>
      <c r="AW3882" s="13" t="s">
        <v>32</v>
      </c>
      <c r="AX3882" s="13" t="s">
        <v>71</v>
      </c>
      <c r="AY3882" s="160" t="s">
        <v>304</v>
      </c>
    </row>
    <row r="3883" spans="2:51" s="13" customFormat="1" x14ac:dyDescent="0.2">
      <c r="B3883" s="159"/>
      <c r="D3883" s="153" t="s">
        <v>313</v>
      </c>
      <c r="E3883" s="160" t="s">
        <v>2</v>
      </c>
      <c r="F3883" s="161" t="s">
        <v>4080</v>
      </c>
      <c r="H3883" s="162">
        <v>11.518000000000001</v>
      </c>
      <c r="I3883" s="163"/>
      <c r="L3883" s="159"/>
      <c r="M3883" s="164"/>
      <c r="T3883" s="165"/>
      <c r="AT3883" s="160" t="s">
        <v>313</v>
      </c>
      <c r="AU3883" s="160" t="s">
        <v>80</v>
      </c>
      <c r="AV3883" s="13" t="s">
        <v>80</v>
      </c>
      <c r="AW3883" s="13" t="s">
        <v>32</v>
      </c>
      <c r="AX3883" s="13" t="s">
        <v>71</v>
      </c>
      <c r="AY3883" s="160" t="s">
        <v>304</v>
      </c>
    </row>
    <row r="3884" spans="2:51" s="13" customFormat="1" x14ac:dyDescent="0.2">
      <c r="B3884" s="159"/>
      <c r="D3884" s="153" t="s">
        <v>313</v>
      </c>
      <c r="E3884" s="160" t="s">
        <v>2</v>
      </c>
      <c r="F3884" s="161" t="s">
        <v>4081</v>
      </c>
      <c r="H3884" s="162">
        <v>10.009</v>
      </c>
      <c r="I3884" s="163"/>
      <c r="L3884" s="159"/>
      <c r="M3884" s="164"/>
      <c r="T3884" s="165"/>
      <c r="AT3884" s="160" t="s">
        <v>313</v>
      </c>
      <c r="AU3884" s="160" t="s">
        <v>80</v>
      </c>
      <c r="AV3884" s="13" t="s">
        <v>80</v>
      </c>
      <c r="AW3884" s="13" t="s">
        <v>32</v>
      </c>
      <c r="AX3884" s="13" t="s">
        <v>71</v>
      </c>
      <c r="AY3884" s="160" t="s">
        <v>304</v>
      </c>
    </row>
    <row r="3885" spans="2:51" s="13" customFormat="1" x14ac:dyDescent="0.2">
      <c r="B3885" s="159"/>
      <c r="D3885" s="153" t="s">
        <v>313</v>
      </c>
      <c r="E3885" s="160" t="s">
        <v>2</v>
      </c>
      <c r="F3885" s="161" t="s">
        <v>4082</v>
      </c>
      <c r="H3885" s="162">
        <v>12.518000000000001</v>
      </c>
      <c r="I3885" s="163"/>
      <c r="L3885" s="159"/>
      <c r="M3885" s="164"/>
      <c r="T3885" s="165"/>
      <c r="AT3885" s="160" t="s">
        <v>313</v>
      </c>
      <c r="AU3885" s="160" t="s">
        <v>80</v>
      </c>
      <c r="AV3885" s="13" t="s">
        <v>80</v>
      </c>
      <c r="AW3885" s="13" t="s">
        <v>32</v>
      </c>
      <c r="AX3885" s="13" t="s">
        <v>71</v>
      </c>
      <c r="AY3885" s="160" t="s">
        <v>304</v>
      </c>
    </row>
    <row r="3886" spans="2:51" s="13" customFormat="1" x14ac:dyDescent="0.2">
      <c r="B3886" s="159"/>
      <c r="D3886" s="153" t="s">
        <v>313</v>
      </c>
      <c r="E3886" s="160" t="s">
        <v>2</v>
      </c>
      <c r="F3886" s="161" t="s">
        <v>4083</v>
      </c>
      <c r="H3886" s="162">
        <v>10.009</v>
      </c>
      <c r="I3886" s="163"/>
      <c r="L3886" s="159"/>
      <c r="M3886" s="164"/>
      <c r="T3886" s="165"/>
      <c r="AT3886" s="160" t="s">
        <v>313</v>
      </c>
      <c r="AU3886" s="160" t="s">
        <v>80</v>
      </c>
      <c r="AV3886" s="13" t="s">
        <v>80</v>
      </c>
      <c r="AW3886" s="13" t="s">
        <v>32</v>
      </c>
      <c r="AX3886" s="13" t="s">
        <v>71</v>
      </c>
      <c r="AY3886" s="160" t="s">
        <v>304</v>
      </c>
    </row>
    <row r="3887" spans="2:51" s="13" customFormat="1" x14ac:dyDescent="0.2">
      <c r="B3887" s="159"/>
      <c r="D3887" s="153" t="s">
        <v>313</v>
      </c>
      <c r="E3887" s="160" t="s">
        <v>2</v>
      </c>
      <c r="F3887" s="161" t="s">
        <v>4084</v>
      </c>
      <c r="H3887" s="162">
        <v>18.803000000000001</v>
      </c>
      <c r="I3887" s="163"/>
      <c r="L3887" s="159"/>
      <c r="M3887" s="164"/>
      <c r="T3887" s="165"/>
      <c r="AT3887" s="160" t="s">
        <v>313</v>
      </c>
      <c r="AU3887" s="160" t="s">
        <v>80</v>
      </c>
      <c r="AV3887" s="13" t="s">
        <v>80</v>
      </c>
      <c r="AW3887" s="13" t="s">
        <v>32</v>
      </c>
      <c r="AX3887" s="13" t="s">
        <v>71</v>
      </c>
      <c r="AY3887" s="160" t="s">
        <v>304</v>
      </c>
    </row>
    <row r="3888" spans="2:51" s="13" customFormat="1" x14ac:dyDescent="0.2">
      <c r="B3888" s="159"/>
      <c r="D3888" s="153" t="s">
        <v>313</v>
      </c>
      <c r="E3888" s="160" t="s">
        <v>2</v>
      </c>
      <c r="F3888" s="161" t="s">
        <v>4085</v>
      </c>
      <c r="H3888" s="162">
        <v>18.803000000000001</v>
      </c>
      <c r="I3888" s="163"/>
      <c r="L3888" s="159"/>
      <c r="M3888" s="164"/>
      <c r="T3888" s="165"/>
      <c r="AT3888" s="160" t="s">
        <v>313</v>
      </c>
      <c r="AU3888" s="160" t="s">
        <v>80</v>
      </c>
      <c r="AV3888" s="13" t="s">
        <v>80</v>
      </c>
      <c r="AW3888" s="13" t="s">
        <v>32</v>
      </c>
      <c r="AX3888" s="13" t="s">
        <v>71</v>
      </c>
      <c r="AY3888" s="160" t="s">
        <v>304</v>
      </c>
    </row>
    <row r="3889" spans="2:51" s="13" customFormat="1" x14ac:dyDescent="0.2">
      <c r="B3889" s="159"/>
      <c r="D3889" s="153" t="s">
        <v>313</v>
      </c>
      <c r="E3889" s="160" t="s">
        <v>2</v>
      </c>
      <c r="F3889" s="161" t="s">
        <v>4086</v>
      </c>
      <c r="H3889" s="162">
        <v>18.803000000000001</v>
      </c>
      <c r="I3889" s="163"/>
      <c r="L3889" s="159"/>
      <c r="M3889" s="164"/>
      <c r="T3889" s="165"/>
      <c r="AT3889" s="160" t="s">
        <v>313</v>
      </c>
      <c r="AU3889" s="160" t="s">
        <v>80</v>
      </c>
      <c r="AV3889" s="13" t="s">
        <v>80</v>
      </c>
      <c r="AW3889" s="13" t="s">
        <v>32</v>
      </c>
      <c r="AX3889" s="13" t="s">
        <v>71</v>
      </c>
      <c r="AY3889" s="160" t="s">
        <v>304</v>
      </c>
    </row>
    <row r="3890" spans="2:51" s="13" customFormat="1" x14ac:dyDescent="0.2">
      <c r="B3890" s="159"/>
      <c r="D3890" s="153" t="s">
        <v>313</v>
      </c>
      <c r="E3890" s="160" t="s">
        <v>2</v>
      </c>
      <c r="F3890" s="161" t="s">
        <v>4087</v>
      </c>
      <c r="H3890" s="162">
        <v>20.472999999999999</v>
      </c>
      <c r="I3890" s="163"/>
      <c r="L3890" s="159"/>
      <c r="M3890" s="164"/>
      <c r="T3890" s="165"/>
      <c r="AT3890" s="160" t="s">
        <v>313</v>
      </c>
      <c r="AU3890" s="160" t="s">
        <v>80</v>
      </c>
      <c r="AV3890" s="13" t="s">
        <v>80</v>
      </c>
      <c r="AW3890" s="13" t="s">
        <v>32</v>
      </c>
      <c r="AX3890" s="13" t="s">
        <v>71</v>
      </c>
      <c r="AY3890" s="160" t="s">
        <v>304</v>
      </c>
    </row>
    <row r="3891" spans="2:51" s="14" customFormat="1" x14ac:dyDescent="0.2">
      <c r="B3891" s="166"/>
      <c r="D3891" s="153" t="s">
        <v>313</v>
      </c>
      <c r="E3891" s="167" t="s">
        <v>174</v>
      </c>
      <c r="F3891" s="168" t="s">
        <v>321</v>
      </c>
      <c r="H3891" s="169">
        <v>385.32</v>
      </c>
      <c r="I3891" s="170"/>
      <c r="L3891" s="166"/>
      <c r="M3891" s="171"/>
      <c r="T3891" s="172"/>
      <c r="AT3891" s="167" t="s">
        <v>313</v>
      </c>
      <c r="AU3891" s="167" t="s">
        <v>80</v>
      </c>
      <c r="AV3891" s="14" t="s">
        <v>322</v>
      </c>
      <c r="AW3891" s="14" t="s">
        <v>32</v>
      </c>
      <c r="AX3891" s="14" t="s">
        <v>71</v>
      </c>
      <c r="AY3891" s="167" t="s">
        <v>304</v>
      </c>
    </row>
    <row r="3892" spans="2:51" s="12" customFormat="1" x14ac:dyDescent="0.2">
      <c r="B3892" s="152"/>
      <c r="D3892" s="153" t="s">
        <v>313</v>
      </c>
      <c r="E3892" s="154" t="s">
        <v>2</v>
      </c>
      <c r="F3892" s="155" t="s">
        <v>3899</v>
      </c>
      <c r="H3892" s="154" t="s">
        <v>2</v>
      </c>
      <c r="I3892" s="156"/>
      <c r="L3892" s="152"/>
      <c r="M3892" s="157"/>
      <c r="T3892" s="158"/>
      <c r="AT3892" s="154" t="s">
        <v>313</v>
      </c>
      <c r="AU3892" s="154" t="s">
        <v>80</v>
      </c>
      <c r="AV3892" s="12" t="s">
        <v>78</v>
      </c>
      <c r="AW3892" s="12" t="s">
        <v>32</v>
      </c>
      <c r="AX3892" s="12" t="s">
        <v>71</v>
      </c>
      <c r="AY3892" s="154" t="s">
        <v>304</v>
      </c>
    </row>
    <row r="3893" spans="2:51" s="13" customFormat="1" x14ac:dyDescent="0.2">
      <c r="B3893" s="159"/>
      <c r="D3893" s="153" t="s">
        <v>313</v>
      </c>
      <c r="E3893" s="160" t="s">
        <v>2</v>
      </c>
      <c r="F3893" s="161" t="s">
        <v>4088</v>
      </c>
      <c r="H3893" s="162">
        <v>79.198999999999998</v>
      </c>
      <c r="I3893" s="163"/>
      <c r="L3893" s="159"/>
      <c r="M3893" s="164"/>
      <c r="T3893" s="165"/>
      <c r="AT3893" s="160" t="s">
        <v>313</v>
      </c>
      <c r="AU3893" s="160" t="s">
        <v>80</v>
      </c>
      <c r="AV3893" s="13" t="s">
        <v>80</v>
      </c>
      <c r="AW3893" s="13" t="s">
        <v>32</v>
      </c>
      <c r="AX3893" s="13" t="s">
        <v>71</v>
      </c>
      <c r="AY3893" s="160" t="s">
        <v>304</v>
      </c>
    </row>
    <row r="3894" spans="2:51" s="13" customFormat="1" ht="22.5" x14ac:dyDescent="0.2">
      <c r="B3894" s="159"/>
      <c r="D3894" s="153" t="s">
        <v>313</v>
      </c>
      <c r="E3894" s="160" t="s">
        <v>2</v>
      </c>
      <c r="F3894" s="161" t="s">
        <v>4089</v>
      </c>
      <c r="H3894" s="162">
        <v>149.84200000000001</v>
      </c>
      <c r="I3894" s="163"/>
      <c r="L3894" s="159"/>
      <c r="M3894" s="164"/>
      <c r="T3894" s="165"/>
      <c r="AT3894" s="160" t="s">
        <v>313</v>
      </c>
      <c r="AU3894" s="160" t="s">
        <v>80</v>
      </c>
      <c r="AV3894" s="13" t="s">
        <v>80</v>
      </c>
      <c r="AW3894" s="13" t="s">
        <v>32</v>
      </c>
      <c r="AX3894" s="13" t="s">
        <v>71</v>
      </c>
      <c r="AY3894" s="160" t="s">
        <v>304</v>
      </c>
    </row>
    <row r="3895" spans="2:51" s="13" customFormat="1" ht="22.5" x14ac:dyDescent="0.2">
      <c r="B3895" s="159"/>
      <c r="D3895" s="153" t="s">
        <v>313</v>
      </c>
      <c r="E3895" s="160" t="s">
        <v>2</v>
      </c>
      <c r="F3895" s="161" t="s">
        <v>4090</v>
      </c>
      <c r="H3895" s="162">
        <v>125.733</v>
      </c>
      <c r="I3895" s="163"/>
      <c r="L3895" s="159"/>
      <c r="M3895" s="164"/>
      <c r="T3895" s="165"/>
      <c r="AT3895" s="160" t="s">
        <v>313</v>
      </c>
      <c r="AU3895" s="160" t="s">
        <v>80</v>
      </c>
      <c r="AV3895" s="13" t="s">
        <v>80</v>
      </c>
      <c r="AW3895" s="13" t="s">
        <v>32</v>
      </c>
      <c r="AX3895" s="13" t="s">
        <v>71</v>
      </c>
      <c r="AY3895" s="160" t="s">
        <v>304</v>
      </c>
    </row>
    <row r="3896" spans="2:51" s="13" customFormat="1" x14ac:dyDescent="0.2">
      <c r="B3896" s="159"/>
      <c r="D3896" s="153" t="s">
        <v>313</v>
      </c>
      <c r="E3896" s="160" t="s">
        <v>2</v>
      </c>
      <c r="F3896" s="161" t="s">
        <v>4091</v>
      </c>
      <c r="H3896" s="162">
        <v>123.392</v>
      </c>
      <c r="I3896" s="163"/>
      <c r="L3896" s="159"/>
      <c r="M3896" s="164"/>
      <c r="T3896" s="165"/>
      <c r="AT3896" s="160" t="s">
        <v>313</v>
      </c>
      <c r="AU3896" s="160" t="s">
        <v>80</v>
      </c>
      <c r="AV3896" s="13" t="s">
        <v>80</v>
      </c>
      <c r="AW3896" s="13" t="s">
        <v>32</v>
      </c>
      <c r="AX3896" s="13" t="s">
        <v>71</v>
      </c>
      <c r="AY3896" s="160" t="s">
        <v>304</v>
      </c>
    </row>
    <row r="3897" spans="2:51" s="13" customFormat="1" x14ac:dyDescent="0.2">
      <c r="B3897" s="159"/>
      <c r="D3897" s="153" t="s">
        <v>313</v>
      </c>
      <c r="E3897" s="160" t="s">
        <v>2</v>
      </c>
      <c r="F3897" s="161" t="s">
        <v>4092</v>
      </c>
      <c r="H3897" s="162">
        <v>37.000999999999998</v>
      </c>
      <c r="I3897" s="163"/>
      <c r="L3897" s="159"/>
      <c r="M3897" s="164"/>
      <c r="T3897" s="165"/>
      <c r="AT3897" s="160" t="s">
        <v>313</v>
      </c>
      <c r="AU3897" s="160" t="s">
        <v>80</v>
      </c>
      <c r="AV3897" s="13" t="s">
        <v>80</v>
      </c>
      <c r="AW3897" s="13" t="s">
        <v>32</v>
      </c>
      <c r="AX3897" s="13" t="s">
        <v>71</v>
      </c>
      <c r="AY3897" s="160" t="s">
        <v>304</v>
      </c>
    </row>
    <row r="3898" spans="2:51" s="13" customFormat="1" x14ac:dyDescent="0.2">
      <c r="B3898" s="159"/>
      <c r="D3898" s="153" t="s">
        <v>313</v>
      </c>
      <c r="E3898" s="160" t="s">
        <v>2</v>
      </c>
      <c r="F3898" s="161" t="s">
        <v>4093</v>
      </c>
      <c r="H3898" s="162">
        <v>18.805</v>
      </c>
      <c r="I3898" s="163"/>
      <c r="L3898" s="159"/>
      <c r="M3898" s="164"/>
      <c r="T3898" s="165"/>
      <c r="AT3898" s="160" t="s">
        <v>313</v>
      </c>
      <c r="AU3898" s="160" t="s">
        <v>80</v>
      </c>
      <c r="AV3898" s="13" t="s">
        <v>80</v>
      </c>
      <c r="AW3898" s="13" t="s">
        <v>32</v>
      </c>
      <c r="AX3898" s="13" t="s">
        <v>71</v>
      </c>
      <c r="AY3898" s="160" t="s">
        <v>304</v>
      </c>
    </row>
    <row r="3899" spans="2:51" s="13" customFormat="1" x14ac:dyDescent="0.2">
      <c r="B3899" s="159"/>
      <c r="D3899" s="153" t="s">
        <v>313</v>
      </c>
      <c r="E3899" s="160" t="s">
        <v>2</v>
      </c>
      <c r="F3899" s="161" t="s">
        <v>4094</v>
      </c>
      <c r="H3899" s="162">
        <v>33.326999999999998</v>
      </c>
      <c r="I3899" s="163"/>
      <c r="L3899" s="159"/>
      <c r="M3899" s="164"/>
      <c r="T3899" s="165"/>
      <c r="AT3899" s="160" t="s">
        <v>313</v>
      </c>
      <c r="AU3899" s="160" t="s">
        <v>80</v>
      </c>
      <c r="AV3899" s="13" t="s">
        <v>80</v>
      </c>
      <c r="AW3899" s="13" t="s">
        <v>32</v>
      </c>
      <c r="AX3899" s="13" t="s">
        <v>71</v>
      </c>
      <c r="AY3899" s="160" t="s">
        <v>304</v>
      </c>
    </row>
    <row r="3900" spans="2:51" s="13" customFormat="1" x14ac:dyDescent="0.2">
      <c r="B3900" s="159"/>
      <c r="D3900" s="153" t="s">
        <v>313</v>
      </c>
      <c r="E3900" s="160" t="s">
        <v>2</v>
      </c>
      <c r="F3900" s="161" t="s">
        <v>4095</v>
      </c>
      <c r="H3900" s="162">
        <v>50.512999999999998</v>
      </c>
      <c r="I3900" s="163"/>
      <c r="L3900" s="159"/>
      <c r="M3900" s="164"/>
      <c r="T3900" s="165"/>
      <c r="AT3900" s="160" t="s">
        <v>313</v>
      </c>
      <c r="AU3900" s="160" t="s">
        <v>80</v>
      </c>
      <c r="AV3900" s="13" t="s">
        <v>80</v>
      </c>
      <c r="AW3900" s="13" t="s">
        <v>32</v>
      </c>
      <c r="AX3900" s="13" t="s">
        <v>71</v>
      </c>
      <c r="AY3900" s="160" t="s">
        <v>304</v>
      </c>
    </row>
    <row r="3901" spans="2:51" s="14" customFormat="1" x14ac:dyDescent="0.2">
      <c r="B3901" s="166"/>
      <c r="D3901" s="153" t="s">
        <v>313</v>
      </c>
      <c r="E3901" s="167" t="s">
        <v>168</v>
      </c>
      <c r="F3901" s="168" t="s">
        <v>321</v>
      </c>
      <c r="H3901" s="169">
        <v>617.81200000000001</v>
      </c>
      <c r="I3901" s="170"/>
      <c r="L3901" s="166"/>
      <c r="M3901" s="171"/>
      <c r="T3901" s="172"/>
      <c r="AT3901" s="167" t="s">
        <v>313</v>
      </c>
      <c r="AU3901" s="167" t="s">
        <v>80</v>
      </c>
      <c r="AV3901" s="14" t="s">
        <v>322</v>
      </c>
      <c r="AW3901" s="14" t="s">
        <v>32</v>
      </c>
      <c r="AX3901" s="14" t="s">
        <v>71</v>
      </c>
      <c r="AY3901" s="167" t="s">
        <v>304</v>
      </c>
    </row>
    <row r="3902" spans="2:51" s="12" customFormat="1" x14ac:dyDescent="0.2">
      <c r="B3902" s="152"/>
      <c r="D3902" s="153" t="s">
        <v>313</v>
      </c>
      <c r="E3902" s="154" t="s">
        <v>2</v>
      </c>
      <c r="F3902" s="155" t="s">
        <v>4096</v>
      </c>
      <c r="H3902" s="154" t="s">
        <v>2</v>
      </c>
      <c r="I3902" s="156"/>
      <c r="L3902" s="152"/>
      <c r="M3902" s="157"/>
      <c r="T3902" s="158"/>
      <c r="AT3902" s="154" t="s">
        <v>313</v>
      </c>
      <c r="AU3902" s="154" t="s">
        <v>80</v>
      </c>
      <c r="AV3902" s="12" t="s">
        <v>78</v>
      </c>
      <c r="AW3902" s="12" t="s">
        <v>32</v>
      </c>
      <c r="AX3902" s="12" t="s">
        <v>71</v>
      </c>
      <c r="AY3902" s="154" t="s">
        <v>304</v>
      </c>
    </row>
    <row r="3903" spans="2:51" s="13" customFormat="1" x14ac:dyDescent="0.2">
      <c r="B3903" s="159"/>
      <c r="D3903" s="153" t="s">
        <v>313</v>
      </c>
      <c r="E3903" s="160" t="s">
        <v>2</v>
      </c>
      <c r="F3903" s="161" t="s">
        <v>1523</v>
      </c>
      <c r="H3903" s="162">
        <v>4.4480000000000004</v>
      </c>
      <c r="I3903" s="163"/>
      <c r="L3903" s="159"/>
      <c r="M3903" s="164"/>
      <c r="T3903" s="165"/>
      <c r="AT3903" s="160" t="s">
        <v>313</v>
      </c>
      <c r="AU3903" s="160" t="s">
        <v>80</v>
      </c>
      <c r="AV3903" s="13" t="s">
        <v>80</v>
      </c>
      <c r="AW3903" s="13" t="s">
        <v>32</v>
      </c>
      <c r="AX3903" s="13" t="s">
        <v>71</v>
      </c>
      <c r="AY3903" s="160" t="s">
        <v>304</v>
      </c>
    </row>
    <row r="3904" spans="2:51" s="13" customFormat="1" x14ac:dyDescent="0.2">
      <c r="B3904" s="159"/>
      <c r="D3904" s="153" t="s">
        <v>313</v>
      </c>
      <c r="E3904" s="160" t="s">
        <v>2</v>
      </c>
      <c r="F3904" s="161" t="s">
        <v>1534</v>
      </c>
      <c r="H3904" s="162">
        <v>2.36</v>
      </c>
      <c r="I3904" s="163"/>
      <c r="L3904" s="159"/>
      <c r="M3904" s="164"/>
      <c r="T3904" s="165"/>
      <c r="AT3904" s="160" t="s">
        <v>313</v>
      </c>
      <c r="AU3904" s="160" t="s">
        <v>80</v>
      </c>
      <c r="AV3904" s="13" t="s">
        <v>80</v>
      </c>
      <c r="AW3904" s="13" t="s">
        <v>32</v>
      </c>
      <c r="AX3904" s="13" t="s">
        <v>71</v>
      </c>
      <c r="AY3904" s="160" t="s">
        <v>304</v>
      </c>
    </row>
    <row r="3905" spans="2:65" s="14" customFormat="1" x14ac:dyDescent="0.2">
      <c r="B3905" s="166"/>
      <c r="D3905" s="153" t="s">
        <v>313</v>
      </c>
      <c r="E3905" s="167" t="s">
        <v>171</v>
      </c>
      <c r="F3905" s="168" t="s">
        <v>321</v>
      </c>
      <c r="H3905" s="169">
        <v>6.8079999999999998</v>
      </c>
      <c r="I3905" s="170"/>
      <c r="L3905" s="166"/>
      <c r="M3905" s="171"/>
      <c r="T3905" s="172"/>
      <c r="AT3905" s="167" t="s">
        <v>313</v>
      </c>
      <c r="AU3905" s="167" t="s">
        <v>80</v>
      </c>
      <c r="AV3905" s="14" t="s">
        <v>322</v>
      </c>
      <c r="AW3905" s="14" t="s">
        <v>32</v>
      </c>
      <c r="AX3905" s="14" t="s">
        <v>71</v>
      </c>
      <c r="AY3905" s="167" t="s">
        <v>304</v>
      </c>
    </row>
    <row r="3906" spans="2:65" s="15" customFormat="1" x14ac:dyDescent="0.2">
      <c r="B3906" s="173"/>
      <c r="D3906" s="153" t="s">
        <v>313</v>
      </c>
      <c r="E3906" s="174" t="s">
        <v>2</v>
      </c>
      <c r="F3906" s="175" t="s">
        <v>323</v>
      </c>
      <c r="H3906" s="176">
        <v>1009.94</v>
      </c>
      <c r="I3906" s="177"/>
      <c r="L3906" s="173"/>
      <c r="M3906" s="178"/>
      <c r="T3906" s="179"/>
      <c r="AT3906" s="174" t="s">
        <v>313</v>
      </c>
      <c r="AU3906" s="174" t="s">
        <v>80</v>
      </c>
      <c r="AV3906" s="15" t="s">
        <v>86</v>
      </c>
      <c r="AW3906" s="15" t="s">
        <v>32</v>
      </c>
      <c r="AX3906" s="15" t="s">
        <v>78</v>
      </c>
      <c r="AY3906" s="174" t="s">
        <v>304</v>
      </c>
    </row>
    <row r="3907" spans="2:65" s="1" customFormat="1" ht="33" customHeight="1" x14ac:dyDescent="0.2">
      <c r="B3907" s="134"/>
      <c r="C3907" s="135" t="s">
        <v>4097</v>
      </c>
      <c r="D3907" s="135" t="s">
        <v>306</v>
      </c>
      <c r="E3907" s="136" t="s">
        <v>4098</v>
      </c>
      <c r="F3907" s="137" t="s">
        <v>4099</v>
      </c>
      <c r="G3907" s="138" t="s">
        <v>130</v>
      </c>
      <c r="H3907" s="139">
        <v>6.8079999999999998</v>
      </c>
      <c r="I3907" s="140"/>
      <c r="J3907" s="141">
        <f>ROUND(I3907*H3907,2)</f>
        <v>0</v>
      </c>
      <c r="K3907" s="137" t="s">
        <v>309</v>
      </c>
      <c r="L3907" s="33"/>
      <c r="M3907" s="142" t="s">
        <v>2</v>
      </c>
      <c r="N3907" s="143" t="s">
        <v>42</v>
      </c>
      <c r="P3907" s="144">
        <f>O3907*H3907</f>
        <v>0</v>
      </c>
      <c r="Q3907" s="144">
        <v>0</v>
      </c>
      <c r="R3907" s="144">
        <f>Q3907*H3907</f>
        <v>0</v>
      </c>
      <c r="S3907" s="144">
        <v>0</v>
      </c>
      <c r="T3907" s="145">
        <f>S3907*H3907</f>
        <v>0</v>
      </c>
      <c r="AR3907" s="146" t="s">
        <v>423</v>
      </c>
      <c r="AT3907" s="146" t="s">
        <v>306</v>
      </c>
      <c r="AU3907" s="146" t="s">
        <v>80</v>
      </c>
      <c r="AY3907" s="18" t="s">
        <v>304</v>
      </c>
      <c r="BE3907" s="147">
        <f>IF(N3907="základní",J3907,0)</f>
        <v>0</v>
      </c>
      <c r="BF3907" s="147">
        <f>IF(N3907="snížená",J3907,0)</f>
        <v>0</v>
      </c>
      <c r="BG3907" s="147">
        <f>IF(N3907="zákl. přenesená",J3907,0)</f>
        <v>0</v>
      </c>
      <c r="BH3907" s="147">
        <f>IF(N3907="sníž. přenesená",J3907,0)</f>
        <v>0</v>
      </c>
      <c r="BI3907" s="147">
        <f>IF(N3907="nulová",J3907,0)</f>
        <v>0</v>
      </c>
      <c r="BJ3907" s="18" t="s">
        <v>78</v>
      </c>
      <c r="BK3907" s="147">
        <f>ROUND(I3907*H3907,2)</f>
        <v>0</v>
      </c>
      <c r="BL3907" s="18" t="s">
        <v>423</v>
      </c>
      <c r="BM3907" s="146" t="s">
        <v>4100</v>
      </c>
    </row>
    <row r="3908" spans="2:65" s="1" customFormat="1" x14ac:dyDescent="0.2">
      <c r="B3908" s="33"/>
      <c r="D3908" s="148" t="s">
        <v>311</v>
      </c>
      <c r="F3908" s="149" t="s">
        <v>4101</v>
      </c>
      <c r="I3908" s="150"/>
      <c r="L3908" s="33"/>
      <c r="M3908" s="151"/>
      <c r="T3908" s="54"/>
      <c r="AT3908" s="18" t="s">
        <v>311</v>
      </c>
      <c r="AU3908" s="18" t="s">
        <v>80</v>
      </c>
    </row>
    <row r="3909" spans="2:65" s="12" customFormat="1" x14ac:dyDescent="0.2">
      <c r="B3909" s="152"/>
      <c r="D3909" s="153" t="s">
        <v>313</v>
      </c>
      <c r="E3909" s="154" t="s">
        <v>2</v>
      </c>
      <c r="F3909" s="155" t="s">
        <v>1897</v>
      </c>
      <c r="H3909" s="154" t="s">
        <v>2</v>
      </c>
      <c r="I3909" s="156"/>
      <c r="L3909" s="152"/>
      <c r="M3909" s="157"/>
      <c r="T3909" s="158"/>
      <c r="AT3909" s="154" t="s">
        <v>313</v>
      </c>
      <c r="AU3909" s="154" t="s">
        <v>80</v>
      </c>
      <c r="AV3909" s="12" t="s">
        <v>78</v>
      </c>
      <c r="AW3909" s="12" t="s">
        <v>32</v>
      </c>
      <c r="AX3909" s="12" t="s">
        <v>71</v>
      </c>
      <c r="AY3909" s="154" t="s">
        <v>304</v>
      </c>
    </row>
    <row r="3910" spans="2:65" s="12" customFormat="1" x14ac:dyDescent="0.2">
      <c r="B3910" s="152"/>
      <c r="D3910" s="153" t="s">
        <v>313</v>
      </c>
      <c r="E3910" s="154" t="s">
        <v>2</v>
      </c>
      <c r="F3910" s="155" t="s">
        <v>4096</v>
      </c>
      <c r="H3910" s="154" t="s">
        <v>2</v>
      </c>
      <c r="I3910" s="156"/>
      <c r="L3910" s="152"/>
      <c r="M3910" s="157"/>
      <c r="T3910" s="158"/>
      <c r="AT3910" s="154" t="s">
        <v>313</v>
      </c>
      <c r="AU3910" s="154" t="s">
        <v>80</v>
      </c>
      <c r="AV3910" s="12" t="s">
        <v>78</v>
      </c>
      <c r="AW3910" s="12" t="s">
        <v>32</v>
      </c>
      <c r="AX3910" s="12" t="s">
        <v>71</v>
      </c>
      <c r="AY3910" s="154" t="s">
        <v>304</v>
      </c>
    </row>
    <row r="3911" spans="2:65" s="13" customFormat="1" x14ac:dyDescent="0.2">
      <c r="B3911" s="159"/>
      <c r="D3911" s="153" t="s">
        <v>313</v>
      </c>
      <c r="E3911" s="160" t="s">
        <v>2</v>
      </c>
      <c r="F3911" s="161" t="s">
        <v>1523</v>
      </c>
      <c r="H3911" s="162">
        <v>4.4480000000000004</v>
      </c>
      <c r="I3911" s="163"/>
      <c r="L3911" s="159"/>
      <c r="M3911" s="164"/>
      <c r="T3911" s="165"/>
      <c r="AT3911" s="160" t="s">
        <v>313</v>
      </c>
      <c r="AU3911" s="160" t="s">
        <v>80</v>
      </c>
      <c r="AV3911" s="13" t="s">
        <v>80</v>
      </c>
      <c r="AW3911" s="13" t="s">
        <v>32</v>
      </c>
      <c r="AX3911" s="13" t="s">
        <v>71</v>
      </c>
      <c r="AY3911" s="160" t="s">
        <v>304</v>
      </c>
    </row>
    <row r="3912" spans="2:65" s="13" customFormat="1" x14ac:dyDescent="0.2">
      <c r="B3912" s="159"/>
      <c r="D3912" s="153" t="s">
        <v>313</v>
      </c>
      <c r="E3912" s="160" t="s">
        <v>2</v>
      </c>
      <c r="F3912" s="161" t="s">
        <v>1534</v>
      </c>
      <c r="H3912" s="162">
        <v>2.36</v>
      </c>
      <c r="I3912" s="163"/>
      <c r="L3912" s="159"/>
      <c r="M3912" s="164"/>
      <c r="T3912" s="165"/>
      <c r="AT3912" s="160" t="s">
        <v>313</v>
      </c>
      <c r="AU3912" s="160" t="s">
        <v>80</v>
      </c>
      <c r="AV3912" s="13" t="s">
        <v>80</v>
      </c>
      <c r="AW3912" s="13" t="s">
        <v>32</v>
      </c>
      <c r="AX3912" s="13" t="s">
        <v>71</v>
      </c>
      <c r="AY3912" s="160" t="s">
        <v>304</v>
      </c>
    </row>
    <row r="3913" spans="2:65" s="14" customFormat="1" x14ac:dyDescent="0.2">
      <c r="B3913" s="166"/>
      <c r="D3913" s="153" t="s">
        <v>313</v>
      </c>
      <c r="E3913" s="167" t="s">
        <v>2</v>
      </c>
      <c r="F3913" s="168" t="s">
        <v>321</v>
      </c>
      <c r="H3913" s="169">
        <v>6.8079999999999998</v>
      </c>
      <c r="I3913" s="170"/>
      <c r="L3913" s="166"/>
      <c r="M3913" s="171"/>
      <c r="T3913" s="172"/>
      <c r="AT3913" s="167" t="s">
        <v>313</v>
      </c>
      <c r="AU3913" s="167" t="s">
        <v>80</v>
      </c>
      <c r="AV3913" s="14" t="s">
        <v>322</v>
      </c>
      <c r="AW3913" s="14" t="s">
        <v>32</v>
      </c>
      <c r="AX3913" s="14" t="s">
        <v>71</v>
      </c>
      <c r="AY3913" s="167" t="s">
        <v>304</v>
      </c>
    </row>
    <row r="3914" spans="2:65" s="15" customFormat="1" x14ac:dyDescent="0.2">
      <c r="B3914" s="173"/>
      <c r="D3914" s="153" t="s">
        <v>313</v>
      </c>
      <c r="E3914" s="174" t="s">
        <v>2</v>
      </c>
      <c r="F3914" s="175" t="s">
        <v>323</v>
      </c>
      <c r="H3914" s="176">
        <v>6.8079999999999998</v>
      </c>
      <c r="I3914" s="177"/>
      <c r="L3914" s="173"/>
      <c r="M3914" s="178"/>
      <c r="T3914" s="179"/>
      <c r="AT3914" s="174" t="s">
        <v>313</v>
      </c>
      <c r="AU3914" s="174" t="s">
        <v>80</v>
      </c>
      <c r="AV3914" s="15" t="s">
        <v>86</v>
      </c>
      <c r="AW3914" s="15" t="s">
        <v>32</v>
      </c>
      <c r="AX3914" s="15" t="s">
        <v>78</v>
      </c>
      <c r="AY3914" s="174" t="s">
        <v>304</v>
      </c>
    </row>
    <row r="3915" spans="2:65" s="1" customFormat="1" ht="33" customHeight="1" x14ac:dyDescent="0.2">
      <c r="B3915" s="134"/>
      <c r="C3915" s="135" t="s">
        <v>4102</v>
      </c>
      <c r="D3915" s="135" t="s">
        <v>306</v>
      </c>
      <c r="E3915" s="136" t="s">
        <v>4103</v>
      </c>
      <c r="F3915" s="137" t="s">
        <v>4104</v>
      </c>
      <c r="G3915" s="138" t="s">
        <v>179</v>
      </c>
      <c r="H3915" s="139">
        <v>56.56</v>
      </c>
      <c r="I3915" s="140"/>
      <c r="J3915" s="141">
        <f>ROUND(I3915*H3915,2)</f>
        <v>0</v>
      </c>
      <c r="K3915" s="137" t="s">
        <v>309</v>
      </c>
      <c r="L3915" s="33"/>
      <c r="M3915" s="142" t="s">
        <v>2</v>
      </c>
      <c r="N3915" s="143" t="s">
        <v>42</v>
      </c>
      <c r="P3915" s="144">
        <f>O3915*H3915</f>
        <v>0</v>
      </c>
      <c r="Q3915" s="144">
        <v>9.5E-4</v>
      </c>
      <c r="R3915" s="144">
        <f>Q3915*H3915</f>
        <v>5.3732000000000002E-2</v>
      </c>
      <c r="S3915" s="144">
        <v>0</v>
      </c>
      <c r="T3915" s="145">
        <f>S3915*H3915</f>
        <v>0</v>
      </c>
      <c r="AR3915" s="146" t="s">
        <v>423</v>
      </c>
      <c r="AT3915" s="146" t="s">
        <v>306</v>
      </c>
      <c r="AU3915" s="146" t="s">
        <v>80</v>
      </c>
      <c r="AY3915" s="18" t="s">
        <v>304</v>
      </c>
      <c r="BE3915" s="147">
        <f>IF(N3915="základní",J3915,0)</f>
        <v>0</v>
      </c>
      <c r="BF3915" s="147">
        <f>IF(N3915="snížená",J3915,0)</f>
        <v>0</v>
      </c>
      <c r="BG3915" s="147">
        <f>IF(N3915="zákl. přenesená",J3915,0)</f>
        <v>0</v>
      </c>
      <c r="BH3915" s="147">
        <f>IF(N3915="sníž. přenesená",J3915,0)</f>
        <v>0</v>
      </c>
      <c r="BI3915" s="147">
        <f>IF(N3915="nulová",J3915,0)</f>
        <v>0</v>
      </c>
      <c r="BJ3915" s="18" t="s">
        <v>78</v>
      </c>
      <c r="BK3915" s="147">
        <f>ROUND(I3915*H3915,2)</f>
        <v>0</v>
      </c>
      <c r="BL3915" s="18" t="s">
        <v>423</v>
      </c>
      <c r="BM3915" s="146" t="s">
        <v>4105</v>
      </c>
    </row>
    <row r="3916" spans="2:65" s="1" customFormat="1" x14ac:dyDescent="0.2">
      <c r="B3916" s="33"/>
      <c r="D3916" s="148" t="s">
        <v>311</v>
      </c>
      <c r="F3916" s="149" t="s">
        <v>4106</v>
      </c>
      <c r="I3916" s="150"/>
      <c r="L3916" s="33"/>
      <c r="M3916" s="151"/>
      <c r="T3916" s="54"/>
      <c r="AT3916" s="18" t="s">
        <v>311</v>
      </c>
      <c r="AU3916" s="18" t="s">
        <v>80</v>
      </c>
    </row>
    <row r="3917" spans="2:65" s="12" customFormat="1" x14ac:dyDescent="0.2">
      <c r="B3917" s="152"/>
      <c r="D3917" s="153" t="s">
        <v>313</v>
      </c>
      <c r="E3917" s="154" t="s">
        <v>2</v>
      </c>
      <c r="F3917" s="155" t="s">
        <v>1897</v>
      </c>
      <c r="H3917" s="154" t="s">
        <v>2</v>
      </c>
      <c r="I3917" s="156"/>
      <c r="L3917" s="152"/>
      <c r="M3917" s="157"/>
      <c r="T3917" s="158"/>
      <c r="AT3917" s="154" t="s">
        <v>313</v>
      </c>
      <c r="AU3917" s="154" t="s">
        <v>80</v>
      </c>
      <c r="AV3917" s="12" t="s">
        <v>78</v>
      </c>
      <c r="AW3917" s="12" t="s">
        <v>32</v>
      </c>
      <c r="AX3917" s="12" t="s">
        <v>71</v>
      </c>
      <c r="AY3917" s="154" t="s">
        <v>304</v>
      </c>
    </row>
    <row r="3918" spans="2:65" s="12" customFormat="1" x14ac:dyDescent="0.2">
      <c r="B3918" s="152"/>
      <c r="D3918" s="153" t="s">
        <v>313</v>
      </c>
      <c r="E3918" s="154" t="s">
        <v>2</v>
      </c>
      <c r="F3918" s="155" t="s">
        <v>3899</v>
      </c>
      <c r="H3918" s="154" t="s">
        <v>2</v>
      </c>
      <c r="I3918" s="156"/>
      <c r="L3918" s="152"/>
      <c r="M3918" s="157"/>
      <c r="T3918" s="158"/>
      <c r="AT3918" s="154" t="s">
        <v>313</v>
      </c>
      <c r="AU3918" s="154" t="s">
        <v>80</v>
      </c>
      <c r="AV3918" s="12" t="s">
        <v>78</v>
      </c>
      <c r="AW3918" s="12" t="s">
        <v>32</v>
      </c>
      <c r="AX3918" s="12" t="s">
        <v>71</v>
      </c>
      <c r="AY3918" s="154" t="s">
        <v>304</v>
      </c>
    </row>
    <row r="3919" spans="2:65" s="13" customFormat="1" x14ac:dyDescent="0.2">
      <c r="B3919" s="159"/>
      <c r="D3919" s="153" t="s">
        <v>313</v>
      </c>
      <c r="E3919" s="160" t="s">
        <v>2</v>
      </c>
      <c r="F3919" s="161" t="s">
        <v>4107</v>
      </c>
      <c r="H3919" s="162">
        <v>24.24</v>
      </c>
      <c r="I3919" s="163"/>
      <c r="L3919" s="159"/>
      <c r="M3919" s="164"/>
      <c r="T3919" s="165"/>
      <c r="AT3919" s="160" t="s">
        <v>313</v>
      </c>
      <c r="AU3919" s="160" t="s">
        <v>80</v>
      </c>
      <c r="AV3919" s="13" t="s">
        <v>80</v>
      </c>
      <c r="AW3919" s="13" t="s">
        <v>32</v>
      </c>
      <c r="AX3919" s="13" t="s">
        <v>71</v>
      </c>
      <c r="AY3919" s="160" t="s">
        <v>304</v>
      </c>
    </row>
    <row r="3920" spans="2:65" s="13" customFormat="1" x14ac:dyDescent="0.2">
      <c r="B3920" s="159"/>
      <c r="D3920" s="153" t="s">
        <v>313</v>
      </c>
      <c r="E3920" s="160" t="s">
        <v>2</v>
      </c>
      <c r="F3920" s="161" t="s">
        <v>4108</v>
      </c>
      <c r="H3920" s="162">
        <v>4.04</v>
      </c>
      <c r="I3920" s="163"/>
      <c r="L3920" s="159"/>
      <c r="M3920" s="164"/>
      <c r="T3920" s="165"/>
      <c r="AT3920" s="160" t="s">
        <v>313</v>
      </c>
      <c r="AU3920" s="160" t="s">
        <v>80</v>
      </c>
      <c r="AV3920" s="13" t="s">
        <v>80</v>
      </c>
      <c r="AW3920" s="13" t="s">
        <v>32</v>
      </c>
      <c r="AX3920" s="13" t="s">
        <v>71</v>
      </c>
      <c r="AY3920" s="160" t="s">
        <v>304</v>
      </c>
    </row>
    <row r="3921" spans="2:65" s="13" customFormat="1" x14ac:dyDescent="0.2">
      <c r="B3921" s="159"/>
      <c r="D3921" s="153" t="s">
        <v>313</v>
      </c>
      <c r="E3921" s="160" t="s">
        <v>2</v>
      </c>
      <c r="F3921" s="161" t="s">
        <v>4109</v>
      </c>
      <c r="H3921" s="162">
        <v>16.16</v>
      </c>
      <c r="I3921" s="163"/>
      <c r="L3921" s="159"/>
      <c r="M3921" s="164"/>
      <c r="T3921" s="165"/>
      <c r="AT3921" s="160" t="s">
        <v>313</v>
      </c>
      <c r="AU3921" s="160" t="s">
        <v>80</v>
      </c>
      <c r="AV3921" s="13" t="s">
        <v>80</v>
      </c>
      <c r="AW3921" s="13" t="s">
        <v>32</v>
      </c>
      <c r="AX3921" s="13" t="s">
        <v>71</v>
      </c>
      <c r="AY3921" s="160" t="s">
        <v>304</v>
      </c>
    </row>
    <row r="3922" spans="2:65" s="13" customFormat="1" x14ac:dyDescent="0.2">
      <c r="B3922" s="159"/>
      <c r="D3922" s="153" t="s">
        <v>313</v>
      </c>
      <c r="E3922" s="160" t="s">
        <v>2</v>
      </c>
      <c r="F3922" s="161" t="s">
        <v>4110</v>
      </c>
      <c r="H3922" s="162">
        <v>4.04</v>
      </c>
      <c r="I3922" s="163"/>
      <c r="L3922" s="159"/>
      <c r="M3922" s="164"/>
      <c r="T3922" s="165"/>
      <c r="AT3922" s="160" t="s">
        <v>313</v>
      </c>
      <c r="AU3922" s="160" t="s">
        <v>80</v>
      </c>
      <c r="AV3922" s="13" t="s">
        <v>80</v>
      </c>
      <c r="AW3922" s="13" t="s">
        <v>32</v>
      </c>
      <c r="AX3922" s="13" t="s">
        <v>71</v>
      </c>
      <c r="AY3922" s="160" t="s">
        <v>304</v>
      </c>
    </row>
    <row r="3923" spans="2:65" s="13" customFormat="1" x14ac:dyDescent="0.2">
      <c r="B3923" s="159"/>
      <c r="D3923" s="153" t="s">
        <v>313</v>
      </c>
      <c r="E3923" s="160" t="s">
        <v>2</v>
      </c>
      <c r="F3923" s="161" t="s">
        <v>4111</v>
      </c>
      <c r="H3923" s="162">
        <v>4.04</v>
      </c>
      <c r="I3923" s="163"/>
      <c r="L3923" s="159"/>
      <c r="M3923" s="164"/>
      <c r="T3923" s="165"/>
      <c r="AT3923" s="160" t="s">
        <v>313</v>
      </c>
      <c r="AU3923" s="160" t="s">
        <v>80</v>
      </c>
      <c r="AV3923" s="13" t="s">
        <v>80</v>
      </c>
      <c r="AW3923" s="13" t="s">
        <v>32</v>
      </c>
      <c r="AX3923" s="13" t="s">
        <v>71</v>
      </c>
      <c r="AY3923" s="160" t="s">
        <v>304</v>
      </c>
    </row>
    <row r="3924" spans="2:65" s="13" customFormat="1" x14ac:dyDescent="0.2">
      <c r="B3924" s="159"/>
      <c r="D3924" s="153" t="s">
        <v>313</v>
      </c>
      <c r="E3924" s="160" t="s">
        <v>2</v>
      </c>
      <c r="F3924" s="161" t="s">
        <v>4112</v>
      </c>
      <c r="H3924" s="162">
        <v>4.04</v>
      </c>
      <c r="I3924" s="163"/>
      <c r="L3924" s="159"/>
      <c r="M3924" s="164"/>
      <c r="T3924" s="165"/>
      <c r="AT3924" s="160" t="s">
        <v>313</v>
      </c>
      <c r="AU3924" s="160" t="s">
        <v>80</v>
      </c>
      <c r="AV3924" s="13" t="s">
        <v>80</v>
      </c>
      <c r="AW3924" s="13" t="s">
        <v>32</v>
      </c>
      <c r="AX3924" s="13" t="s">
        <v>71</v>
      </c>
      <c r="AY3924" s="160" t="s">
        <v>304</v>
      </c>
    </row>
    <row r="3925" spans="2:65" s="14" customFormat="1" x14ac:dyDescent="0.2">
      <c r="B3925" s="166"/>
      <c r="D3925" s="153" t="s">
        <v>313</v>
      </c>
      <c r="E3925" s="167" t="s">
        <v>2</v>
      </c>
      <c r="F3925" s="168" t="s">
        <v>321</v>
      </c>
      <c r="H3925" s="169">
        <v>56.56</v>
      </c>
      <c r="I3925" s="170"/>
      <c r="L3925" s="166"/>
      <c r="M3925" s="171"/>
      <c r="T3925" s="172"/>
      <c r="AT3925" s="167" t="s">
        <v>313</v>
      </c>
      <c r="AU3925" s="167" t="s">
        <v>80</v>
      </c>
      <c r="AV3925" s="14" t="s">
        <v>322</v>
      </c>
      <c r="AW3925" s="14" t="s">
        <v>32</v>
      </c>
      <c r="AX3925" s="14" t="s">
        <v>71</v>
      </c>
      <c r="AY3925" s="167" t="s">
        <v>304</v>
      </c>
    </row>
    <row r="3926" spans="2:65" s="15" customFormat="1" x14ac:dyDescent="0.2">
      <c r="B3926" s="173"/>
      <c r="D3926" s="153" t="s">
        <v>313</v>
      </c>
      <c r="E3926" s="174" t="s">
        <v>2</v>
      </c>
      <c r="F3926" s="175" t="s">
        <v>323</v>
      </c>
      <c r="H3926" s="176">
        <v>56.56</v>
      </c>
      <c r="I3926" s="177"/>
      <c r="L3926" s="173"/>
      <c r="M3926" s="178"/>
      <c r="T3926" s="179"/>
      <c r="AT3926" s="174" t="s">
        <v>313</v>
      </c>
      <c r="AU3926" s="174" t="s">
        <v>80</v>
      </c>
      <c r="AV3926" s="15" t="s">
        <v>86</v>
      </c>
      <c r="AW3926" s="15" t="s">
        <v>32</v>
      </c>
      <c r="AX3926" s="15" t="s">
        <v>78</v>
      </c>
      <c r="AY3926" s="174" t="s">
        <v>304</v>
      </c>
    </row>
    <row r="3927" spans="2:65" s="1" customFormat="1" ht="37.9" customHeight="1" x14ac:dyDescent="0.2">
      <c r="B3927" s="134"/>
      <c r="C3927" s="135" t="s">
        <v>4113</v>
      </c>
      <c r="D3927" s="135" t="s">
        <v>306</v>
      </c>
      <c r="E3927" s="136" t="s">
        <v>4114</v>
      </c>
      <c r="F3927" s="137" t="s">
        <v>4115</v>
      </c>
      <c r="G3927" s="138" t="s">
        <v>179</v>
      </c>
      <c r="H3927" s="139">
        <v>19.899999999999999</v>
      </c>
      <c r="I3927" s="140"/>
      <c r="J3927" s="141">
        <f>ROUND(I3927*H3927,2)</f>
        <v>0</v>
      </c>
      <c r="K3927" s="137" t="s">
        <v>309</v>
      </c>
      <c r="L3927" s="33"/>
      <c r="M3927" s="142" t="s">
        <v>2</v>
      </c>
      <c r="N3927" s="143" t="s">
        <v>42</v>
      </c>
      <c r="P3927" s="144">
        <f>O3927*H3927</f>
        <v>0</v>
      </c>
      <c r="Q3927" s="144">
        <v>2E-3</v>
      </c>
      <c r="R3927" s="144">
        <f>Q3927*H3927</f>
        <v>3.9799999999999995E-2</v>
      </c>
      <c r="S3927" s="144">
        <v>0</v>
      </c>
      <c r="T3927" s="145">
        <f>S3927*H3927</f>
        <v>0</v>
      </c>
      <c r="AR3927" s="146" t="s">
        <v>423</v>
      </c>
      <c r="AT3927" s="146" t="s">
        <v>306</v>
      </c>
      <c r="AU3927" s="146" t="s">
        <v>80</v>
      </c>
      <c r="AY3927" s="18" t="s">
        <v>304</v>
      </c>
      <c r="BE3927" s="147">
        <f>IF(N3927="základní",J3927,0)</f>
        <v>0</v>
      </c>
      <c r="BF3927" s="147">
        <f>IF(N3927="snížená",J3927,0)</f>
        <v>0</v>
      </c>
      <c r="BG3927" s="147">
        <f>IF(N3927="zákl. přenesená",J3927,0)</f>
        <v>0</v>
      </c>
      <c r="BH3927" s="147">
        <f>IF(N3927="sníž. přenesená",J3927,0)</f>
        <v>0</v>
      </c>
      <c r="BI3927" s="147">
        <f>IF(N3927="nulová",J3927,0)</f>
        <v>0</v>
      </c>
      <c r="BJ3927" s="18" t="s">
        <v>78</v>
      </c>
      <c r="BK3927" s="147">
        <f>ROUND(I3927*H3927,2)</f>
        <v>0</v>
      </c>
      <c r="BL3927" s="18" t="s">
        <v>423</v>
      </c>
      <c r="BM3927" s="146" t="s">
        <v>4116</v>
      </c>
    </row>
    <row r="3928" spans="2:65" s="1" customFormat="1" x14ac:dyDescent="0.2">
      <c r="B3928" s="33"/>
      <c r="D3928" s="148" t="s">
        <v>311</v>
      </c>
      <c r="F3928" s="149" t="s">
        <v>4117</v>
      </c>
      <c r="I3928" s="150"/>
      <c r="L3928" s="33"/>
      <c r="M3928" s="151"/>
      <c r="T3928" s="54"/>
      <c r="AT3928" s="18" t="s">
        <v>311</v>
      </c>
      <c r="AU3928" s="18" t="s">
        <v>80</v>
      </c>
    </row>
    <row r="3929" spans="2:65" s="12" customFormat="1" x14ac:dyDescent="0.2">
      <c r="B3929" s="152"/>
      <c r="D3929" s="153" t="s">
        <v>313</v>
      </c>
      <c r="E3929" s="154" t="s">
        <v>2</v>
      </c>
      <c r="F3929" s="155" t="s">
        <v>1897</v>
      </c>
      <c r="H3929" s="154" t="s">
        <v>2</v>
      </c>
      <c r="I3929" s="156"/>
      <c r="L3929" s="152"/>
      <c r="M3929" s="157"/>
      <c r="T3929" s="158"/>
      <c r="AT3929" s="154" t="s">
        <v>313</v>
      </c>
      <c r="AU3929" s="154" t="s">
        <v>80</v>
      </c>
      <c r="AV3929" s="12" t="s">
        <v>78</v>
      </c>
      <c r="AW3929" s="12" t="s">
        <v>32</v>
      </c>
      <c r="AX3929" s="12" t="s">
        <v>71</v>
      </c>
      <c r="AY3929" s="154" t="s">
        <v>304</v>
      </c>
    </row>
    <row r="3930" spans="2:65" s="12" customFormat="1" x14ac:dyDescent="0.2">
      <c r="B3930" s="152"/>
      <c r="D3930" s="153" t="s">
        <v>313</v>
      </c>
      <c r="E3930" s="154" t="s">
        <v>2</v>
      </c>
      <c r="F3930" s="155" t="s">
        <v>3885</v>
      </c>
      <c r="H3930" s="154" t="s">
        <v>2</v>
      </c>
      <c r="I3930" s="156"/>
      <c r="L3930" s="152"/>
      <c r="M3930" s="157"/>
      <c r="T3930" s="158"/>
      <c r="AT3930" s="154" t="s">
        <v>313</v>
      </c>
      <c r="AU3930" s="154" t="s">
        <v>80</v>
      </c>
      <c r="AV3930" s="12" t="s">
        <v>78</v>
      </c>
      <c r="AW3930" s="12" t="s">
        <v>32</v>
      </c>
      <c r="AX3930" s="12" t="s">
        <v>71</v>
      </c>
      <c r="AY3930" s="154" t="s">
        <v>304</v>
      </c>
    </row>
    <row r="3931" spans="2:65" s="13" customFormat="1" x14ac:dyDescent="0.2">
      <c r="B3931" s="159"/>
      <c r="D3931" s="153" t="s">
        <v>313</v>
      </c>
      <c r="E3931" s="160" t="s">
        <v>2</v>
      </c>
      <c r="F3931" s="161" t="s">
        <v>4118</v>
      </c>
      <c r="H3931" s="162">
        <v>5.3</v>
      </c>
      <c r="I3931" s="163"/>
      <c r="L3931" s="159"/>
      <c r="M3931" s="164"/>
      <c r="T3931" s="165"/>
      <c r="AT3931" s="160" t="s">
        <v>313</v>
      </c>
      <c r="AU3931" s="160" t="s">
        <v>80</v>
      </c>
      <c r="AV3931" s="13" t="s">
        <v>80</v>
      </c>
      <c r="AW3931" s="13" t="s">
        <v>32</v>
      </c>
      <c r="AX3931" s="13" t="s">
        <v>71</v>
      </c>
      <c r="AY3931" s="160" t="s">
        <v>304</v>
      </c>
    </row>
    <row r="3932" spans="2:65" s="13" customFormat="1" x14ac:dyDescent="0.2">
      <c r="B3932" s="159"/>
      <c r="D3932" s="153" t="s">
        <v>313</v>
      </c>
      <c r="E3932" s="160" t="s">
        <v>2</v>
      </c>
      <c r="F3932" s="161" t="s">
        <v>4119</v>
      </c>
      <c r="H3932" s="162">
        <v>1.4</v>
      </c>
      <c r="I3932" s="163"/>
      <c r="L3932" s="159"/>
      <c r="M3932" s="164"/>
      <c r="T3932" s="165"/>
      <c r="AT3932" s="160" t="s">
        <v>313</v>
      </c>
      <c r="AU3932" s="160" t="s">
        <v>80</v>
      </c>
      <c r="AV3932" s="13" t="s">
        <v>80</v>
      </c>
      <c r="AW3932" s="13" t="s">
        <v>32</v>
      </c>
      <c r="AX3932" s="13" t="s">
        <v>71</v>
      </c>
      <c r="AY3932" s="160" t="s">
        <v>304</v>
      </c>
    </row>
    <row r="3933" spans="2:65" s="13" customFormat="1" x14ac:dyDescent="0.2">
      <c r="B3933" s="159"/>
      <c r="D3933" s="153" t="s">
        <v>313</v>
      </c>
      <c r="E3933" s="160" t="s">
        <v>2</v>
      </c>
      <c r="F3933" s="161" t="s">
        <v>4120</v>
      </c>
      <c r="H3933" s="162">
        <v>1.4</v>
      </c>
      <c r="I3933" s="163"/>
      <c r="L3933" s="159"/>
      <c r="M3933" s="164"/>
      <c r="T3933" s="165"/>
      <c r="AT3933" s="160" t="s">
        <v>313</v>
      </c>
      <c r="AU3933" s="160" t="s">
        <v>80</v>
      </c>
      <c r="AV3933" s="13" t="s">
        <v>80</v>
      </c>
      <c r="AW3933" s="13" t="s">
        <v>32</v>
      </c>
      <c r="AX3933" s="13" t="s">
        <v>71</v>
      </c>
      <c r="AY3933" s="160" t="s">
        <v>304</v>
      </c>
    </row>
    <row r="3934" spans="2:65" s="14" customFormat="1" x14ac:dyDescent="0.2">
      <c r="B3934" s="166"/>
      <c r="D3934" s="153" t="s">
        <v>313</v>
      </c>
      <c r="E3934" s="167" t="s">
        <v>2</v>
      </c>
      <c r="F3934" s="168" t="s">
        <v>321</v>
      </c>
      <c r="H3934" s="169">
        <v>8.1</v>
      </c>
      <c r="I3934" s="170"/>
      <c r="L3934" s="166"/>
      <c r="M3934" s="171"/>
      <c r="T3934" s="172"/>
      <c r="AT3934" s="167" t="s">
        <v>313</v>
      </c>
      <c r="AU3934" s="167" t="s">
        <v>80</v>
      </c>
      <c r="AV3934" s="14" t="s">
        <v>322</v>
      </c>
      <c r="AW3934" s="14" t="s">
        <v>32</v>
      </c>
      <c r="AX3934" s="14" t="s">
        <v>71</v>
      </c>
      <c r="AY3934" s="167" t="s">
        <v>304</v>
      </c>
    </row>
    <row r="3935" spans="2:65" s="12" customFormat="1" x14ac:dyDescent="0.2">
      <c r="B3935" s="152"/>
      <c r="D3935" s="153" t="s">
        <v>313</v>
      </c>
      <c r="E3935" s="154" t="s">
        <v>2</v>
      </c>
      <c r="F3935" s="155" t="s">
        <v>3899</v>
      </c>
      <c r="H3935" s="154" t="s">
        <v>2</v>
      </c>
      <c r="I3935" s="156"/>
      <c r="L3935" s="152"/>
      <c r="M3935" s="157"/>
      <c r="T3935" s="158"/>
      <c r="AT3935" s="154" t="s">
        <v>313</v>
      </c>
      <c r="AU3935" s="154" t="s">
        <v>80</v>
      </c>
      <c r="AV3935" s="12" t="s">
        <v>78</v>
      </c>
      <c r="AW3935" s="12" t="s">
        <v>32</v>
      </c>
      <c r="AX3935" s="12" t="s">
        <v>71</v>
      </c>
      <c r="AY3935" s="154" t="s">
        <v>304</v>
      </c>
    </row>
    <row r="3936" spans="2:65" s="13" customFormat="1" x14ac:dyDescent="0.2">
      <c r="B3936" s="159"/>
      <c r="D3936" s="153" t="s">
        <v>313</v>
      </c>
      <c r="E3936" s="160" t="s">
        <v>2</v>
      </c>
      <c r="F3936" s="161" t="s">
        <v>4121</v>
      </c>
      <c r="H3936" s="162">
        <v>1.3</v>
      </c>
      <c r="I3936" s="163"/>
      <c r="L3936" s="159"/>
      <c r="M3936" s="164"/>
      <c r="T3936" s="165"/>
      <c r="AT3936" s="160" t="s">
        <v>313</v>
      </c>
      <c r="AU3936" s="160" t="s">
        <v>80</v>
      </c>
      <c r="AV3936" s="13" t="s">
        <v>80</v>
      </c>
      <c r="AW3936" s="13" t="s">
        <v>32</v>
      </c>
      <c r="AX3936" s="13" t="s">
        <v>71</v>
      </c>
      <c r="AY3936" s="160" t="s">
        <v>304</v>
      </c>
    </row>
    <row r="3937" spans="2:65" s="13" customFormat="1" x14ac:dyDescent="0.2">
      <c r="B3937" s="159"/>
      <c r="D3937" s="153" t="s">
        <v>313</v>
      </c>
      <c r="E3937" s="160" t="s">
        <v>2</v>
      </c>
      <c r="F3937" s="161" t="s">
        <v>4122</v>
      </c>
      <c r="H3937" s="162">
        <v>1.3</v>
      </c>
      <c r="I3937" s="163"/>
      <c r="L3937" s="159"/>
      <c r="M3937" s="164"/>
      <c r="T3937" s="165"/>
      <c r="AT3937" s="160" t="s">
        <v>313</v>
      </c>
      <c r="AU3937" s="160" t="s">
        <v>80</v>
      </c>
      <c r="AV3937" s="13" t="s">
        <v>80</v>
      </c>
      <c r="AW3937" s="13" t="s">
        <v>32</v>
      </c>
      <c r="AX3937" s="13" t="s">
        <v>71</v>
      </c>
      <c r="AY3937" s="160" t="s">
        <v>304</v>
      </c>
    </row>
    <row r="3938" spans="2:65" s="13" customFormat="1" x14ac:dyDescent="0.2">
      <c r="B3938" s="159"/>
      <c r="D3938" s="153" t="s">
        <v>313</v>
      </c>
      <c r="E3938" s="160" t="s">
        <v>2</v>
      </c>
      <c r="F3938" s="161" t="s">
        <v>4123</v>
      </c>
      <c r="H3938" s="162">
        <v>1.3</v>
      </c>
      <c r="I3938" s="163"/>
      <c r="L3938" s="159"/>
      <c r="M3938" s="164"/>
      <c r="T3938" s="165"/>
      <c r="AT3938" s="160" t="s">
        <v>313</v>
      </c>
      <c r="AU3938" s="160" t="s">
        <v>80</v>
      </c>
      <c r="AV3938" s="13" t="s">
        <v>80</v>
      </c>
      <c r="AW3938" s="13" t="s">
        <v>32</v>
      </c>
      <c r="AX3938" s="13" t="s">
        <v>71</v>
      </c>
      <c r="AY3938" s="160" t="s">
        <v>304</v>
      </c>
    </row>
    <row r="3939" spans="2:65" s="13" customFormat="1" x14ac:dyDescent="0.2">
      <c r="B3939" s="159"/>
      <c r="D3939" s="153" t="s">
        <v>313</v>
      </c>
      <c r="E3939" s="160" t="s">
        <v>2</v>
      </c>
      <c r="F3939" s="161" t="s">
        <v>4124</v>
      </c>
      <c r="H3939" s="162">
        <v>1.3</v>
      </c>
      <c r="I3939" s="163"/>
      <c r="L3939" s="159"/>
      <c r="M3939" s="164"/>
      <c r="T3939" s="165"/>
      <c r="AT3939" s="160" t="s">
        <v>313</v>
      </c>
      <c r="AU3939" s="160" t="s">
        <v>80</v>
      </c>
      <c r="AV3939" s="13" t="s">
        <v>80</v>
      </c>
      <c r="AW3939" s="13" t="s">
        <v>32</v>
      </c>
      <c r="AX3939" s="13" t="s">
        <v>71</v>
      </c>
      <c r="AY3939" s="160" t="s">
        <v>304</v>
      </c>
    </row>
    <row r="3940" spans="2:65" s="13" customFormat="1" x14ac:dyDescent="0.2">
      <c r="B3940" s="159"/>
      <c r="D3940" s="153" t="s">
        <v>313</v>
      </c>
      <c r="E3940" s="160" t="s">
        <v>2</v>
      </c>
      <c r="F3940" s="161" t="s">
        <v>4125</v>
      </c>
      <c r="H3940" s="162">
        <v>6.6</v>
      </c>
      <c r="I3940" s="163"/>
      <c r="L3940" s="159"/>
      <c r="M3940" s="164"/>
      <c r="T3940" s="165"/>
      <c r="AT3940" s="160" t="s">
        <v>313</v>
      </c>
      <c r="AU3940" s="160" t="s">
        <v>80</v>
      </c>
      <c r="AV3940" s="13" t="s">
        <v>80</v>
      </c>
      <c r="AW3940" s="13" t="s">
        <v>32</v>
      </c>
      <c r="AX3940" s="13" t="s">
        <v>71</v>
      </c>
      <c r="AY3940" s="160" t="s">
        <v>304</v>
      </c>
    </row>
    <row r="3941" spans="2:65" s="14" customFormat="1" x14ac:dyDescent="0.2">
      <c r="B3941" s="166"/>
      <c r="D3941" s="153" t="s">
        <v>313</v>
      </c>
      <c r="E3941" s="167" t="s">
        <v>2</v>
      </c>
      <c r="F3941" s="168" t="s">
        <v>321</v>
      </c>
      <c r="H3941" s="169">
        <v>11.8</v>
      </c>
      <c r="I3941" s="170"/>
      <c r="L3941" s="166"/>
      <c r="M3941" s="171"/>
      <c r="T3941" s="172"/>
      <c r="AT3941" s="167" t="s">
        <v>313</v>
      </c>
      <c r="AU3941" s="167" t="s">
        <v>80</v>
      </c>
      <c r="AV3941" s="14" t="s">
        <v>322</v>
      </c>
      <c r="AW3941" s="14" t="s">
        <v>32</v>
      </c>
      <c r="AX3941" s="14" t="s">
        <v>71</v>
      </c>
      <c r="AY3941" s="167" t="s">
        <v>304</v>
      </c>
    </row>
    <row r="3942" spans="2:65" s="15" customFormat="1" x14ac:dyDescent="0.2">
      <c r="B3942" s="173"/>
      <c r="D3942" s="153" t="s">
        <v>313</v>
      </c>
      <c r="E3942" s="174" t="s">
        <v>2</v>
      </c>
      <c r="F3942" s="175" t="s">
        <v>323</v>
      </c>
      <c r="H3942" s="176">
        <v>19.899999999999999</v>
      </c>
      <c r="I3942" s="177"/>
      <c r="L3942" s="173"/>
      <c r="M3942" s="178"/>
      <c r="T3942" s="179"/>
      <c r="AT3942" s="174" t="s">
        <v>313</v>
      </c>
      <c r="AU3942" s="174" t="s">
        <v>80</v>
      </c>
      <c r="AV3942" s="15" t="s">
        <v>86</v>
      </c>
      <c r="AW3942" s="15" t="s">
        <v>32</v>
      </c>
      <c r="AX3942" s="15" t="s">
        <v>78</v>
      </c>
      <c r="AY3942" s="174" t="s">
        <v>304</v>
      </c>
    </row>
    <row r="3943" spans="2:65" s="1" customFormat="1" ht="37.9" customHeight="1" x14ac:dyDescent="0.2">
      <c r="B3943" s="134"/>
      <c r="C3943" s="135" t="s">
        <v>4126</v>
      </c>
      <c r="D3943" s="135" t="s">
        <v>306</v>
      </c>
      <c r="E3943" s="136" t="s">
        <v>4127</v>
      </c>
      <c r="F3943" s="137" t="s">
        <v>4128</v>
      </c>
      <c r="G3943" s="138" t="s">
        <v>179</v>
      </c>
      <c r="H3943" s="139">
        <v>15.21</v>
      </c>
      <c r="I3943" s="140"/>
      <c r="J3943" s="141">
        <f>ROUND(I3943*H3943,2)</f>
        <v>0</v>
      </c>
      <c r="K3943" s="137" t="s">
        <v>309</v>
      </c>
      <c r="L3943" s="33"/>
      <c r="M3943" s="142" t="s">
        <v>2</v>
      </c>
      <c r="N3943" s="143" t="s">
        <v>42</v>
      </c>
      <c r="P3943" s="144">
        <f>O3943*H3943</f>
        <v>0</v>
      </c>
      <c r="Q3943" s="144">
        <v>7.3999999999999999E-4</v>
      </c>
      <c r="R3943" s="144">
        <f>Q3943*H3943</f>
        <v>1.12554E-2</v>
      </c>
      <c r="S3943" s="144">
        <v>0</v>
      </c>
      <c r="T3943" s="145">
        <f>S3943*H3943</f>
        <v>0</v>
      </c>
      <c r="AR3943" s="146" t="s">
        <v>423</v>
      </c>
      <c r="AT3943" s="146" t="s">
        <v>306</v>
      </c>
      <c r="AU3943" s="146" t="s">
        <v>80</v>
      </c>
      <c r="AY3943" s="18" t="s">
        <v>304</v>
      </c>
      <c r="BE3943" s="147">
        <f>IF(N3943="základní",J3943,0)</f>
        <v>0</v>
      </c>
      <c r="BF3943" s="147">
        <f>IF(N3943="snížená",J3943,0)</f>
        <v>0</v>
      </c>
      <c r="BG3943" s="147">
        <f>IF(N3943="zákl. přenesená",J3943,0)</f>
        <v>0</v>
      </c>
      <c r="BH3943" s="147">
        <f>IF(N3943="sníž. přenesená",J3943,0)</f>
        <v>0</v>
      </c>
      <c r="BI3943" s="147">
        <f>IF(N3943="nulová",J3943,0)</f>
        <v>0</v>
      </c>
      <c r="BJ3943" s="18" t="s">
        <v>78</v>
      </c>
      <c r="BK3943" s="147">
        <f>ROUND(I3943*H3943,2)</f>
        <v>0</v>
      </c>
      <c r="BL3943" s="18" t="s">
        <v>423</v>
      </c>
      <c r="BM3943" s="146" t="s">
        <v>4129</v>
      </c>
    </row>
    <row r="3944" spans="2:65" s="1" customFormat="1" x14ac:dyDescent="0.2">
      <c r="B3944" s="33"/>
      <c r="D3944" s="148" t="s">
        <v>311</v>
      </c>
      <c r="F3944" s="149" t="s">
        <v>4130</v>
      </c>
      <c r="I3944" s="150"/>
      <c r="L3944" s="33"/>
      <c r="M3944" s="151"/>
      <c r="T3944" s="54"/>
      <c r="AT3944" s="18" t="s">
        <v>311</v>
      </c>
      <c r="AU3944" s="18" t="s">
        <v>80</v>
      </c>
    </row>
    <row r="3945" spans="2:65" s="12" customFormat="1" x14ac:dyDescent="0.2">
      <c r="B3945" s="152"/>
      <c r="D3945" s="153" t="s">
        <v>313</v>
      </c>
      <c r="E3945" s="154" t="s">
        <v>2</v>
      </c>
      <c r="F3945" s="155" t="s">
        <v>1897</v>
      </c>
      <c r="H3945" s="154" t="s">
        <v>2</v>
      </c>
      <c r="I3945" s="156"/>
      <c r="L3945" s="152"/>
      <c r="M3945" s="157"/>
      <c r="T3945" s="158"/>
      <c r="AT3945" s="154" t="s">
        <v>313</v>
      </c>
      <c r="AU3945" s="154" t="s">
        <v>80</v>
      </c>
      <c r="AV3945" s="12" t="s">
        <v>78</v>
      </c>
      <c r="AW3945" s="12" t="s">
        <v>32</v>
      </c>
      <c r="AX3945" s="12" t="s">
        <v>71</v>
      </c>
      <c r="AY3945" s="154" t="s">
        <v>304</v>
      </c>
    </row>
    <row r="3946" spans="2:65" s="12" customFormat="1" x14ac:dyDescent="0.2">
      <c r="B3946" s="152"/>
      <c r="D3946" s="153" t="s">
        <v>313</v>
      </c>
      <c r="E3946" s="154" t="s">
        <v>2</v>
      </c>
      <c r="F3946" s="155" t="s">
        <v>3885</v>
      </c>
      <c r="H3946" s="154" t="s">
        <v>2</v>
      </c>
      <c r="I3946" s="156"/>
      <c r="L3946" s="152"/>
      <c r="M3946" s="157"/>
      <c r="T3946" s="158"/>
      <c r="AT3946" s="154" t="s">
        <v>313</v>
      </c>
      <c r="AU3946" s="154" t="s">
        <v>80</v>
      </c>
      <c r="AV3946" s="12" t="s">
        <v>78</v>
      </c>
      <c r="AW3946" s="12" t="s">
        <v>32</v>
      </c>
      <c r="AX3946" s="12" t="s">
        <v>71</v>
      </c>
      <c r="AY3946" s="154" t="s">
        <v>304</v>
      </c>
    </row>
    <row r="3947" spans="2:65" s="13" customFormat="1" x14ac:dyDescent="0.2">
      <c r="B3947" s="159"/>
      <c r="D3947" s="153" t="s">
        <v>313</v>
      </c>
      <c r="E3947" s="160" t="s">
        <v>2</v>
      </c>
      <c r="F3947" s="161" t="s">
        <v>4131</v>
      </c>
      <c r="H3947" s="162">
        <v>0.9</v>
      </c>
      <c r="I3947" s="163"/>
      <c r="L3947" s="159"/>
      <c r="M3947" s="164"/>
      <c r="T3947" s="165"/>
      <c r="AT3947" s="160" t="s">
        <v>313</v>
      </c>
      <c r="AU3947" s="160" t="s">
        <v>80</v>
      </c>
      <c r="AV3947" s="13" t="s">
        <v>80</v>
      </c>
      <c r="AW3947" s="13" t="s">
        <v>32</v>
      </c>
      <c r="AX3947" s="13" t="s">
        <v>71</v>
      </c>
      <c r="AY3947" s="160" t="s">
        <v>304</v>
      </c>
    </row>
    <row r="3948" spans="2:65" s="13" customFormat="1" x14ac:dyDescent="0.2">
      <c r="B3948" s="159"/>
      <c r="D3948" s="153" t="s">
        <v>313</v>
      </c>
      <c r="E3948" s="160" t="s">
        <v>2</v>
      </c>
      <c r="F3948" s="161" t="s">
        <v>4132</v>
      </c>
      <c r="H3948" s="162">
        <v>0.9</v>
      </c>
      <c r="I3948" s="163"/>
      <c r="L3948" s="159"/>
      <c r="M3948" s="164"/>
      <c r="T3948" s="165"/>
      <c r="AT3948" s="160" t="s">
        <v>313</v>
      </c>
      <c r="AU3948" s="160" t="s">
        <v>80</v>
      </c>
      <c r="AV3948" s="13" t="s">
        <v>80</v>
      </c>
      <c r="AW3948" s="13" t="s">
        <v>32</v>
      </c>
      <c r="AX3948" s="13" t="s">
        <v>71</v>
      </c>
      <c r="AY3948" s="160" t="s">
        <v>304</v>
      </c>
    </row>
    <row r="3949" spans="2:65" s="13" customFormat="1" x14ac:dyDescent="0.2">
      <c r="B3949" s="159"/>
      <c r="D3949" s="153" t="s">
        <v>313</v>
      </c>
      <c r="E3949" s="160" t="s">
        <v>2</v>
      </c>
      <c r="F3949" s="161" t="s">
        <v>4133</v>
      </c>
      <c r="H3949" s="162">
        <v>0.9</v>
      </c>
      <c r="I3949" s="163"/>
      <c r="L3949" s="159"/>
      <c r="M3949" s="164"/>
      <c r="T3949" s="165"/>
      <c r="AT3949" s="160" t="s">
        <v>313</v>
      </c>
      <c r="AU3949" s="160" t="s">
        <v>80</v>
      </c>
      <c r="AV3949" s="13" t="s">
        <v>80</v>
      </c>
      <c r="AW3949" s="13" t="s">
        <v>32</v>
      </c>
      <c r="AX3949" s="13" t="s">
        <v>71</v>
      </c>
      <c r="AY3949" s="160" t="s">
        <v>304</v>
      </c>
    </row>
    <row r="3950" spans="2:65" s="13" customFormat="1" x14ac:dyDescent="0.2">
      <c r="B3950" s="159"/>
      <c r="D3950" s="153" t="s">
        <v>313</v>
      </c>
      <c r="E3950" s="160" t="s">
        <v>2</v>
      </c>
      <c r="F3950" s="161" t="s">
        <v>4134</v>
      </c>
      <c r="H3950" s="162">
        <v>0.9</v>
      </c>
      <c r="I3950" s="163"/>
      <c r="L3950" s="159"/>
      <c r="M3950" s="164"/>
      <c r="T3950" s="165"/>
      <c r="AT3950" s="160" t="s">
        <v>313</v>
      </c>
      <c r="AU3950" s="160" t="s">
        <v>80</v>
      </c>
      <c r="AV3950" s="13" t="s">
        <v>80</v>
      </c>
      <c r="AW3950" s="13" t="s">
        <v>32</v>
      </c>
      <c r="AX3950" s="13" t="s">
        <v>71</v>
      </c>
      <c r="AY3950" s="160" t="s">
        <v>304</v>
      </c>
    </row>
    <row r="3951" spans="2:65" s="13" customFormat="1" x14ac:dyDescent="0.2">
      <c r="B3951" s="159"/>
      <c r="D3951" s="153" t="s">
        <v>313</v>
      </c>
      <c r="E3951" s="160" t="s">
        <v>2</v>
      </c>
      <c r="F3951" s="161" t="s">
        <v>4135</v>
      </c>
      <c r="H3951" s="162">
        <v>0.9</v>
      </c>
      <c r="I3951" s="163"/>
      <c r="L3951" s="159"/>
      <c r="M3951" s="164"/>
      <c r="T3951" s="165"/>
      <c r="AT3951" s="160" t="s">
        <v>313</v>
      </c>
      <c r="AU3951" s="160" t="s">
        <v>80</v>
      </c>
      <c r="AV3951" s="13" t="s">
        <v>80</v>
      </c>
      <c r="AW3951" s="13" t="s">
        <v>32</v>
      </c>
      <c r="AX3951" s="13" t="s">
        <v>71</v>
      </c>
      <c r="AY3951" s="160" t="s">
        <v>304</v>
      </c>
    </row>
    <row r="3952" spans="2:65" s="13" customFormat="1" x14ac:dyDescent="0.2">
      <c r="B3952" s="159"/>
      <c r="D3952" s="153" t="s">
        <v>313</v>
      </c>
      <c r="E3952" s="160" t="s">
        <v>2</v>
      </c>
      <c r="F3952" s="161" t="s">
        <v>4136</v>
      </c>
      <c r="H3952" s="162">
        <v>0.9</v>
      </c>
      <c r="I3952" s="163"/>
      <c r="L3952" s="159"/>
      <c r="M3952" s="164"/>
      <c r="T3952" s="165"/>
      <c r="AT3952" s="160" t="s">
        <v>313</v>
      </c>
      <c r="AU3952" s="160" t="s">
        <v>80</v>
      </c>
      <c r="AV3952" s="13" t="s">
        <v>80</v>
      </c>
      <c r="AW3952" s="13" t="s">
        <v>32</v>
      </c>
      <c r="AX3952" s="13" t="s">
        <v>71</v>
      </c>
      <c r="AY3952" s="160" t="s">
        <v>304</v>
      </c>
    </row>
    <row r="3953" spans="2:65" s="14" customFormat="1" x14ac:dyDescent="0.2">
      <c r="B3953" s="166"/>
      <c r="D3953" s="153" t="s">
        <v>313</v>
      </c>
      <c r="E3953" s="167" t="s">
        <v>2</v>
      </c>
      <c r="F3953" s="168" t="s">
        <v>321</v>
      </c>
      <c r="H3953" s="169">
        <v>5.4</v>
      </c>
      <c r="I3953" s="170"/>
      <c r="L3953" s="166"/>
      <c r="M3953" s="171"/>
      <c r="T3953" s="172"/>
      <c r="AT3953" s="167" t="s">
        <v>313</v>
      </c>
      <c r="AU3953" s="167" t="s">
        <v>80</v>
      </c>
      <c r="AV3953" s="14" t="s">
        <v>322</v>
      </c>
      <c r="AW3953" s="14" t="s">
        <v>32</v>
      </c>
      <c r="AX3953" s="14" t="s">
        <v>71</v>
      </c>
      <c r="AY3953" s="167" t="s">
        <v>304</v>
      </c>
    </row>
    <row r="3954" spans="2:65" s="13" customFormat="1" x14ac:dyDescent="0.2">
      <c r="B3954" s="159"/>
      <c r="D3954" s="153" t="s">
        <v>313</v>
      </c>
      <c r="E3954" s="160" t="s">
        <v>2</v>
      </c>
      <c r="F3954" s="161" t="s">
        <v>4137</v>
      </c>
      <c r="H3954" s="162">
        <v>0.9</v>
      </c>
      <c r="I3954" s="163"/>
      <c r="L3954" s="159"/>
      <c r="M3954" s="164"/>
      <c r="T3954" s="165"/>
      <c r="AT3954" s="160" t="s">
        <v>313</v>
      </c>
      <c r="AU3954" s="160" t="s">
        <v>80</v>
      </c>
      <c r="AV3954" s="13" t="s">
        <v>80</v>
      </c>
      <c r="AW3954" s="13" t="s">
        <v>32</v>
      </c>
      <c r="AX3954" s="13" t="s">
        <v>71</v>
      </c>
      <c r="AY3954" s="160" t="s">
        <v>304</v>
      </c>
    </row>
    <row r="3955" spans="2:65" s="13" customFormat="1" x14ac:dyDescent="0.2">
      <c r="B3955" s="159"/>
      <c r="D3955" s="153" t="s">
        <v>313</v>
      </c>
      <c r="E3955" s="160" t="s">
        <v>2</v>
      </c>
      <c r="F3955" s="161" t="s">
        <v>4138</v>
      </c>
      <c r="H3955" s="162">
        <v>0.9</v>
      </c>
      <c r="I3955" s="163"/>
      <c r="L3955" s="159"/>
      <c r="M3955" s="164"/>
      <c r="T3955" s="165"/>
      <c r="AT3955" s="160" t="s">
        <v>313</v>
      </c>
      <c r="AU3955" s="160" t="s">
        <v>80</v>
      </c>
      <c r="AV3955" s="13" t="s">
        <v>80</v>
      </c>
      <c r="AW3955" s="13" t="s">
        <v>32</v>
      </c>
      <c r="AX3955" s="13" t="s">
        <v>71</v>
      </c>
      <c r="AY3955" s="160" t="s">
        <v>304</v>
      </c>
    </row>
    <row r="3956" spans="2:65" s="13" customFormat="1" x14ac:dyDescent="0.2">
      <c r="B3956" s="159"/>
      <c r="D3956" s="153" t="s">
        <v>313</v>
      </c>
      <c r="E3956" s="160" t="s">
        <v>2</v>
      </c>
      <c r="F3956" s="161" t="s">
        <v>4139</v>
      </c>
      <c r="H3956" s="162">
        <v>2</v>
      </c>
      <c r="I3956" s="163"/>
      <c r="L3956" s="159"/>
      <c r="M3956" s="164"/>
      <c r="T3956" s="165"/>
      <c r="AT3956" s="160" t="s">
        <v>313</v>
      </c>
      <c r="AU3956" s="160" t="s">
        <v>80</v>
      </c>
      <c r="AV3956" s="13" t="s">
        <v>80</v>
      </c>
      <c r="AW3956" s="13" t="s">
        <v>32</v>
      </c>
      <c r="AX3956" s="13" t="s">
        <v>71</v>
      </c>
      <c r="AY3956" s="160" t="s">
        <v>304</v>
      </c>
    </row>
    <row r="3957" spans="2:65" s="13" customFormat="1" x14ac:dyDescent="0.2">
      <c r="B3957" s="159"/>
      <c r="D3957" s="153" t="s">
        <v>313</v>
      </c>
      <c r="E3957" s="160" t="s">
        <v>2</v>
      </c>
      <c r="F3957" s="161" t="s">
        <v>4140</v>
      </c>
      <c r="H3957" s="162">
        <v>2</v>
      </c>
      <c r="I3957" s="163"/>
      <c r="L3957" s="159"/>
      <c r="M3957" s="164"/>
      <c r="T3957" s="165"/>
      <c r="AT3957" s="160" t="s">
        <v>313</v>
      </c>
      <c r="AU3957" s="160" t="s">
        <v>80</v>
      </c>
      <c r="AV3957" s="13" t="s">
        <v>80</v>
      </c>
      <c r="AW3957" s="13" t="s">
        <v>32</v>
      </c>
      <c r="AX3957" s="13" t="s">
        <v>71</v>
      </c>
      <c r="AY3957" s="160" t="s">
        <v>304</v>
      </c>
    </row>
    <row r="3958" spans="2:65" s="13" customFormat="1" x14ac:dyDescent="0.2">
      <c r="B3958" s="159"/>
      <c r="D3958" s="153" t="s">
        <v>313</v>
      </c>
      <c r="E3958" s="160" t="s">
        <v>2</v>
      </c>
      <c r="F3958" s="161" t="s">
        <v>4141</v>
      </c>
      <c r="H3958" s="162">
        <v>2</v>
      </c>
      <c r="I3958" s="163"/>
      <c r="L3958" s="159"/>
      <c r="M3958" s="164"/>
      <c r="T3958" s="165"/>
      <c r="AT3958" s="160" t="s">
        <v>313</v>
      </c>
      <c r="AU3958" s="160" t="s">
        <v>80</v>
      </c>
      <c r="AV3958" s="13" t="s">
        <v>80</v>
      </c>
      <c r="AW3958" s="13" t="s">
        <v>32</v>
      </c>
      <c r="AX3958" s="13" t="s">
        <v>71</v>
      </c>
      <c r="AY3958" s="160" t="s">
        <v>304</v>
      </c>
    </row>
    <row r="3959" spans="2:65" s="13" customFormat="1" x14ac:dyDescent="0.2">
      <c r="B3959" s="159"/>
      <c r="D3959" s="153" t="s">
        <v>313</v>
      </c>
      <c r="E3959" s="160" t="s">
        <v>2</v>
      </c>
      <c r="F3959" s="161" t="s">
        <v>4142</v>
      </c>
      <c r="H3959" s="162">
        <v>2.0099999999999998</v>
      </c>
      <c r="I3959" s="163"/>
      <c r="L3959" s="159"/>
      <c r="M3959" s="164"/>
      <c r="T3959" s="165"/>
      <c r="AT3959" s="160" t="s">
        <v>313</v>
      </c>
      <c r="AU3959" s="160" t="s">
        <v>80</v>
      </c>
      <c r="AV3959" s="13" t="s">
        <v>80</v>
      </c>
      <c r="AW3959" s="13" t="s">
        <v>32</v>
      </c>
      <c r="AX3959" s="13" t="s">
        <v>71</v>
      </c>
      <c r="AY3959" s="160" t="s">
        <v>304</v>
      </c>
    </row>
    <row r="3960" spans="2:65" s="14" customFormat="1" x14ac:dyDescent="0.2">
      <c r="B3960" s="166"/>
      <c r="D3960" s="153" t="s">
        <v>313</v>
      </c>
      <c r="E3960" s="167" t="s">
        <v>2</v>
      </c>
      <c r="F3960" s="168" t="s">
        <v>321</v>
      </c>
      <c r="H3960" s="169">
        <v>9.81</v>
      </c>
      <c r="I3960" s="170"/>
      <c r="L3960" s="166"/>
      <c r="M3960" s="171"/>
      <c r="T3960" s="172"/>
      <c r="AT3960" s="167" t="s">
        <v>313</v>
      </c>
      <c r="AU3960" s="167" t="s">
        <v>80</v>
      </c>
      <c r="AV3960" s="14" t="s">
        <v>322</v>
      </c>
      <c r="AW3960" s="14" t="s">
        <v>32</v>
      </c>
      <c r="AX3960" s="14" t="s">
        <v>71</v>
      </c>
      <c r="AY3960" s="167" t="s">
        <v>304</v>
      </c>
    </row>
    <row r="3961" spans="2:65" s="15" customFormat="1" x14ac:dyDescent="0.2">
      <c r="B3961" s="173"/>
      <c r="D3961" s="153" t="s">
        <v>313</v>
      </c>
      <c r="E3961" s="174" t="s">
        <v>4143</v>
      </c>
      <c r="F3961" s="175" t="s">
        <v>323</v>
      </c>
      <c r="H3961" s="176">
        <v>15.21</v>
      </c>
      <c r="I3961" s="177"/>
      <c r="L3961" s="173"/>
      <c r="M3961" s="178"/>
      <c r="T3961" s="179"/>
      <c r="AT3961" s="174" t="s">
        <v>313</v>
      </c>
      <c r="AU3961" s="174" t="s">
        <v>80</v>
      </c>
      <c r="AV3961" s="15" t="s">
        <v>86</v>
      </c>
      <c r="AW3961" s="15" t="s">
        <v>32</v>
      </c>
      <c r="AX3961" s="15" t="s">
        <v>78</v>
      </c>
      <c r="AY3961" s="174" t="s">
        <v>304</v>
      </c>
    </row>
    <row r="3962" spans="2:65" s="1" customFormat="1" ht="16.5" customHeight="1" x14ac:dyDescent="0.2">
      <c r="B3962" s="134"/>
      <c r="C3962" s="181" t="s">
        <v>4144</v>
      </c>
      <c r="D3962" s="181" t="s">
        <v>535</v>
      </c>
      <c r="E3962" s="182" t="s">
        <v>4145</v>
      </c>
      <c r="F3962" s="183" t="s">
        <v>4146</v>
      </c>
      <c r="G3962" s="184" t="s">
        <v>130</v>
      </c>
      <c r="H3962" s="185">
        <v>693.50400000000002</v>
      </c>
      <c r="I3962" s="186"/>
      <c r="J3962" s="187">
        <f>ROUND(I3962*H3962,2)</f>
        <v>0</v>
      </c>
      <c r="K3962" s="183" t="s">
        <v>309</v>
      </c>
      <c r="L3962" s="188"/>
      <c r="M3962" s="189" t="s">
        <v>2</v>
      </c>
      <c r="N3962" s="190" t="s">
        <v>42</v>
      </c>
      <c r="P3962" s="144">
        <f>O3962*H3962</f>
        <v>0</v>
      </c>
      <c r="Q3962" s="144">
        <v>1.26E-2</v>
      </c>
      <c r="R3962" s="144">
        <f>Q3962*H3962</f>
        <v>8.7381504000000003</v>
      </c>
      <c r="S3962" s="144">
        <v>0</v>
      </c>
      <c r="T3962" s="145">
        <f>S3962*H3962</f>
        <v>0</v>
      </c>
      <c r="AR3962" s="146" t="s">
        <v>552</v>
      </c>
      <c r="AT3962" s="146" t="s">
        <v>535</v>
      </c>
      <c r="AU3962" s="146" t="s">
        <v>80</v>
      </c>
      <c r="AY3962" s="18" t="s">
        <v>304</v>
      </c>
      <c r="BE3962" s="147">
        <f>IF(N3962="základní",J3962,0)</f>
        <v>0</v>
      </c>
      <c r="BF3962" s="147">
        <f>IF(N3962="snížená",J3962,0)</f>
        <v>0</v>
      </c>
      <c r="BG3962" s="147">
        <f>IF(N3962="zákl. přenesená",J3962,0)</f>
        <v>0</v>
      </c>
      <c r="BH3962" s="147">
        <f>IF(N3962="sníž. přenesená",J3962,0)</f>
        <v>0</v>
      </c>
      <c r="BI3962" s="147">
        <f>IF(N3962="nulová",J3962,0)</f>
        <v>0</v>
      </c>
      <c r="BJ3962" s="18" t="s">
        <v>78</v>
      </c>
      <c r="BK3962" s="147">
        <f>ROUND(I3962*H3962,2)</f>
        <v>0</v>
      </c>
      <c r="BL3962" s="18" t="s">
        <v>423</v>
      </c>
      <c r="BM3962" s="146" t="s">
        <v>4147</v>
      </c>
    </row>
    <row r="3963" spans="2:65" s="1" customFormat="1" ht="19.5" x14ac:dyDescent="0.2">
      <c r="B3963" s="33"/>
      <c r="D3963" s="153" t="s">
        <v>360</v>
      </c>
      <c r="F3963" s="180" t="s">
        <v>4148</v>
      </c>
      <c r="I3963" s="150"/>
      <c r="L3963" s="33"/>
      <c r="M3963" s="151"/>
      <c r="T3963" s="54"/>
      <c r="AT3963" s="18" t="s">
        <v>360</v>
      </c>
      <c r="AU3963" s="18" t="s">
        <v>80</v>
      </c>
    </row>
    <row r="3964" spans="2:65" s="13" customFormat="1" x14ac:dyDescent="0.2">
      <c r="B3964" s="159"/>
      <c r="D3964" s="153" t="s">
        <v>313</v>
      </c>
      <c r="E3964" s="160" t="s">
        <v>2</v>
      </c>
      <c r="F3964" s="161" t="s">
        <v>168</v>
      </c>
      <c r="H3964" s="162">
        <v>617.81200000000001</v>
      </c>
      <c r="I3964" s="163"/>
      <c r="L3964" s="159"/>
      <c r="M3964" s="164"/>
      <c r="T3964" s="165"/>
      <c r="AT3964" s="160" t="s">
        <v>313</v>
      </c>
      <c r="AU3964" s="160" t="s">
        <v>80</v>
      </c>
      <c r="AV3964" s="13" t="s">
        <v>80</v>
      </c>
      <c r="AW3964" s="13" t="s">
        <v>32</v>
      </c>
      <c r="AX3964" s="13" t="s">
        <v>71</v>
      </c>
      <c r="AY3964" s="160" t="s">
        <v>304</v>
      </c>
    </row>
    <row r="3965" spans="2:65" s="14" customFormat="1" x14ac:dyDescent="0.2">
      <c r="B3965" s="166"/>
      <c r="D3965" s="153" t="s">
        <v>313</v>
      </c>
      <c r="E3965" s="167" t="s">
        <v>2</v>
      </c>
      <c r="F3965" s="168" t="s">
        <v>321</v>
      </c>
      <c r="H3965" s="169">
        <v>617.81200000000001</v>
      </c>
      <c r="I3965" s="170"/>
      <c r="L3965" s="166"/>
      <c r="M3965" s="171"/>
      <c r="T3965" s="172"/>
      <c r="AT3965" s="167" t="s">
        <v>313</v>
      </c>
      <c r="AU3965" s="167" t="s">
        <v>80</v>
      </c>
      <c r="AV3965" s="14" t="s">
        <v>322</v>
      </c>
      <c r="AW3965" s="14" t="s">
        <v>32</v>
      </c>
      <c r="AX3965" s="14" t="s">
        <v>71</v>
      </c>
      <c r="AY3965" s="167" t="s">
        <v>304</v>
      </c>
    </row>
    <row r="3966" spans="2:65" s="12" customFormat="1" x14ac:dyDescent="0.2">
      <c r="B3966" s="152"/>
      <c r="D3966" s="153" t="s">
        <v>313</v>
      </c>
      <c r="E3966" s="154" t="s">
        <v>2</v>
      </c>
      <c r="F3966" s="155" t="s">
        <v>4149</v>
      </c>
      <c r="H3966" s="154" t="s">
        <v>2</v>
      </c>
      <c r="I3966" s="156"/>
      <c r="L3966" s="152"/>
      <c r="M3966" s="157"/>
      <c r="T3966" s="158"/>
      <c r="AT3966" s="154" t="s">
        <v>313</v>
      </c>
      <c r="AU3966" s="154" t="s">
        <v>80</v>
      </c>
      <c r="AV3966" s="12" t="s">
        <v>78</v>
      </c>
      <c r="AW3966" s="12" t="s">
        <v>32</v>
      </c>
      <c r="AX3966" s="12" t="s">
        <v>71</v>
      </c>
      <c r="AY3966" s="154" t="s">
        <v>304</v>
      </c>
    </row>
    <row r="3967" spans="2:65" s="13" customFormat="1" x14ac:dyDescent="0.2">
      <c r="B3967" s="159"/>
      <c r="D3967" s="153" t="s">
        <v>313</v>
      </c>
      <c r="E3967" s="160" t="s">
        <v>2</v>
      </c>
      <c r="F3967" s="161" t="s">
        <v>4150</v>
      </c>
      <c r="H3967" s="162">
        <v>4.8479999999999999</v>
      </c>
      <c r="I3967" s="163"/>
      <c r="L3967" s="159"/>
      <c r="M3967" s="164"/>
      <c r="T3967" s="165"/>
      <c r="AT3967" s="160" t="s">
        <v>313</v>
      </c>
      <c r="AU3967" s="160" t="s">
        <v>80</v>
      </c>
      <c r="AV3967" s="13" t="s">
        <v>80</v>
      </c>
      <c r="AW3967" s="13" t="s">
        <v>32</v>
      </c>
      <c r="AX3967" s="13" t="s">
        <v>71</v>
      </c>
      <c r="AY3967" s="160" t="s">
        <v>304</v>
      </c>
    </row>
    <row r="3968" spans="2:65" s="13" customFormat="1" x14ac:dyDescent="0.2">
      <c r="B3968" s="159"/>
      <c r="D3968" s="153" t="s">
        <v>313</v>
      </c>
      <c r="E3968" s="160" t="s">
        <v>2</v>
      </c>
      <c r="F3968" s="161" t="s">
        <v>4151</v>
      </c>
      <c r="H3968" s="162">
        <v>0.40400000000000003</v>
      </c>
      <c r="I3968" s="163"/>
      <c r="L3968" s="159"/>
      <c r="M3968" s="164"/>
      <c r="T3968" s="165"/>
      <c r="AT3968" s="160" t="s">
        <v>313</v>
      </c>
      <c r="AU3968" s="160" t="s">
        <v>80</v>
      </c>
      <c r="AV3968" s="13" t="s">
        <v>80</v>
      </c>
      <c r="AW3968" s="13" t="s">
        <v>32</v>
      </c>
      <c r="AX3968" s="13" t="s">
        <v>71</v>
      </c>
      <c r="AY3968" s="160" t="s">
        <v>304</v>
      </c>
    </row>
    <row r="3969" spans="2:65" s="13" customFormat="1" x14ac:dyDescent="0.2">
      <c r="B3969" s="159"/>
      <c r="D3969" s="153" t="s">
        <v>313</v>
      </c>
      <c r="E3969" s="160" t="s">
        <v>2</v>
      </c>
      <c r="F3969" s="161" t="s">
        <v>4152</v>
      </c>
      <c r="H3969" s="162">
        <v>3.2320000000000002</v>
      </c>
      <c r="I3969" s="163"/>
      <c r="L3969" s="159"/>
      <c r="M3969" s="164"/>
      <c r="T3969" s="165"/>
      <c r="AT3969" s="160" t="s">
        <v>313</v>
      </c>
      <c r="AU3969" s="160" t="s">
        <v>80</v>
      </c>
      <c r="AV3969" s="13" t="s">
        <v>80</v>
      </c>
      <c r="AW3969" s="13" t="s">
        <v>32</v>
      </c>
      <c r="AX3969" s="13" t="s">
        <v>71</v>
      </c>
      <c r="AY3969" s="160" t="s">
        <v>304</v>
      </c>
    </row>
    <row r="3970" spans="2:65" s="13" customFormat="1" x14ac:dyDescent="0.2">
      <c r="B3970" s="159"/>
      <c r="D3970" s="153" t="s">
        <v>313</v>
      </c>
      <c r="E3970" s="160" t="s">
        <v>2</v>
      </c>
      <c r="F3970" s="161" t="s">
        <v>4153</v>
      </c>
      <c r="H3970" s="162">
        <v>0.20200000000000001</v>
      </c>
      <c r="I3970" s="163"/>
      <c r="L3970" s="159"/>
      <c r="M3970" s="164"/>
      <c r="T3970" s="165"/>
      <c r="AT3970" s="160" t="s">
        <v>313</v>
      </c>
      <c r="AU3970" s="160" t="s">
        <v>80</v>
      </c>
      <c r="AV3970" s="13" t="s">
        <v>80</v>
      </c>
      <c r="AW3970" s="13" t="s">
        <v>32</v>
      </c>
      <c r="AX3970" s="13" t="s">
        <v>71</v>
      </c>
      <c r="AY3970" s="160" t="s">
        <v>304</v>
      </c>
    </row>
    <row r="3971" spans="2:65" s="13" customFormat="1" x14ac:dyDescent="0.2">
      <c r="B3971" s="159"/>
      <c r="D3971" s="153" t="s">
        <v>313</v>
      </c>
      <c r="E3971" s="160" t="s">
        <v>2</v>
      </c>
      <c r="F3971" s="161" t="s">
        <v>4154</v>
      </c>
      <c r="H3971" s="162">
        <v>0.20200000000000001</v>
      </c>
      <c r="I3971" s="163"/>
      <c r="L3971" s="159"/>
      <c r="M3971" s="164"/>
      <c r="T3971" s="165"/>
      <c r="AT3971" s="160" t="s">
        <v>313</v>
      </c>
      <c r="AU3971" s="160" t="s">
        <v>80</v>
      </c>
      <c r="AV3971" s="13" t="s">
        <v>80</v>
      </c>
      <c r="AW3971" s="13" t="s">
        <v>32</v>
      </c>
      <c r="AX3971" s="13" t="s">
        <v>71</v>
      </c>
      <c r="AY3971" s="160" t="s">
        <v>304</v>
      </c>
    </row>
    <row r="3972" spans="2:65" s="13" customFormat="1" x14ac:dyDescent="0.2">
      <c r="B3972" s="159"/>
      <c r="D3972" s="153" t="s">
        <v>313</v>
      </c>
      <c r="E3972" s="160" t="s">
        <v>2</v>
      </c>
      <c r="F3972" s="161" t="s">
        <v>4155</v>
      </c>
      <c r="H3972" s="162">
        <v>0.80800000000000005</v>
      </c>
      <c r="I3972" s="163"/>
      <c r="L3972" s="159"/>
      <c r="M3972" s="164"/>
      <c r="T3972" s="165"/>
      <c r="AT3972" s="160" t="s">
        <v>313</v>
      </c>
      <c r="AU3972" s="160" t="s">
        <v>80</v>
      </c>
      <c r="AV3972" s="13" t="s">
        <v>80</v>
      </c>
      <c r="AW3972" s="13" t="s">
        <v>32</v>
      </c>
      <c r="AX3972" s="13" t="s">
        <v>71</v>
      </c>
      <c r="AY3972" s="160" t="s">
        <v>304</v>
      </c>
    </row>
    <row r="3973" spans="2:65" s="14" customFormat="1" x14ac:dyDescent="0.2">
      <c r="B3973" s="166"/>
      <c r="D3973" s="153" t="s">
        <v>313</v>
      </c>
      <c r="E3973" s="167" t="s">
        <v>2</v>
      </c>
      <c r="F3973" s="168" t="s">
        <v>321</v>
      </c>
      <c r="H3973" s="169">
        <v>9.6959999999999997</v>
      </c>
      <c r="I3973" s="170"/>
      <c r="L3973" s="166"/>
      <c r="M3973" s="171"/>
      <c r="T3973" s="172"/>
      <c r="AT3973" s="167" t="s">
        <v>313</v>
      </c>
      <c r="AU3973" s="167" t="s">
        <v>80</v>
      </c>
      <c r="AV3973" s="14" t="s">
        <v>322</v>
      </c>
      <c r="AW3973" s="14" t="s">
        <v>32</v>
      </c>
      <c r="AX3973" s="14" t="s">
        <v>71</v>
      </c>
      <c r="AY3973" s="167" t="s">
        <v>304</v>
      </c>
    </row>
    <row r="3974" spans="2:65" s="12" customFormat="1" x14ac:dyDescent="0.2">
      <c r="B3974" s="152"/>
      <c r="D3974" s="153" t="s">
        <v>313</v>
      </c>
      <c r="E3974" s="154" t="s">
        <v>2</v>
      </c>
      <c r="F3974" s="155" t="s">
        <v>4156</v>
      </c>
      <c r="H3974" s="154" t="s">
        <v>2</v>
      </c>
      <c r="I3974" s="156"/>
      <c r="L3974" s="152"/>
      <c r="M3974" s="157"/>
      <c r="T3974" s="158"/>
      <c r="AT3974" s="154" t="s">
        <v>313</v>
      </c>
      <c r="AU3974" s="154" t="s">
        <v>80</v>
      </c>
      <c r="AV3974" s="12" t="s">
        <v>78</v>
      </c>
      <c r="AW3974" s="12" t="s">
        <v>32</v>
      </c>
      <c r="AX3974" s="12" t="s">
        <v>71</v>
      </c>
      <c r="AY3974" s="154" t="s">
        <v>304</v>
      </c>
    </row>
    <row r="3975" spans="2:65" s="13" customFormat="1" x14ac:dyDescent="0.2">
      <c r="B3975" s="159"/>
      <c r="D3975" s="153" t="s">
        <v>313</v>
      </c>
      <c r="E3975" s="160" t="s">
        <v>2</v>
      </c>
      <c r="F3975" s="161" t="s">
        <v>4157</v>
      </c>
      <c r="H3975" s="162">
        <v>0.32500000000000001</v>
      </c>
      <c r="I3975" s="163"/>
      <c r="L3975" s="159"/>
      <c r="M3975" s="164"/>
      <c r="T3975" s="165"/>
      <c r="AT3975" s="160" t="s">
        <v>313</v>
      </c>
      <c r="AU3975" s="160" t="s">
        <v>80</v>
      </c>
      <c r="AV3975" s="13" t="s">
        <v>80</v>
      </c>
      <c r="AW3975" s="13" t="s">
        <v>32</v>
      </c>
      <c r="AX3975" s="13" t="s">
        <v>71</v>
      </c>
      <c r="AY3975" s="160" t="s">
        <v>304</v>
      </c>
    </row>
    <row r="3976" spans="2:65" s="13" customFormat="1" x14ac:dyDescent="0.2">
      <c r="B3976" s="159"/>
      <c r="D3976" s="153" t="s">
        <v>313</v>
      </c>
      <c r="E3976" s="160" t="s">
        <v>2</v>
      </c>
      <c r="F3976" s="161" t="s">
        <v>4158</v>
      </c>
      <c r="H3976" s="162">
        <v>0.32500000000000001</v>
      </c>
      <c r="I3976" s="163"/>
      <c r="L3976" s="159"/>
      <c r="M3976" s="164"/>
      <c r="T3976" s="165"/>
      <c r="AT3976" s="160" t="s">
        <v>313</v>
      </c>
      <c r="AU3976" s="160" t="s">
        <v>80</v>
      </c>
      <c r="AV3976" s="13" t="s">
        <v>80</v>
      </c>
      <c r="AW3976" s="13" t="s">
        <v>32</v>
      </c>
      <c r="AX3976" s="13" t="s">
        <v>71</v>
      </c>
      <c r="AY3976" s="160" t="s">
        <v>304</v>
      </c>
    </row>
    <row r="3977" spans="2:65" s="13" customFormat="1" x14ac:dyDescent="0.2">
      <c r="B3977" s="159"/>
      <c r="D3977" s="153" t="s">
        <v>313</v>
      </c>
      <c r="E3977" s="160" t="s">
        <v>2</v>
      </c>
      <c r="F3977" s="161" t="s">
        <v>4159</v>
      </c>
      <c r="H3977" s="162">
        <v>0.32500000000000001</v>
      </c>
      <c r="I3977" s="163"/>
      <c r="L3977" s="159"/>
      <c r="M3977" s="164"/>
      <c r="T3977" s="165"/>
      <c r="AT3977" s="160" t="s">
        <v>313</v>
      </c>
      <c r="AU3977" s="160" t="s">
        <v>80</v>
      </c>
      <c r="AV3977" s="13" t="s">
        <v>80</v>
      </c>
      <c r="AW3977" s="13" t="s">
        <v>32</v>
      </c>
      <c r="AX3977" s="13" t="s">
        <v>71</v>
      </c>
      <c r="AY3977" s="160" t="s">
        <v>304</v>
      </c>
    </row>
    <row r="3978" spans="2:65" s="13" customFormat="1" x14ac:dyDescent="0.2">
      <c r="B3978" s="159"/>
      <c r="D3978" s="153" t="s">
        <v>313</v>
      </c>
      <c r="E3978" s="160" t="s">
        <v>2</v>
      </c>
      <c r="F3978" s="161" t="s">
        <v>4160</v>
      </c>
      <c r="H3978" s="162">
        <v>0.32500000000000001</v>
      </c>
      <c r="I3978" s="163"/>
      <c r="L3978" s="159"/>
      <c r="M3978" s="164"/>
      <c r="T3978" s="165"/>
      <c r="AT3978" s="160" t="s">
        <v>313</v>
      </c>
      <c r="AU3978" s="160" t="s">
        <v>80</v>
      </c>
      <c r="AV3978" s="13" t="s">
        <v>80</v>
      </c>
      <c r="AW3978" s="13" t="s">
        <v>32</v>
      </c>
      <c r="AX3978" s="13" t="s">
        <v>71</v>
      </c>
      <c r="AY3978" s="160" t="s">
        <v>304</v>
      </c>
    </row>
    <row r="3979" spans="2:65" s="13" customFormat="1" x14ac:dyDescent="0.2">
      <c r="B3979" s="159"/>
      <c r="D3979" s="153" t="s">
        <v>313</v>
      </c>
      <c r="E3979" s="160" t="s">
        <v>2</v>
      </c>
      <c r="F3979" s="161" t="s">
        <v>4161</v>
      </c>
      <c r="H3979" s="162">
        <v>1.65</v>
      </c>
      <c r="I3979" s="163"/>
      <c r="L3979" s="159"/>
      <c r="M3979" s="164"/>
      <c r="T3979" s="165"/>
      <c r="AT3979" s="160" t="s">
        <v>313</v>
      </c>
      <c r="AU3979" s="160" t="s">
        <v>80</v>
      </c>
      <c r="AV3979" s="13" t="s">
        <v>80</v>
      </c>
      <c r="AW3979" s="13" t="s">
        <v>32</v>
      </c>
      <c r="AX3979" s="13" t="s">
        <v>71</v>
      </c>
      <c r="AY3979" s="160" t="s">
        <v>304</v>
      </c>
    </row>
    <row r="3980" spans="2:65" s="14" customFormat="1" x14ac:dyDescent="0.2">
      <c r="B3980" s="166"/>
      <c r="D3980" s="153" t="s">
        <v>313</v>
      </c>
      <c r="E3980" s="167" t="s">
        <v>2</v>
      </c>
      <c r="F3980" s="168" t="s">
        <v>321</v>
      </c>
      <c r="H3980" s="169">
        <v>2.95</v>
      </c>
      <c r="I3980" s="170"/>
      <c r="L3980" s="166"/>
      <c r="M3980" s="171"/>
      <c r="T3980" s="172"/>
      <c r="AT3980" s="167" t="s">
        <v>313</v>
      </c>
      <c r="AU3980" s="167" t="s">
        <v>80</v>
      </c>
      <c r="AV3980" s="14" t="s">
        <v>322</v>
      </c>
      <c r="AW3980" s="14" t="s">
        <v>32</v>
      </c>
      <c r="AX3980" s="14" t="s">
        <v>71</v>
      </c>
      <c r="AY3980" s="167" t="s">
        <v>304</v>
      </c>
    </row>
    <row r="3981" spans="2:65" s="15" customFormat="1" x14ac:dyDescent="0.2">
      <c r="B3981" s="173"/>
      <c r="D3981" s="153" t="s">
        <v>313</v>
      </c>
      <c r="E3981" s="174" t="s">
        <v>4162</v>
      </c>
      <c r="F3981" s="175" t="s">
        <v>323</v>
      </c>
      <c r="H3981" s="176">
        <v>630.45799999999997</v>
      </c>
      <c r="I3981" s="177"/>
      <c r="L3981" s="173"/>
      <c r="M3981" s="178"/>
      <c r="T3981" s="179"/>
      <c r="AT3981" s="174" t="s">
        <v>313</v>
      </c>
      <c r="AU3981" s="174" t="s">
        <v>80</v>
      </c>
      <c r="AV3981" s="15" t="s">
        <v>86</v>
      </c>
      <c r="AW3981" s="15" t="s">
        <v>32</v>
      </c>
      <c r="AX3981" s="15" t="s">
        <v>78</v>
      </c>
      <c r="AY3981" s="174" t="s">
        <v>304</v>
      </c>
    </row>
    <row r="3982" spans="2:65" s="13" customFormat="1" x14ac:dyDescent="0.2">
      <c r="B3982" s="159"/>
      <c r="D3982" s="153" t="s">
        <v>313</v>
      </c>
      <c r="F3982" s="161" t="s">
        <v>4163</v>
      </c>
      <c r="H3982" s="162">
        <v>693.50400000000002</v>
      </c>
      <c r="I3982" s="163"/>
      <c r="L3982" s="159"/>
      <c r="M3982" s="164"/>
      <c r="T3982" s="165"/>
      <c r="AT3982" s="160" t="s">
        <v>313</v>
      </c>
      <c r="AU3982" s="160" t="s">
        <v>80</v>
      </c>
      <c r="AV3982" s="13" t="s">
        <v>80</v>
      </c>
      <c r="AW3982" s="13" t="s">
        <v>3</v>
      </c>
      <c r="AX3982" s="13" t="s">
        <v>78</v>
      </c>
      <c r="AY3982" s="160" t="s">
        <v>304</v>
      </c>
    </row>
    <row r="3983" spans="2:65" s="1" customFormat="1" ht="16.5" customHeight="1" x14ac:dyDescent="0.2">
      <c r="B3983" s="134"/>
      <c r="C3983" s="181" t="s">
        <v>4164</v>
      </c>
      <c r="D3983" s="181" t="s">
        <v>535</v>
      </c>
      <c r="E3983" s="182" t="s">
        <v>4145</v>
      </c>
      <c r="F3983" s="183" t="s">
        <v>4146</v>
      </c>
      <c r="G3983" s="184" t="s">
        <v>130</v>
      </c>
      <c r="H3983" s="185">
        <v>428.59</v>
      </c>
      <c r="I3983" s="186"/>
      <c r="J3983" s="187">
        <f>ROUND(I3983*H3983,2)</f>
        <v>0</v>
      </c>
      <c r="K3983" s="183" t="s">
        <v>309</v>
      </c>
      <c r="L3983" s="188"/>
      <c r="M3983" s="189" t="s">
        <v>2</v>
      </c>
      <c r="N3983" s="190" t="s">
        <v>42</v>
      </c>
      <c r="P3983" s="144">
        <f>O3983*H3983</f>
        <v>0</v>
      </c>
      <c r="Q3983" s="144">
        <v>1.26E-2</v>
      </c>
      <c r="R3983" s="144">
        <f>Q3983*H3983</f>
        <v>5.4002339999999993</v>
      </c>
      <c r="S3983" s="144">
        <v>0</v>
      </c>
      <c r="T3983" s="145">
        <f>S3983*H3983</f>
        <v>0</v>
      </c>
      <c r="AR3983" s="146" t="s">
        <v>552</v>
      </c>
      <c r="AT3983" s="146" t="s">
        <v>535</v>
      </c>
      <c r="AU3983" s="146" t="s">
        <v>80</v>
      </c>
      <c r="AY3983" s="18" t="s">
        <v>304</v>
      </c>
      <c r="BE3983" s="147">
        <f>IF(N3983="základní",J3983,0)</f>
        <v>0</v>
      </c>
      <c r="BF3983" s="147">
        <f>IF(N3983="snížená",J3983,0)</f>
        <v>0</v>
      </c>
      <c r="BG3983" s="147">
        <f>IF(N3983="zákl. přenesená",J3983,0)</f>
        <v>0</v>
      </c>
      <c r="BH3983" s="147">
        <f>IF(N3983="sníž. přenesená",J3983,0)</f>
        <v>0</v>
      </c>
      <c r="BI3983" s="147">
        <f>IF(N3983="nulová",J3983,0)</f>
        <v>0</v>
      </c>
      <c r="BJ3983" s="18" t="s">
        <v>78</v>
      </c>
      <c r="BK3983" s="147">
        <f>ROUND(I3983*H3983,2)</f>
        <v>0</v>
      </c>
      <c r="BL3983" s="18" t="s">
        <v>423</v>
      </c>
      <c r="BM3983" s="146" t="s">
        <v>4165</v>
      </c>
    </row>
    <row r="3984" spans="2:65" s="1" customFormat="1" ht="19.5" x14ac:dyDescent="0.2">
      <c r="B3984" s="33"/>
      <c r="D3984" s="153" t="s">
        <v>360</v>
      </c>
      <c r="F3984" s="180" t="s">
        <v>4166</v>
      </c>
      <c r="I3984" s="150"/>
      <c r="L3984" s="33"/>
      <c r="M3984" s="151"/>
      <c r="T3984" s="54"/>
      <c r="AT3984" s="18" t="s">
        <v>360</v>
      </c>
      <c r="AU3984" s="18" t="s">
        <v>80</v>
      </c>
    </row>
    <row r="3985" spans="2:65" s="13" customFormat="1" x14ac:dyDescent="0.2">
      <c r="B3985" s="159"/>
      <c r="D3985" s="153" t="s">
        <v>313</v>
      </c>
      <c r="E3985" s="160" t="s">
        <v>2</v>
      </c>
      <c r="F3985" s="161" t="s">
        <v>174</v>
      </c>
      <c r="H3985" s="162">
        <v>385.32</v>
      </c>
      <c r="I3985" s="163"/>
      <c r="L3985" s="159"/>
      <c r="M3985" s="164"/>
      <c r="T3985" s="165"/>
      <c r="AT3985" s="160" t="s">
        <v>313</v>
      </c>
      <c r="AU3985" s="160" t="s">
        <v>80</v>
      </c>
      <c r="AV3985" s="13" t="s">
        <v>80</v>
      </c>
      <c r="AW3985" s="13" t="s">
        <v>32</v>
      </c>
      <c r="AX3985" s="13" t="s">
        <v>71</v>
      </c>
      <c r="AY3985" s="160" t="s">
        <v>304</v>
      </c>
    </row>
    <row r="3986" spans="2:65" s="14" customFormat="1" x14ac:dyDescent="0.2">
      <c r="B3986" s="166"/>
      <c r="D3986" s="153" t="s">
        <v>313</v>
      </c>
      <c r="E3986" s="167" t="s">
        <v>2</v>
      </c>
      <c r="F3986" s="168" t="s">
        <v>321</v>
      </c>
      <c r="H3986" s="169">
        <v>385.32</v>
      </c>
      <c r="I3986" s="170"/>
      <c r="L3986" s="166"/>
      <c r="M3986" s="171"/>
      <c r="T3986" s="172"/>
      <c r="AT3986" s="167" t="s">
        <v>313</v>
      </c>
      <c r="AU3986" s="167" t="s">
        <v>80</v>
      </c>
      <c r="AV3986" s="14" t="s">
        <v>322</v>
      </c>
      <c r="AW3986" s="14" t="s">
        <v>32</v>
      </c>
      <c r="AX3986" s="14" t="s">
        <v>71</v>
      </c>
      <c r="AY3986" s="167" t="s">
        <v>304</v>
      </c>
    </row>
    <row r="3987" spans="2:65" s="12" customFormat="1" x14ac:dyDescent="0.2">
      <c r="B3987" s="152"/>
      <c r="D3987" s="153" t="s">
        <v>313</v>
      </c>
      <c r="E3987" s="154" t="s">
        <v>2</v>
      </c>
      <c r="F3987" s="155" t="s">
        <v>4167</v>
      </c>
      <c r="H3987" s="154" t="s">
        <v>2</v>
      </c>
      <c r="I3987" s="156"/>
      <c r="L3987" s="152"/>
      <c r="M3987" s="157"/>
      <c r="T3987" s="158"/>
      <c r="AT3987" s="154" t="s">
        <v>313</v>
      </c>
      <c r="AU3987" s="154" t="s">
        <v>80</v>
      </c>
      <c r="AV3987" s="12" t="s">
        <v>78</v>
      </c>
      <c r="AW3987" s="12" t="s">
        <v>32</v>
      </c>
      <c r="AX3987" s="12" t="s">
        <v>71</v>
      </c>
      <c r="AY3987" s="154" t="s">
        <v>304</v>
      </c>
    </row>
    <row r="3988" spans="2:65" s="13" customFormat="1" x14ac:dyDescent="0.2">
      <c r="B3988" s="159"/>
      <c r="D3988" s="153" t="s">
        <v>313</v>
      </c>
      <c r="E3988" s="160" t="s">
        <v>2</v>
      </c>
      <c r="F3988" s="161" t="s">
        <v>4168</v>
      </c>
      <c r="H3988" s="162">
        <v>1.325</v>
      </c>
      <c r="I3988" s="163"/>
      <c r="L3988" s="159"/>
      <c r="M3988" s="164"/>
      <c r="T3988" s="165"/>
      <c r="AT3988" s="160" t="s">
        <v>313</v>
      </c>
      <c r="AU3988" s="160" t="s">
        <v>80</v>
      </c>
      <c r="AV3988" s="13" t="s">
        <v>80</v>
      </c>
      <c r="AW3988" s="13" t="s">
        <v>32</v>
      </c>
      <c r="AX3988" s="13" t="s">
        <v>71</v>
      </c>
      <c r="AY3988" s="160" t="s">
        <v>304</v>
      </c>
    </row>
    <row r="3989" spans="2:65" s="13" customFormat="1" x14ac:dyDescent="0.2">
      <c r="B3989" s="159"/>
      <c r="D3989" s="153" t="s">
        <v>313</v>
      </c>
      <c r="E3989" s="160" t="s">
        <v>2</v>
      </c>
      <c r="F3989" s="161" t="s">
        <v>4169</v>
      </c>
      <c r="H3989" s="162">
        <v>0.35</v>
      </c>
      <c r="I3989" s="163"/>
      <c r="L3989" s="159"/>
      <c r="M3989" s="164"/>
      <c r="T3989" s="165"/>
      <c r="AT3989" s="160" t="s">
        <v>313</v>
      </c>
      <c r="AU3989" s="160" t="s">
        <v>80</v>
      </c>
      <c r="AV3989" s="13" t="s">
        <v>80</v>
      </c>
      <c r="AW3989" s="13" t="s">
        <v>32</v>
      </c>
      <c r="AX3989" s="13" t="s">
        <v>71</v>
      </c>
      <c r="AY3989" s="160" t="s">
        <v>304</v>
      </c>
    </row>
    <row r="3990" spans="2:65" s="13" customFormat="1" x14ac:dyDescent="0.2">
      <c r="B3990" s="159"/>
      <c r="D3990" s="153" t="s">
        <v>313</v>
      </c>
      <c r="E3990" s="160" t="s">
        <v>2</v>
      </c>
      <c r="F3990" s="161" t="s">
        <v>4170</v>
      </c>
      <c r="H3990" s="162">
        <v>0.35</v>
      </c>
      <c r="I3990" s="163"/>
      <c r="L3990" s="159"/>
      <c r="M3990" s="164"/>
      <c r="T3990" s="165"/>
      <c r="AT3990" s="160" t="s">
        <v>313</v>
      </c>
      <c r="AU3990" s="160" t="s">
        <v>80</v>
      </c>
      <c r="AV3990" s="13" t="s">
        <v>80</v>
      </c>
      <c r="AW3990" s="13" t="s">
        <v>32</v>
      </c>
      <c r="AX3990" s="13" t="s">
        <v>71</v>
      </c>
      <c r="AY3990" s="160" t="s">
        <v>304</v>
      </c>
    </row>
    <row r="3991" spans="2:65" s="14" customFormat="1" x14ac:dyDescent="0.2">
      <c r="B3991" s="166"/>
      <c r="D3991" s="153" t="s">
        <v>313</v>
      </c>
      <c r="E3991" s="167" t="s">
        <v>2</v>
      </c>
      <c r="F3991" s="168" t="s">
        <v>321</v>
      </c>
      <c r="H3991" s="169">
        <v>2.0249999999999999</v>
      </c>
      <c r="I3991" s="170"/>
      <c r="L3991" s="166"/>
      <c r="M3991" s="171"/>
      <c r="T3991" s="172"/>
      <c r="AT3991" s="167" t="s">
        <v>313</v>
      </c>
      <c r="AU3991" s="167" t="s">
        <v>80</v>
      </c>
      <c r="AV3991" s="14" t="s">
        <v>322</v>
      </c>
      <c r="AW3991" s="14" t="s">
        <v>32</v>
      </c>
      <c r="AX3991" s="14" t="s">
        <v>71</v>
      </c>
      <c r="AY3991" s="167" t="s">
        <v>304</v>
      </c>
    </row>
    <row r="3992" spans="2:65" s="13" customFormat="1" x14ac:dyDescent="0.2">
      <c r="B3992" s="159"/>
      <c r="D3992" s="153" t="s">
        <v>313</v>
      </c>
      <c r="E3992" s="160" t="s">
        <v>2</v>
      </c>
      <c r="F3992" s="161" t="s">
        <v>4171</v>
      </c>
      <c r="H3992" s="162">
        <v>2.282</v>
      </c>
      <c r="I3992" s="163"/>
      <c r="L3992" s="159"/>
      <c r="M3992" s="164"/>
      <c r="T3992" s="165"/>
      <c r="AT3992" s="160" t="s">
        <v>313</v>
      </c>
      <c r="AU3992" s="160" t="s">
        <v>80</v>
      </c>
      <c r="AV3992" s="13" t="s">
        <v>80</v>
      </c>
      <c r="AW3992" s="13" t="s">
        <v>32</v>
      </c>
      <c r="AX3992" s="13" t="s">
        <v>71</v>
      </c>
      <c r="AY3992" s="160" t="s">
        <v>304</v>
      </c>
    </row>
    <row r="3993" spans="2:65" s="14" customFormat="1" x14ac:dyDescent="0.2">
      <c r="B3993" s="166"/>
      <c r="D3993" s="153" t="s">
        <v>313</v>
      </c>
      <c r="E3993" s="167" t="s">
        <v>2</v>
      </c>
      <c r="F3993" s="168" t="s">
        <v>321</v>
      </c>
      <c r="H3993" s="169">
        <v>2.282</v>
      </c>
      <c r="I3993" s="170"/>
      <c r="L3993" s="166"/>
      <c r="M3993" s="171"/>
      <c r="T3993" s="172"/>
      <c r="AT3993" s="167" t="s">
        <v>313</v>
      </c>
      <c r="AU3993" s="167" t="s">
        <v>80</v>
      </c>
      <c r="AV3993" s="14" t="s">
        <v>322</v>
      </c>
      <c r="AW3993" s="14" t="s">
        <v>32</v>
      </c>
      <c r="AX3993" s="14" t="s">
        <v>71</v>
      </c>
      <c r="AY3993" s="167" t="s">
        <v>304</v>
      </c>
    </row>
    <row r="3994" spans="2:65" s="15" customFormat="1" x14ac:dyDescent="0.2">
      <c r="B3994" s="173"/>
      <c r="D3994" s="153" t="s">
        <v>313</v>
      </c>
      <c r="E3994" s="174" t="s">
        <v>4172</v>
      </c>
      <c r="F3994" s="175" t="s">
        <v>323</v>
      </c>
      <c r="H3994" s="176">
        <v>389.62700000000001</v>
      </c>
      <c r="I3994" s="177"/>
      <c r="L3994" s="173"/>
      <c r="M3994" s="178"/>
      <c r="T3994" s="179"/>
      <c r="AT3994" s="174" t="s">
        <v>313</v>
      </c>
      <c r="AU3994" s="174" t="s">
        <v>80</v>
      </c>
      <c r="AV3994" s="15" t="s">
        <v>86</v>
      </c>
      <c r="AW3994" s="15" t="s">
        <v>32</v>
      </c>
      <c r="AX3994" s="15" t="s">
        <v>78</v>
      </c>
      <c r="AY3994" s="174" t="s">
        <v>304</v>
      </c>
    </row>
    <row r="3995" spans="2:65" s="13" customFormat="1" x14ac:dyDescent="0.2">
      <c r="B3995" s="159"/>
      <c r="D3995" s="153" t="s">
        <v>313</v>
      </c>
      <c r="F3995" s="161" t="s">
        <v>4173</v>
      </c>
      <c r="H3995" s="162">
        <v>428.59</v>
      </c>
      <c r="I3995" s="163"/>
      <c r="L3995" s="159"/>
      <c r="M3995" s="164"/>
      <c r="T3995" s="165"/>
      <c r="AT3995" s="160" t="s">
        <v>313</v>
      </c>
      <c r="AU3995" s="160" t="s">
        <v>80</v>
      </c>
      <c r="AV3995" s="13" t="s">
        <v>80</v>
      </c>
      <c r="AW3995" s="13" t="s">
        <v>3</v>
      </c>
      <c r="AX3995" s="13" t="s">
        <v>78</v>
      </c>
      <c r="AY3995" s="160" t="s">
        <v>304</v>
      </c>
    </row>
    <row r="3996" spans="2:65" s="1" customFormat="1" ht="16.5" customHeight="1" x14ac:dyDescent="0.2">
      <c r="B3996" s="134"/>
      <c r="C3996" s="181" t="s">
        <v>4174</v>
      </c>
      <c r="D3996" s="181" t="s">
        <v>535</v>
      </c>
      <c r="E3996" s="182" t="s">
        <v>4145</v>
      </c>
      <c r="F3996" s="183" t="s">
        <v>4146</v>
      </c>
      <c r="G3996" s="184" t="s">
        <v>130</v>
      </c>
      <c r="H3996" s="185">
        <v>7.4889999999999999</v>
      </c>
      <c r="I3996" s="186"/>
      <c r="J3996" s="187">
        <f>ROUND(I3996*H3996,2)</f>
        <v>0</v>
      </c>
      <c r="K3996" s="183" t="s">
        <v>309</v>
      </c>
      <c r="L3996" s="188"/>
      <c r="M3996" s="189" t="s">
        <v>2</v>
      </c>
      <c r="N3996" s="190" t="s">
        <v>42</v>
      </c>
      <c r="P3996" s="144">
        <f>O3996*H3996</f>
        <v>0</v>
      </c>
      <c r="Q3996" s="144">
        <v>1.26E-2</v>
      </c>
      <c r="R3996" s="144">
        <f>Q3996*H3996</f>
        <v>9.4361399999999998E-2</v>
      </c>
      <c r="S3996" s="144">
        <v>0</v>
      </c>
      <c r="T3996" s="145">
        <f>S3996*H3996</f>
        <v>0</v>
      </c>
      <c r="AR3996" s="146" t="s">
        <v>552</v>
      </c>
      <c r="AT3996" s="146" t="s">
        <v>535</v>
      </c>
      <c r="AU3996" s="146" t="s">
        <v>80</v>
      </c>
      <c r="AY3996" s="18" t="s">
        <v>304</v>
      </c>
      <c r="BE3996" s="147">
        <f>IF(N3996="základní",J3996,0)</f>
        <v>0</v>
      </c>
      <c r="BF3996" s="147">
        <f>IF(N3996="snížená",J3996,0)</f>
        <v>0</v>
      </c>
      <c r="BG3996" s="147">
        <f>IF(N3996="zákl. přenesená",J3996,0)</f>
        <v>0</v>
      </c>
      <c r="BH3996" s="147">
        <f>IF(N3996="sníž. přenesená",J3996,0)</f>
        <v>0</v>
      </c>
      <c r="BI3996" s="147">
        <f>IF(N3996="nulová",J3996,0)</f>
        <v>0</v>
      </c>
      <c r="BJ3996" s="18" t="s">
        <v>78</v>
      </c>
      <c r="BK3996" s="147">
        <f>ROUND(I3996*H3996,2)</f>
        <v>0</v>
      </c>
      <c r="BL3996" s="18" t="s">
        <v>423</v>
      </c>
      <c r="BM3996" s="146" t="s">
        <v>4175</v>
      </c>
    </row>
    <row r="3997" spans="2:65" s="1" customFormat="1" ht="19.5" x14ac:dyDescent="0.2">
      <c r="B3997" s="33"/>
      <c r="D3997" s="153" t="s">
        <v>360</v>
      </c>
      <c r="F3997" s="180" t="s">
        <v>4176</v>
      </c>
      <c r="I3997" s="150"/>
      <c r="L3997" s="33"/>
      <c r="M3997" s="151"/>
      <c r="T3997" s="54"/>
      <c r="AT3997" s="18" t="s">
        <v>360</v>
      </c>
      <c r="AU3997" s="18" t="s">
        <v>80</v>
      </c>
    </row>
    <row r="3998" spans="2:65" s="13" customFormat="1" x14ac:dyDescent="0.2">
      <c r="B3998" s="159"/>
      <c r="D3998" s="153" t="s">
        <v>313</v>
      </c>
      <c r="E3998" s="160" t="s">
        <v>2</v>
      </c>
      <c r="F3998" s="161" t="s">
        <v>171</v>
      </c>
      <c r="H3998" s="162">
        <v>6.8079999999999998</v>
      </c>
      <c r="I3998" s="163"/>
      <c r="L3998" s="159"/>
      <c r="M3998" s="164"/>
      <c r="T3998" s="165"/>
      <c r="AT3998" s="160" t="s">
        <v>313</v>
      </c>
      <c r="AU3998" s="160" t="s">
        <v>80</v>
      </c>
      <c r="AV3998" s="13" t="s">
        <v>80</v>
      </c>
      <c r="AW3998" s="13" t="s">
        <v>32</v>
      </c>
      <c r="AX3998" s="13" t="s">
        <v>71</v>
      </c>
      <c r="AY3998" s="160" t="s">
        <v>304</v>
      </c>
    </row>
    <row r="3999" spans="2:65" s="14" customFormat="1" x14ac:dyDescent="0.2">
      <c r="B3999" s="166"/>
      <c r="D3999" s="153" t="s">
        <v>313</v>
      </c>
      <c r="E3999" s="167" t="s">
        <v>2</v>
      </c>
      <c r="F3999" s="168" t="s">
        <v>321</v>
      </c>
      <c r="H3999" s="169">
        <v>6.8079999999999998</v>
      </c>
      <c r="I3999" s="170"/>
      <c r="L3999" s="166"/>
      <c r="M3999" s="171"/>
      <c r="T3999" s="172"/>
      <c r="AT3999" s="167" t="s">
        <v>313</v>
      </c>
      <c r="AU3999" s="167" t="s">
        <v>80</v>
      </c>
      <c r="AV3999" s="14" t="s">
        <v>322</v>
      </c>
      <c r="AW3999" s="14" t="s">
        <v>32</v>
      </c>
      <c r="AX3999" s="14" t="s">
        <v>71</v>
      </c>
      <c r="AY3999" s="167" t="s">
        <v>304</v>
      </c>
    </row>
    <row r="4000" spans="2:65" s="15" customFormat="1" x14ac:dyDescent="0.2">
      <c r="B4000" s="173"/>
      <c r="D4000" s="153" t="s">
        <v>313</v>
      </c>
      <c r="E4000" s="174" t="s">
        <v>2</v>
      </c>
      <c r="F4000" s="175" t="s">
        <v>323</v>
      </c>
      <c r="H4000" s="176">
        <v>6.8079999999999998</v>
      </c>
      <c r="I4000" s="177"/>
      <c r="L4000" s="173"/>
      <c r="M4000" s="178"/>
      <c r="T4000" s="179"/>
      <c r="AT4000" s="174" t="s">
        <v>313</v>
      </c>
      <c r="AU4000" s="174" t="s">
        <v>80</v>
      </c>
      <c r="AV4000" s="15" t="s">
        <v>86</v>
      </c>
      <c r="AW4000" s="15" t="s">
        <v>32</v>
      </c>
      <c r="AX4000" s="15" t="s">
        <v>78</v>
      </c>
      <c r="AY4000" s="174" t="s">
        <v>304</v>
      </c>
    </row>
    <row r="4001" spans="2:65" s="13" customFormat="1" x14ac:dyDescent="0.2">
      <c r="B4001" s="159"/>
      <c r="D4001" s="153" t="s">
        <v>313</v>
      </c>
      <c r="F4001" s="161" t="s">
        <v>4177</v>
      </c>
      <c r="H4001" s="162">
        <v>7.4889999999999999</v>
      </c>
      <c r="I4001" s="163"/>
      <c r="L4001" s="159"/>
      <c r="M4001" s="164"/>
      <c r="T4001" s="165"/>
      <c r="AT4001" s="160" t="s">
        <v>313</v>
      </c>
      <c r="AU4001" s="160" t="s">
        <v>80</v>
      </c>
      <c r="AV4001" s="13" t="s">
        <v>80</v>
      </c>
      <c r="AW4001" s="13" t="s">
        <v>3</v>
      </c>
      <c r="AX4001" s="13" t="s">
        <v>78</v>
      </c>
      <c r="AY4001" s="160" t="s">
        <v>304</v>
      </c>
    </row>
    <row r="4002" spans="2:65" s="1" customFormat="1" ht="24.2" customHeight="1" x14ac:dyDescent="0.2">
      <c r="B4002" s="134"/>
      <c r="C4002" s="135" t="s">
        <v>4178</v>
      </c>
      <c r="D4002" s="135" t="s">
        <v>306</v>
      </c>
      <c r="E4002" s="136" t="s">
        <v>4179</v>
      </c>
      <c r="F4002" s="137" t="s">
        <v>4180</v>
      </c>
      <c r="G4002" s="138" t="s">
        <v>179</v>
      </c>
      <c r="H4002" s="139">
        <v>122.89</v>
      </c>
      <c r="I4002" s="140"/>
      <c r="J4002" s="141">
        <f>ROUND(I4002*H4002,2)</f>
        <v>0</v>
      </c>
      <c r="K4002" s="137" t="s">
        <v>309</v>
      </c>
      <c r="L4002" s="33"/>
      <c r="M4002" s="142" t="s">
        <v>2</v>
      </c>
      <c r="N4002" s="143" t="s">
        <v>42</v>
      </c>
      <c r="P4002" s="144">
        <f>O4002*H4002</f>
        <v>0</v>
      </c>
      <c r="Q4002" s="144">
        <v>5.5000000000000003E-4</v>
      </c>
      <c r="R4002" s="144">
        <f>Q4002*H4002</f>
        <v>6.7589500000000011E-2</v>
      </c>
      <c r="S4002" s="144">
        <v>0</v>
      </c>
      <c r="T4002" s="145">
        <f>S4002*H4002</f>
        <v>0</v>
      </c>
      <c r="AR4002" s="146" t="s">
        <v>423</v>
      </c>
      <c r="AT4002" s="146" t="s">
        <v>306</v>
      </c>
      <c r="AU4002" s="146" t="s">
        <v>80</v>
      </c>
      <c r="AY4002" s="18" t="s">
        <v>304</v>
      </c>
      <c r="BE4002" s="147">
        <f>IF(N4002="základní",J4002,0)</f>
        <v>0</v>
      </c>
      <c r="BF4002" s="147">
        <f>IF(N4002="snížená",J4002,0)</f>
        <v>0</v>
      </c>
      <c r="BG4002" s="147">
        <f>IF(N4002="zákl. přenesená",J4002,0)</f>
        <v>0</v>
      </c>
      <c r="BH4002" s="147">
        <f>IF(N4002="sníž. přenesená",J4002,0)</f>
        <v>0</v>
      </c>
      <c r="BI4002" s="147">
        <f>IF(N4002="nulová",J4002,0)</f>
        <v>0</v>
      </c>
      <c r="BJ4002" s="18" t="s">
        <v>78</v>
      </c>
      <c r="BK4002" s="147">
        <f>ROUND(I4002*H4002,2)</f>
        <v>0</v>
      </c>
      <c r="BL4002" s="18" t="s">
        <v>423</v>
      </c>
      <c r="BM4002" s="146" t="s">
        <v>4181</v>
      </c>
    </row>
    <row r="4003" spans="2:65" s="1" customFormat="1" x14ac:dyDescent="0.2">
      <c r="B4003" s="33"/>
      <c r="D4003" s="148" t="s">
        <v>311</v>
      </c>
      <c r="F4003" s="149" t="s">
        <v>4182</v>
      </c>
      <c r="I4003" s="150"/>
      <c r="L4003" s="33"/>
      <c r="M4003" s="151"/>
      <c r="T4003" s="54"/>
      <c r="AT4003" s="18" t="s">
        <v>311</v>
      </c>
      <c r="AU4003" s="18" t="s">
        <v>80</v>
      </c>
    </row>
    <row r="4004" spans="2:65" s="12" customFormat="1" x14ac:dyDescent="0.2">
      <c r="B4004" s="152"/>
      <c r="D4004" s="153" t="s">
        <v>313</v>
      </c>
      <c r="E4004" s="154" t="s">
        <v>2</v>
      </c>
      <c r="F4004" s="155" t="s">
        <v>1897</v>
      </c>
      <c r="H4004" s="154" t="s">
        <v>2</v>
      </c>
      <c r="I4004" s="156"/>
      <c r="L4004" s="152"/>
      <c r="M4004" s="157"/>
      <c r="T4004" s="158"/>
      <c r="AT4004" s="154" t="s">
        <v>313</v>
      </c>
      <c r="AU4004" s="154" t="s">
        <v>80</v>
      </c>
      <c r="AV4004" s="12" t="s">
        <v>78</v>
      </c>
      <c r="AW4004" s="12" t="s">
        <v>32</v>
      </c>
      <c r="AX4004" s="12" t="s">
        <v>71</v>
      </c>
      <c r="AY4004" s="154" t="s">
        <v>304</v>
      </c>
    </row>
    <row r="4005" spans="2:65" s="12" customFormat="1" x14ac:dyDescent="0.2">
      <c r="B4005" s="152"/>
      <c r="D4005" s="153" t="s">
        <v>313</v>
      </c>
      <c r="E4005" s="154" t="s">
        <v>2</v>
      </c>
      <c r="F4005" s="155" t="s">
        <v>3885</v>
      </c>
      <c r="H4005" s="154" t="s">
        <v>2</v>
      </c>
      <c r="I4005" s="156"/>
      <c r="L4005" s="152"/>
      <c r="M4005" s="157"/>
      <c r="T4005" s="158"/>
      <c r="AT4005" s="154" t="s">
        <v>313</v>
      </c>
      <c r="AU4005" s="154" t="s">
        <v>80</v>
      </c>
      <c r="AV4005" s="12" t="s">
        <v>78</v>
      </c>
      <c r="AW4005" s="12" t="s">
        <v>32</v>
      </c>
      <c r="AX4005" s="12" t="s">
        <v>71</v>
      </c>
      <c r="AY4005" s="154" t="s">
        <v>304</v>
      </c>
    </row>
    <row r="4006" spans="2:65" s="13" customFormat="1" x14ac:dyDescent="0.2">
      <c r="B4006" s="159"/>
      <c r="D4006" s="153" t="s">
        <v>313</v>
      </c>
      <c r="E4006" s="160" t="s">
        <v>2</v>
      </c>
      <c r="F4006" s="161" t="s">
        <v>4183</v>
      </c>
      <c r="H4006" s="162">
        <v>0.9</v>
      </c>
      <c r="I4006" s="163"/>
      <c r="L4006" s="159"/>
      <c r="M4006" s="164"/>
      <c r="T4006" s="165"/>
      <c r="AT4006" s="160" t="s">
        <v>313</v>
      </c>
      <c r="AU4006" s="160" t="s">
        <v>80</v>
      </c>
      <c r="AV4006" s="13" t="s">
        <v>80</v>
      </c>
      <c r="AW4006" s="13" t="s">
        <v>32</v>
      </c>
      <c r="AX4006" s="13" t="s">
        <v>71</v>
      </c>
      <c r="AY4006" s="160" t="s">
        <v>304</v>
      </c>
    </row>
    <row r="4007" spans="2:65" s="13" customFormat="1" x14ac:dyDescent="0.2">
      <c r="B4007" s="159"/>
      <c r="D4007" s="153" t="s">
        <v>313</v>
      </c>
      <c r="E4007" s="160" t="s">
        <v>2</v>
      </c>
      <c r="F4007" s="161" t="s">
        <v>4184</v>
      </c>
      <c r="H4007" s="162">
        <v>0.9</v>
      </c>
      <c r="I4007" s="163"/>
      <c r="L4007" s="159"/>
      <c r="M4007" s="164"/>
      <c r="T4007" s="165"/>
      <c r="AT4007" s="160" t="s">
        <v>313</v>
      </c>
      <c r="AU4007" s="160" t="s">
        <v>80</v>
      </c>
      <c r="AV4007" s="13" t="s">
        <v>80</v>
      </c>
      <c r="AW4007" s="13" t="s">
        <v>32</v>
      </c>
      <c r="AX4007" s="13" t="s">
        <v>71</v>
      </c>
      <c r="AY4007" s="160" t="s">
        <v>304</v>
      </c>
    </row>
    <row r="4008" spans="2:65" s="13" customFormat="1" x14ac:dyDescent="0.2">
      <c r="B4008" s="159"/>
      <c r="D4008" s="153" t="s">
        <v>313</v>
      </c>
      <c r="E4008" s="160" t="s">
        <v>2</v>
      </c>
      <c r="F4008" s="161" t="s">
        <v>4185</v>
      </c>
      <c r="H4008" s="162">
        <v>5.3</v>
      </c>
      <c r="I4008" s="163"/>
      <c r="L4008" s="159"/>
      <c r="M4008" s="164"/>
      <c r="T4008" s="165"/>
      <c r="AT4008" s="160" t="s">
        <v>313</v>
      </c>
      <c r="AU4008" s="160" t="s">
        <v>80</v>
      </c>
      <c r="AV4008" s="13" t="s">
        <v>80</v>
      </c>
      <c r="AW4008" s="13" t="s">
        <v>32</v>
      </c>
      <c r="AX4008" s="13" t="s">
        <v>71</v>
      </c>
      <c r="AY4008" s="160" t="s">
        <v>304</v>
      </c>
    </row>
    <row r="4009" spans="2:65" s="13" customFormat="1" x14ac:dyDescent="0.2">
      <c r="B4009" s="159"/>
      <c r="D4009" s="153" t="s">
        <v>313</v>
      </c>
      <c r="E4009" s="160" t="s">
        <v>2</v>
      </c>
      <c r="F4009" s="161" t="s">
        <v>4186</v>
      </c>
      <c r="H4009" s="162">
        <v>0.9</v>
      </c>
      <c r="I4009" s="163"/>
      <c r="L4009" s="159"/>
      <c r="M4009" s="164"/>
      <c r="T4009" s="165"/>
      <c r="AT4009" s="160" t="s">
        <v>313</v>
      </c>
      <c r="AU4009" s="160" t="s">
        <v>80</v>
      </c>
      <c r="AV4009" s="13" t="s">
        <v>80</v>
      </c>
      <c r="AW4009" s="13" t="s">
        <v>32</v>
      </c>
      <c r="AX4009" s="13" t="s">
        <v>71</v>
      </c>
      <c r="AY4009" s="160" t="s">
        <v>304</v>
      </c>
    </row>
    <row r="4010" spans="2:65" s="13" customFormat="1" x14ac:dyDescent="0.2">
      <c r="B4010" s="159"/>
      <c r="D4010" s="153" t="s">
        <v>313</v>
      </c>
      <c r="E4010" s="160" t="s">
        <v>2</v>
      </c>
      <c r="F4010" s="161" t="s">
        <v>4187</v>
      </c>
      <c r="H4010" s="162">
        <v>5.9</v>
      </c>
      <c r="I4010" s="163"/>
      <c r="L4010" s="159"/>
      <c r="M4010" s="164"/>
      <c r="T4010" s="165"/>
      <c r="AT4010" s="160" t="s">
        <v>313</v>
      </c>
      <c r="AU4010" s="160" t="s">
        <v>80</v>
      </c>
      <c r="AV4010" s="13" t="s">
        <v>80</v>
      </c>
      <c r="AW4010" s="13" t="s">
        <v>32</v>
      </c>
      <c r="AX4010" s="13" t="s">
        <v>71</v>
      </c>
      <c r="AY4010" s="160" t="s">
        <v>304</v>
      </c>
    </row>
    <row r="4011" spans="2:65" s="13" customFormat="1" x14ac:dyDescent="0.2">
      <c r="B4011" s="159"/>
      <c r="D4011" s="153" t="s">
        <v>313</v>
      </c>
      <c r="E4011" s="160" t="s">
        <v>2</v>
      </c>
      <c r="F4011" s="161" t="s">
        <v>4188</v>
      </c>
      <c r="H4011" s="162">
        <v>0.9</v>
      </c>
      <c r="I4011" s="163"/>
      <c r="L4011" s="159"/>
      <c r="M4011" s="164"/>
      <c r="T4011" s="165"/>
      <c r="AT4011" s="160" t="s">
        <v>313</v>
      </c>
      <c r="AU4011" s="160" t="s">
        <v>80</v>
      </c>
      <c r="AV4011" s="13" t="s">
        <v>80</v>
      </c>
      <c r="AW4011" s="13" t="s">
        <v>32</v>
      </c>
      <c r="AX4011" s="13" t="s">
        <v>71</v>
      </c>
      <c r="AY4011" s="160" t="s">
        <v>304</v>
      </c>
    </row>
    <row r="4012" spans="2:65" s="13" customFormat="1" x14ac:dyDescent="0.2">
      <c r="B4012" s="159"/>
      <c r="D4012" s="153" t="s">
        <v>313</v>
      </c>
      <c r="E4012" s="160" t="s">
        <v>2</v>
      </c>
      <c r="F4012" s="161" t="s">
        <v>4189</v>
      </c>
      <c r="H4012" s="162">
        <v>0.9</v>
      </c>
      <c r="I4012" s="163"/>
      <c r="L4012" s="159"/>
      <c r="M4012" s="164"/>
      <c r="T4012" s="165"/>
      <c r="AT4012" s="160" t="s">
        <v>313</v>
      </c>
      <c r="AU4012" s="160" t="s">
        <v>80</v>
      </c>
      <c r="AV4012" s="13" t="s">
        <v>80</v>
      </c>
      <c r="AW4012" s="13" t="s">
        <v>32</v>
      </c>
      <c r="AX4012" s="13" t="s">
        <v>71</v>
      </c>
      <c r="AY4012" s="160" t="s">
        <v>304</v>
      </c>
    </row>
    <row r="4013" spans="2:65" s="13" customFormat="1" x14ac:dyDescent="0.2">
      <c r="B4013" s="159"/>
      <c r="D4013" s="153" t="s">
        <v>313</v>
      </c>
      <c r="E4013" s="160" t="s">
        <v>2</v>
      </c>
      <c r="F4013" s="161" t="s">
        <v>4190</v>
      </c>
      <c r="H4013" s="162">
        <v>3.3</v>
      </c>
      <c r="I4013" s="163"/>
      <c r="L4013" s="159"/>
      <c r="M4013" s="164"/>
      <c r="T4013" s="165"/>
      <c r="AT4013" s="160" t="s">
        <v>313</v>
      </c>
      <c r="AU4013" s="160" t="s">
        <v>80</v>
      </c>
      <c r="AV4013" s="13" t="s">
        <v>80</v>
      </c>
      <c r="AW4013" s="13" t="s">
        <v>32</v>
      </c>
      <c r="AX4013" s="13" t="s">
        <v>71</v>
      </c>
      <c r="AY4013" s="160" t="s">
        <v>304</v>
      </c>
    </row>
    <row r="4014" spans="2:65" s="13" customFormat="1" x14ac:dyDescent="0.2">
      <c r="B4014" s="159"/>
      <c r="D4014" s="153" t="s">
        <v>313</v>
      </c>
      <c r="E4014" s="160" t="s">
        <v>2</v>
      </c>
      <c r="F4014" s="161" t="s">
        <v>4191</v>
      </c>
      <c r="H4014" s="162">
        <v>3.3</v>
      </c>
      <c r="I4014" s="163"/>
      <c r="L4014" s="159"/>
      <c r="M4014" s="164"/>
      <c r="T4014" s="165"/>
      <c r="AT4014" s="160" t="s">
        <v>313</v>
      </c>
      <c r="AU4014" s="160" t="s">
        <v>80</v>
      </c>
      <c r="AV4014" s="13" t="s">
        <v>80</v>
      </c>
      <c r="AW4014" s="13" t="s">
        <v>32</v>
      </c>
      <c r="AX4014" s="13" t="s">
        <v>71</v>
      </c>
      <c r="AY4014" s="160" t="s">
        <v>304</v>
      </c>
    </row>
    <row r="4015" spans="2:65" s="13" customFormat="1" x14ac:dyDescent="0.2">
      <c r="B4015" s="159"/>
      <c r="D4015" s="153" t="s">
        <v>313</v>
      </c>
      <c r="E4015" s="160" t="s">
        <v>2</v>
      </c>
      <c r="F4015" s="161" t="s">
        <v>4192</v>
      </c>
      <c r="H4015" s="162">
        <v>0.9</v>
      </c>
      <c r="I4015" s="163"/>
      <c r="L4015" s="159"/>
      <c r="M4015" s="164"/>
      <c r="T4015" s="165"/>
      <c r="AT4015" s="160" t="s">
        <v>313</v>
      </c>
      <c r="AU4015" s="160" t="s">
        <v>80</v>
      </c>
      <c r="AV4015" s="13" t="s">
        <v>80</v>
      </c>
      <c r="AW4015" s="13" t="s">
        <v>32</v>
      </c>
      <c r="AX4015" s="13" t="s">
        <v>71</v>
      </c>
      <c r="AY4015" s="160" t="s">
        <v>304</v>
      </c>
    </row>
    <row r="4016" spans="2:65" s="13" customFormat="1" x14ac:dyDescent="0.2">
      <c r="B4016" s="159"/>
      <c r="D4016" s="153" t="s">
        <v>313</v>
      </c>
      <c r="E4016" s="160" t="s">
        <v>2</v>
      </c>
      <c r="F4016" s="161" t="s">
        <v>4193</v>
      </c>
      <c r="H4016" s="162">
        <v>0.9</v>
      </c>
      <c r="I4016" s="163"/>
      <c r="L4016" s="159"/>
      <c r="M4016" s="164"/>
      <c r="T4016" s="165"/>
      <c r="AT4016" s="160" t="s">
        <v>313</v>
      </c>
      <c r="AU4016" s="160" t="s">
        <v>80</v>
      </c>
      <c r="AV4016" s="13" t="s">
        <v>80</v>
      </c>
      <c r="AW4016" s="13" t="s">
        <v>32</v>
      </c>
      <c r="AX4016" s="13" t="s">
        <v>71</v>
      </c>
      <c r="AY4016" s="160" t="s">
        <v>304</v>
      </c>
    </row>
    <row r="4017" spans="2:51" s="13" customFormat="1" x14ac:dyDescent="0.2">
      <c r="B4017" s="159"/>
      <c r="D4017" s="153" t="s">
        <v>313</v>
      </c>
      <c r="E4017" s="160" t="s">
        <v>2</v>
      </c>
      <c r="F4017" s="161" t="s">
        <v>4194</v>
      </c>
      <c r="H4017" s="162">
        <v>2</v>
      </c>
      <c r="I4017" s="163"/>
      <c r="L4017" s="159"/>
      <c r="M4017" s="164"/>
      <c r="T4017" s="165"/>
      <c r="AT4017" s="160" t="s">
        <v>313</v>
      </c>
      <c r="AU4017" s="160" t="s">
        <v>80</v>
      </c>
      <c r="AV4017" s="13" t="s">
        <v>80</v>
      </c>
      <c r="AW4017" s="13" t="s">
        <v>32</v>
      </c>
      <c r="AX4017" s="13" t="s">
        <v>71</v>
      </c>
      <c r="AY4017" s="160" t="s">
        <v>304</v>
      </c>
    </row>
    <row r="4018" spans="2:51" s="13" customFormat="1" x14ac:dyDescent="0.2">
      <c r="B4018" s="159"/>
      <c r="D4018" s="153" t="s">
        <v>313</v>
      </c>
      <c r="E4018" s="160" t="s">
        <v>2</v>
      </c>
      <c r="F4018" s="161" t="s">
        <v>4195</v>
      </c>
      <c r="H4018" s="162">
        <v>2</v>
      </c>
      <c r="I4018" s="163"/>
      <c r="L4018" s="159"/>
      <c r="M4018" s="164"/>
      <c r="T4018" s="165"/>
      <c r="AT4018" s="160" t="s">
        <v>313</v>
      </c>
      <c r="AU4018" s="160" t="s">
        <v>80</v>
      </c>
      <c r="AV4018" s="13" t="s">
        <v>80</v>
      </c>
      <c r="AW4018" s="13" t="s">
        <v>32</v>
      </c>
      <c r="AX4018" s="13" t="s">
        <v>71</v>
      </c>
      <c r="AY4018" s="160" t="s">
        <v>304</v>
      </c>
    </row>
    <row r="4019" spans="2:51" s="13" customFormat="1" x14ac:dyDescent="0.2">
      <c r="B4019" s="159"/>
      <c r="D4019" s="153" t="s">
        <v>313</v>
      </c>
      <c r="E4019" s="160" t="s">
        <v>2</v>
      </c>
      <c r="F4019" s="161" t="s">
        <v>4196</v>
      </c>
      <c r="H4019" s="162">
        <v>2</v>
      </c>
      <c r="I4019" s="163"/>
      <c r="L4019" s="159"/>
      <c r="M4019" s="164"/>
      <c r="T4019" s="165"/>
      <c r="AT4019" s="160" t="s">
        <v>313</v>
      </c>
      <c r="AU4019" s="160" t="s">
        <v>80</v>
      </c>
      <c r="AV4019" s="13" t="s">
        <v>80</v>
      </c>
      <c r="AW4019" s="13" t="s">
        <v>32</v>
      </c>
      <c r="AX4019" s="13" t="s">
        <v>71</v>
      </c>
      <c r="AY4019" s="160" t="s">
        <v>304</v>
      </c>
    </row>
    <row r="4020" spans="2:51" s="13" customFormat="1" x14ac:dyDescent="0.2">
      <c r="B4020" s="159"/>
      <c r="D4020" s="153" t="s">
        <v>313</v>
      </c>
      <c r="E4020" s="160" t="s">
        <v>2</v>
      </c>
      <c r="F4020" s="161" t="s">
        <v>4197</v>
      </c>
      <c r="H4020" s="162">
        <v>2.0099999999999998</v>
      </c>
      <c r="I4020" s="163"/>
      <c r="L4020" s="159"/>
      <c r="M4020" s="164"/>
      <c r="T4020" s="165"/>
      <c r="AT4020" s="160" t="s">
        <v>313</v>
      </c>
      <c r="AU4020" s="160" t="s">
        <v>80</v>
      </c>
      <c r="AV4020" s="13" t="s">
        <v>80</v>
      </c>
      <c r="AW4020" s="13" t="s">
        <v>32</v>
      </c>
      <c r="AX4020" s="13" t="s">
        <v>71</v>
      </c>
      <c r="AY4020" s="160" t="s">
        <v>304</v>
      </c>
    </row>
    <row r="4021" spans="2:51" s="14" customFormat="1" x14ac:dyDescent="0.2">
      <c r="B4021" s="166"/>
      <c r="D4021" s="153" t="s">
        <v>313</v>
      </c>
      <c r="E4021" s="167" t="s">
        <v>2</v>
      </c>
      <c r="F4021" s="168" t="s">
        <v>321</v>
      </c>
      <c r="H4021" s="169">
        <v>32.11</v>
      </c>
      <c r="I4021" s="170"/>
      <c r="L4021" s="166"/>
      <c r="M4021" s="171"/>
      <c r="T4021" s="172"/>
      <c r="AT4021" s="167" t="s">
        <v>313</v>
      </c>
      <c r="AU4021" s="167" t="s">
        <v>80</v>
      </c>
      <c r="AV4021" s="14" t="s">
        <v>322</v>
      </c>
      <c r="AW4021" s="14" t="s">
        <v>32</v>
      </c>
      <c r="AX4021" s="14" t="s">
        <v>71</v>
      </c>
      <c r="AY4021" s="167" t="s">
        <v>304</v>
      </c>
    </row>
    <row r="4022" spans="2:51" s="12" customFormat="1" x14ac:dyDescent="0.2">
      <c r="B4022" s="152"/>
      <c r="D4022" s="153" t="s">
        <v>313</v>
      </c>
      <c r="E4022" s="154" t="s">
        <v>2</v>
      </c>
      <c r="F4022" s="155" t="s">
        <v>3899</v>
      </c>
      <c r="H4022" s="154" t="s">
        <v>2</v>
      </c>
      <c r="I4022" s="156"/>
      <c r="L4022" s="152"/>
      <c r="M4022" s="157"/>
      <c r="T4022" s="158"/>
      <c r="AT4022" s="154" t="s">
        <v>313</v>
      </c>
      <c r="AU4022" s="154" t="s">
        <v>80</v>
      </c>
      <c r="AV4022" s="12" t="s">
        <v>78</v>
      </c>
      <c r="AW4022" s="12" t="s">
        <v>32</v>
      </c>
      <c r="AX4022" s="12" t="s">
        <v>71</v>
      </c>
      <c r="AY4022" s="154" t="s">
        <v>304</v>
      </c>
    </row>
    <row r="4023" spans="2:51" s="13" customFormat="1" x14ac:dyDescent="0.2">
      <c r="B4023" s="159"/>
      <c r="D4023" s="153" t="s">
        <v>313</v>
      </c>
      <c r="E4023" s="160" t="s">
        <v>2</v>
      </c>
      <c r="F4023" s="161" t="s">
        <v>4198</v>
      </c>
      <c r="H4023" s="162">
        <v>3.37</v>
      </c>
      <c r="I4023" s="163"/>
      <c r="L4023" s="159"/>
      <c r="M4023" s="164"/>
      <c r="T4023" s="165"/>
      <c r="AT4023" s="160" t="s">
        <v>313</v>
      </c>
      <c r="AU4023" s="160" t="s">
        <v>80</v>
      </c>
      <c r="AV4023" s="13" t="s">
        <v>80</v>
      </c>
      <c r="AW4023" s="13" t="s">
        <v>32</v>
      </c>
      <c r="AX4023" s="13" t="s">
        <v>71</v>
      </c>
      <c r="AY4023" s="160" t="s">
        <v>304</v>
      </c>
    </row>
    <row r="4024" spans="2:51" s="13" customFormat="1" x14ac:dyDescent="0.2">
      <c r="B4024" s="159"/>
      <c r="D4024" s="153" t="s">
        <v>313</v>
      </c>
      <c r="E4024" s="160" t="s">
        <v>2</v>
      </c>
      <c r="F4024" s="161" t="s">
        <v>4199</v>
      </c>
      <c r="H4024" s="162">
        <v>26.26</v>
      </c>
      <c r="I4024" s="163"/>
      <c r="L4024" s="159"/>
      <c r="M4024" s="164"/>
      <c r="T4024" s="165"/>
      <c r="AT4024" s="160" t="s">
        <v>313</v>
      </c>
      <c r="AU4024" s="160" t="s">
        <v>80</v>
      </c>
      <c r="AV4024" s="13" t="s">
        <v>80</v>
      </c>
      <c r="AW4024" s="13" t="s">
        <v>32</v>
      </c>
      <c r="AX4024" s="13" t="s">
        <v>71</v>
      </c>
      <c r="AY4024" s="160" t="s">
        <v>304</v>
      </c>
    </row>
    <row r="4025" spans="2:51" s="13" customFormat="1" x14ac:dyDescent="0.2">
      <c r="B4025" s="159"/>
      <c r="D4025" s="153" t="s">
        <v>313</v>
      </c>
      <c r="E4025" s="160" t="s">
        <v>2</v>
      </c>
      <c r="F4025" s="161" t="s">
        <v>4200</v>
      </c>
      <c r="H4025" s="162">
        <v>20.2</v>
      </c>
      <c r="I4025" s="163"/>
      <c r="L4025" s="159"/>
      <c r="M4025" s="164"/>
      <c r="T4025" s="165"/>
      <c r="AT4025" s="160" t="s">
        <v>313</v>
      </c>
      <c r="AU4025" s="160" t="s">
        <v>80</v>
      </c>
      <c r="AV4025" s="13" t="s">
        <v>80</v>
      </c>
      <c r="AW4025" s="13" t="s">
        <v>32</v>
      </c>
      <c r="AX4025" s="13" t="s">
        <v>71</v>
      </c>
      <c r="AY4025" s="160" t="s">
        <v>304</v>
      </c>
    </row>
    <row r="4026" spans="2:51" s="13" customFormat="1" x14ac:dyDescent="0.2">
      <c r="B4026" s="159"/>
      <c r="D4026" s="153" t="s">
        <v>313</v>
      </c>
      <c r="E4026" s="160" t="s">
        <v>2</v>
      </c>
      <c r="F4026" s="161" t="s">
        <v>4201</v>
      </c>
      <c r="H4026" s="162">
        <v>14.06</v>
      </c>
      <c r="I4026" s="163"/>
      <c r="L4026" s="159"/>
      <c r="M4026" s="164"/>
      <c r="T4026" s="165"/>
      <c r="AT4026" s="160" t="s">
        <v>313</v>
      </c>
      <c r="AU4026" s="160" t="s">
        <v>80</v>
      </c>
      <c r="AV4026" s="13" t="s">
        <v>80</v>
      </c>
      <c r="AW4026" s="13" t="s">
        <v>32</v>
      </c>
      <c r="AX4026" s="13" t="s">
        <v>71</v>
      </c>
      <c r="AY4026" s="160" t="s">
        <v>304</v>
      </c>
    </row>
    <row r="4027" spans="2:51" s="13" customFormat="1" x14ac:dyDescent="0.2">
      <c r="B4027" s="159"/>
      <c r="D4027" s="153" t="s">
        <v>313</v>
      </c>
      <c r="E4027" s="160" t="s">
        <v>2</v>
      </c>
      <c r="F4027" s="161" t="s">
        <v>4202</v>
      </c>
      <c r="H4027" s="162">
        <v>7.29</v>
      </c>
      <c r="I4027" s="163"/>
      <c r="L4027" s="159"/>
      <c r="M4027" s="164"/>
      <c r="T4027" s="165"/>
      <c r="AT4027" s="160" t="s">
        <v>313</v>
      </c>
      <c r="AU4027" s="160" t="s">
        <v>80</v>
      </c>
      <c r="AV4027" s="13" t="s">
        <v>80</v>
      </c>
      <c r="AW4027" s="13" t="s">
        <v>32</v>
      </c>
      <c r="AX4027" s="13" t="s">
        <v>71</v>
      </c>
      <c r="AY4027" s="160" t="s">
        <v>304</v>
      </c>
    </row>
    <row r="4028" spans="2:51" s="13" customFormat="1" x14ac:dyDescent="0.2">
      <c r="B4028" s="159"/>
      <c r="D4028" s="153" t="s">
        <v>313</v>
      </c>
      <c r="E4028" s="160" t="s">
        <v>2</v>
      </c>
      <c r="F4028" s="161" t="s">
        <v>4203</v>
      </c>
      <c r="H4028" s="162">
        <v>2.6</v>
      </c>
      <c r="I4028" s="163"/>
      <c r="L4028" s="159"/>
      <c r="M4028" s="164"/>
      <c r="T4028" s="165"/>
      <c r="AT4028" s="160" t="s">
        <v>313</v>
      </c>
      <c r="AU4028" s="160" t="s">
        <v>80</v>
      </c>
      <c r="AV4028" s="13" t="s">
        <v>80</v>
      </c>
      <c r="AW4028" s="13" t="s">
        <v>32</v>
      </c>
      <c r="AX4028" s="13" t="s">
        <v>71</v>
      </c>
      <c r="AY4028" s="160" t="s">
        <v>304</v>
      </c>
    </row>
    <row r="4029" spans="2:51" s="13" customFormat="1" x14ac:dyDescent="0.2">
      <c r="B4029" s="159"/>
      <c r="D4029" s="153" t="s">
        <v>313</v>
      </c>
      <c r="E4029" s="160" t="s">
        <v>2</v>
      </c>
      <c r="F4029" s="161" t="s">
        <v>4204</v>
      </c>
      <c r="H4029" s="162">
        <v>2.6</v>
      </c>
      <c r="I4029" s="163"/>
      <c r="L4029" s="159"/>
      <c r="M4029" s="164"/>
      <c r="T4029" s="165"/>
      <c r="AT4029" s="160" t="s">
        <v>313</v>
      </c>
      <c r="AU4029" s="160" t="s">
        <v>80</v>
      </c>
      <c r="AV4029" s="13" t="s">
        <v>80</v>
      </c>
      <c r="AW4029" s="13" t="s">
        <v>32</v>
      </c>
      <c r="AX4029" s="13" t="s">
        <v>71</v>
      </c>
      <c r="AY4029" s="160" t="s">
        <v>304</v>
      </c>
    </row>
    <row r="4030" spans="2:51" s="13" customFormat="1" x14ac:dyDescent="0.2">
      <c r="B4030" s="159"/>
      <c r="D4030" s="153" t="s">
        <v>313</v>
      </c>
      <c r="E4030" s="160" t="s">
        <v>2</v>
      </c>
      <c r="F4030" s="161" t="s">
        <v>4205</v>
      </c>
      <c r="H4030" s="162">
        <v>14.4</v>
      </c>
      <c r="I4030" s="163"/>
      <c r="L4030" s="159"/>
      <c r="M4030" s="164"/>
      <c r="T4030" s="165"/>
      <c r="AT4030" s="160" t="s">
        <v>313</v>
      </c>
      <c r="AU4030" s="160" t="s">
        <v>80</v>
      </c>
      <c r="AV4030" s="13" t="s">
        <v>80</v>
      </c>
      <c r="AW4030" s="13" t="s">
        <v>32</v>
      </c>
      <c r="AX4030" s="13" t="s">
        <v>71</v>
      </c>
      <c r="AY4030" s="160" t="s">
        <v>304</v>
      </c>
    </row>
    <row r="4031" spans="2:51" s="14" customFormat="1" x14ac:dyDescent="0.2">
      <c r="B4031" s="166"/>
      <c r="D4031" s="153" t="s">
        <v>313</v>
      </c>
      <c r="E4031" s="167" t="s">
        <v>2</v>
      </c>
      <c r="F4031" s="168" t="s">
        <v>321</v>
      </c>
      <c r="H4031" s="169">
        <v>90.78</v>
      </c>
      <c r="I4031" s="170"/>
      <c r="L4031" s="166"/>
      <c r="M4031" s="171"/>
      <c r="T4031" s="172"/>
      <c r="AT4031" s="167" t="s">
        <v>313</v>
      </c>
      <c r="AU4031" s="167" t="s">
        <v>80</v>
      </c>
      <c r="AV4031" s="14" t="s">
        <v>322</v>
      </c>
      <c r="AW4031" s="14" t="s">
        <v>32</v>
      </c>
      <c r="AX4031" s="14" t="s">
        <v>71</v>
      </c>
      <c r="AY4031" s="167" t="s">
        <v>304</v>
      </c>
    </row>
    <row r="4032" spans="2:51" s="15" customFormat="1" x14ac:dyDescent="0.2">
      <c r="B4032" s="173"/>
      <c r="D4032" s="153" t="s">
        <v>313</v>
      </c>
      <c r="E4032" s="174" t="s">
        <v>2</v>
      </c>
      <c r="F4032" s="175" t="s">
        <v>323</v>
      </c>
      <c r="H4032" s="176">
        <v>122.89</v>
      </c>
      <c r="I4032" s="177"/>
      <c r="L4032" s="173"/>
      <c r="M4032" s="178"/>
      <c r="T4032" s="179"/>
      <c r="AT4032" s="174" t="s">
        <v>313</v>
      </c>
      <c r="AU4032" s="174" t="s">
        <v>80</v>
      </c>
      <c r="AV4032" s="15" t="s">
        <v>86</v>
      </c>
      <c r="AW4032" s="15" t="s">
        <v>32</v>
      </c>
      <c r="AX4032" s="15" t="s">
        <v>78</v>
      </c>
      <c r="AY4032" s="174" t="s">
        <v>304</v>
      </c>
    </row>
    <row r="4033" spans="2:65" s="1" customFormat="1" ht="24.2" customHeight="1" x14ac:dyDescent="0.2">
      <c r="B4033" s="134"/>
      <c r="C4033" s="135" t="s">
        <v>4206</v>
      </c>
      <c r="D4033" s="135" t="s">
        <v>306</v>
      </c>
      <c r="E4033" s="136" t="s">
        <v>4207</v>
      </c>
      <c r="F4033" s="137" t="s">
        <v>4208</v>
      </c>
      <c r="G4033" s="138" t="s">
        <v>179</v>
      </c>
      <c r="H4033" s="139">
        <v>125.17</v>
      </c>
      <c r="I4033" s="140"/>
      <c r="J4033" s="141">
        <f>ROUND(I4033*H4033,2)</f>
        <v>0</v>
      </c>
      <c r="K4033" s="137" t="s">
        <v>309</v>
      </c>
      <c r="L4033" s="33"/>
      <c r="M4033" s="142" t="s">
        <v>2</v>
      </c>
      <c r="N4033" s="143" t="s">
        <v>42</v>
      </c>
      <c r="P4033" s="144">
        <f>O4033*H4033</f>
        <v>0</v>
      </c>
      <c r="Q4033" s="144">
        <v>3.0000000000000001E-5</v>
      </c>
      <c r="R4033" s="144">
        <f>Q4033*H4033</f>
        <v>3.7550999999999999E-3</v>
      </c>
      <c r="S4033" s="144">
        <v>0</v>
      </c>
      <c r="T4033" s="145">
        <f>S4033*H4033</f>
        <v>0</v>
      </c>
      <c r="AR4033" s="146" t="s">
        <v>423</v>
      </c>
      <c r="AT4033" s="146" t="s">
        <v>306</v>
      </c>
      <c r="AU4033" s="146" t="s">
        <v>80</v>
      </c>
      <c r="AY4033" s="18" t="s">
        <v>304</v>
      </c>
      <c r="BE4033" s="147">
        <f>IF(N4033="základní",J4033,0)</f>
        <v>0</v>
      </c>
      <c r="BF4033" s="147">
        <f>IF(N4033="snížená",J4033,0)</f>
        <v>0</v>
      </c>
      <c r="BG4033" s="147">
        <f>IF(N4033="zákl. přenesená",J4033,0)</f>
        <v>0</v>
      </c>
      <c r="BH4033" s="147">
        <f>IF(N4033="sníž. přenesená",J4033,0)</f>
        <v>0</v>
      </c>
      <c r="BI4033" s="147">
        <f>IF(N4033="nulová",J4033,0)</f>
        <v>0</v>
      </c>
      <c r="BJ4033" s="18" t="s">
        <v>78</v>
      </c>
      <c r="BK4033" s="147">
        <f>ROUND(I4033*H4033,2)</f>
        <v>0</v>
      </c>
      <c r="BL4033" s="18" t="s">
        <v>423</v>
      </c>
      <c r="BM4033" s="146" t="s">
        <v>4209</v>
      </c>
    </row>
    <row r="4034" spans="2:65" s="1" customFormat="1" x14ac:dyDescent="0.2">
      <c r="B4034" s="33"/>
      <c r="D4034" s="148" t="s">
        <v>311</v>
      </c>
      <c r="F4034" s="149" t="s">
        <v>4210</v>
      </c>
      <c r="I4034" s="150"/>
      <c r="L4034" s="33"/>
      <c r="M4034" s="151"/>
      <c r="T4034" s="54"/>
      <c r="AT4034" s="18" t="s">
        <v>311</v>
      </c>
      <c r="AU4034" s="18" t="s">
        <v>80</v>
      </c>
    </row>
    <row r="4035" spans="2:65" s="12" customFormat="1" x14ac:dyDescent="0.2">
      <c r="B4035" s="152"/>
      <c r="D4035" s="153" t="s">
        <v>313</v>
      </c>
      <c r="E4035" s="154" t="s">
        <v>2</v>
      </c>
      <c r="F4035" s="155" t="s">
        <v>1897</v>
      </c>
      <c r="H4035" s="154" t="s">
        <v>2</v>
      </c>
      <c r="I4035" s="156"/>
      <c r="L4035" s="152"/>
      <c r="M4035" s="157"/>
      <c r="T4035" s="158"/>
      <c r="AT4035" s="154" t="s">
        <v>313</v>
      </c>
      <c r="AU4035" s="154" t="s">
        <v>80</v>
      </c>
      <c r="AV4035" s="12" t="s">
        <v>78</v>
      </c>
      <c r="AW4035" s="12" t="s">
        <v>32</v>
      </c>
      <c r="AX4035" s="12" t="s">
        <v>71</v>
      </c>
      <c r="AY4035" s="154" t="s">
        <v>304</v>
      </c>
    </row>
    <row r="4036" spans="2:65" s="12" customFormat="1" x14ac:dyDescent="0.2">
      <c r="B4036" s="152"/>
      <c r="D4036" s="153" t="s">
        <v>313</v>
      </c>
      <c r="E4036" s="154" t="s">
        <v>2</v>
      </c>
      <c r="F4036" s="155" t="s">
        <v>3885</v>
      </c>
      <c r="H4036" s="154" t="s">
        <v>2</v>
      </c>
      <c r="I4036" s="156"/>
      <c r="L4036" s="152"/>
      <c r="M4036" s="157"/>
      <c r="T4036" s="158"/>
      <c r="AT4036" s="154" t="s">
        <v>313</v>
      </c>
      <c r="AU4036" s="154" t="s">
        <v>80</v>
      </c>
      <c r="AV4036" s="12" t="s">
        <v>78</v>
      </c>
      <c r="AW4036" s="12" t="s">
        <v>32</v>
      </c>
      <c r="AX4036" s="12" t="s">
        <v>71</v>
      </c>
      <c r="AY4036" s="154" t="s">
        <v>304</v>
      </c>
    </row>
    <row r="4037" spans="2:65" s="13" customFormat="1" x14ac:dyDescent="0.2">
      <c r="B4037" s="159"/>
      <c r="D4037" s="153" t="s">
        <v>313</v>
      </c>
      <c r="E4037" s="160" t="s">
        <v>2</v>
      </c>
      <c r="F4037" s="161" t="s">
        <v>4185</v>
      </c>
      <c r="H4037" s="162">
        <v>5.3</v>
      </c>
      <c r="I4037" s="163"/>
      <c r="L4037" s="159"/>
      <c r="M4037" s="164"/>
      <c r="T4037" s="165"/>
      <c r="AT4037" s="160" t="s">
        <v>313</v>
      </c>
      <c r="AU4037" s="160" t="s">
        <v>80</v>
      </c>
      <c r="AV4037" s="13" t="s">
        <v>80</v>
      </c>
      <c r="AW4037" s="13" t="s">
        <v>32</v>
      </c>
      <c r="AX4037" s="13" t="s">
        <v>71</v>
      </c>
      <c r="AY4037" s="160" t="s">
        <v>304</v>
      </c>
    </row>
    <row r="4038" spans="2:65" s="13" customFormat="1" x14ac:dyDescent="0.2">
      <c r="B4038" s="159"/>
      <c r="D4038" s="153" t="s">
        <v>313</v>
      </c>
      <c r="E4038" s="160" t="s">
        <v>2</v>
      </c>
      <c r="F4038" s="161" t="s">
        <v>4211</v>
      </c>
      <c r="H4038" s="162">
        <v>4.7</v>
      </c>
      <c r="I4038" s="163"/>
      <c r="L4038" s="159"/>
      <c r="M4038" s="164"/>
      <c r="T4038" s="165"/>
      <c r="AT4038" s="160" t="s">
        <v>313</v>
      </c>
      <c r="AU4038" s="160" t="s">
        <v>80</v>
      </c>
      <c r="AV4038" s="13" t="s">
        <v>80</v>
      </c>
      <c r="AW4038" s="13" t="s">
        <v>32</v>
      </c>
      <c r="AX4038" s="13" t="s">
        <v>71</v>
      </c>
      <c r="AY4038" s="160" t="s">
        <v>304</v>
      </c>
    </row>
    <row r="4039" spans="2:65" s="13" customFormat="1" x14ac:dyDescent="0.2">
      <c r="B4039" s="159"/>
      <c r="D4039" s="153" t="s">
        <v>313</v>
      </c>
      <c r="E4039" s="160" t="s">
        <v>2</v>
      </c>
      <c r="F4039" s="161" t="s">
        <v>4212</v>
      </c>
      <c r="H4039" s="162">
        <v>4.7</v>
      </c>
      <c r="I4039" s="163"/>
      <c r="L4039" s="159"/>
      <c r="M4039" s="164"/>
      <c r="T4039" s="165"/>
      <c r="AT4039" s="160" t="s">
        <v>313</v>
      </c>
      <c r="AU4039" s="160" t="s">
        <v>80</v>
      </c>
      <c r="AV4039" s="13" t="s">
        <v>80</v>
      </c>
      <c r="AW4039" s="13" t="s">
        <v>32</v>
      </c>
      <c r="AX4039" s="13" t="s">
        <v>71</v>
      </c>
      <c r="AY4039" s="160" t="s">
        <v>304</v>
      </c>
    </row>
    <row r="4040" spans="2:65" s="14" customFormat="1" x14ac:dyDescent="0.2">
      <c r="B4040" s="166"/>
      <c r="D4040" s="153" t="s">
        <v>313</v>
      </c>
      <c r="E4040" s="167" t="s">
        <v>2</v>
      </c>
      <c r="F4040" s="168" t="s">
        <v>321</v>
      </c>
      <c r="H4040" s="169">
        <v>14.7</v>
      </c>
      <c r="I4040" s="170"/>
      <c r="L4040" s="166"/>
      <c r="M4040" s="171"/>
      <c r="T4040" s="172"/>
      <c r="AT4040" s="167" t="s">
        <v>313</v>
      </c>
      <c r="AU4040" s="167" t="s">
        <v>80</v>
      </c>
      <c r="AV4040" s="14" t="s">
        <v>322</v>
      </c>
      <c r="AW4040" s="14" t="s">
        <v>32</v>
      </c>
      <c r="AX4040" s="14" t="s">
        <v>71</v>
      </c>
      <c r="AY4040" s="167" t="s">
        <v>304</v>
      </c>
    </row>
    <row r="4041" spans="2:65" s="12" customFormat="1" x14ac:dyDescent="0.2">
      <c r="B4041" s="152"/>
      <c r="D4041" s="153" t="s">
        <v>313</v>
      </c>
      <c r="E4041" s="154" t="s">
        <v>2</v>
      </c>
      <c r="F4041" s="155" t="s">
        <v>3899</v>
      </c>
      <c r="H4041" s="154" t="s">
        <v>2</v>
      </c>
      <c r="I4041" s="156"/>
      <c r="L4041" s="152"/>
      <c r="M4041" s="157"/>
      <c r="T4041" s="158"/>
      <c r="AT4041" s="154" t="s">
        <v>313</v>
      </c>
      <c r="AU4041" s="154" t="s">
        <v>80</v>
      </c>
      <c r="AV4041" s="12" t="s">
        <v>78</v>
      </c>
      <c r="AW4041" s="12" t="s">
        <v>32</v>
      </c>
      <c r="AX4041" s="12" t="s">
        <v>71</v>
      </c>
      <c r="AY4041" s="154" t="s">
        <v>304</v>
      </c>
    </row>
    <row r="4042" spans="2:65" s="13" customFormat="1" x14ac:dyDescent="0.2">
      <c r="B4042" s="159"/>
      <c r="D4042" s="153" t="s">
        <v>313</v>
      </c>
      <c r="E4042" s="160" t="s">
        <v>2</v>
      </c>
      <c r="F4042" s="161" t="s">
        <v>4213</v>
      </c>
      <c r="H4042" s="162">
        <v>29.43</v>
      </c>
      <c r="I4042" s="163"/>
      <c r="L4042" s="159"/>
      <c r="M4042" s="164"/>
      <c r="T4042" s="165"/>
      <c r="AT4042" s="160" t="s">
        <v>313</v>
      </c>
      <c r="AU4042" s="160" t="s">
        <v>80</v>
      </c>
      <c r="AV4042" s="13" t="s">
        <v>80</v>
      </c>
      <c r="AW4042" s="13" t="s">
        <v>32</v>
      </c>
      <c r="AX4042" s="13" t="s">
        <v>71</v>
      </c>
      <c r="AY4042" s="160" t="s">
        <v>304</v>
      </c>
    </row>
    <row r="4043" spans="2:65" s="13" customFormat="1" x14ac:dyDescent="0.2">
      <c r="B4043" s="159"/>
      <c r="D4043" s="153" t="s">
        <v>313</v>
      </c>
      <c r="E4043" s="160" t="s">
        <v>2</v>
      </c>
      <c r="F4043" s="161" t="s">
        <v>4214</v>
      </c>
      <c r="H4043" s="162">
        <v>19.62</v>
      </c>
      <c r="I4043" s="163"/>
      <c r="L4043" s="159"/>
      <c r="M4043" s="164"/>
      <c r="T4043" s="165"/>
      <c r="AT4043" s="160" t="s">
        <v>313</v>
      </c>
      <c r="AU4043" s="160" t="s">
        <v>80</v>
      </c>
      <c r="AV4043" s="13" t="s">
        <v>80</v>
      </c>
      <c r="AW4043" s="13" t="s">
        <v>32</v>
      </c>
      <c r="AX4043" s="13" t="s">
        <v>71</v>
      </c>
      <c r="AY4043" s="160" t="s">
        <v>304</v>
      </c>
    </row>
    <row r="4044" spans="2:65" s="13" customFormat="1" x14ac:dyDescent="0.2">
      <c r="B4044" s="159"/>
      <c r="D4044" s="153" t="s">
        <v>313</v>
      </c>
      <c r="E4044" s="160" t="s">
        <v>2</v>
      </c>
      <c r="F4044" s="161" t="s">
        <v>4215</v>
      </c>
      <c r="H4044" s="162">
        <v>20.92</v>
      </c>
      <c r="I4044" s="163"/>
      <c r="L4044" s="159"/>
      <c r="M4044" s="164"/>
      <c r="T4044" s="165"/>
      <c r="AT4044" s="160" t="s">
        <v>313</v>
      </c>
      <c r="AU4044" s="160" t="s">
        <v>80</v>
      </c>
      <c r="AV4044" s="13" t="s">
        <v>80</v>
      </c>
      <c r="AW4044" s="13" t="s">
        <v>32</v>
      </c>
      <c r="AX4044" s="13" t="s">
        <v>71</v>
      </c>
      <c r="AY4044" s="160" t="s">
        <v>304</v>
      </c>
    </row>
    <row r="4045" spans="2:65" s="13" customFormat="1" x14ac:dyDescent="0.2">
      <c r="B4045" s="159"/>
      <c r="D4045" s="153" t="s">
        <v>313</v>
      </c>
      <c r="E4045" s="160" t="s">
        <v>2</v>
      </c>
      <c r="F4045" s="161" t="s">
        <v>4216</v>
      </c>
      <c r="H4045" s="162">
        <v>1.3</v>
      </c>
      <c r="I4045" s="163"/>
      <c r="L4045" s="159"/>
      <c r="M4045" s="164"/>
      <c r="T4045" s="165"/>
      <c r="AT4045" s="160" t="s">
        <v>313</v>
      </c>
      <c r="AU4045" s="160" t="s">
        <v>80</v>
      </c>
      <c r="AV4045" s="13" t="s">
        <v>80</v>
      </c>
      <c r="AW4045" s="13" t="s">
        <v>32</v>
      </c>
      <c r="AX4045" s="13" t="s">
        <v>71</v>
      </c>
      <c r="AY4045" s="160" t="s">
        <v>304</v>
      </c>
    </row>
    <row r="4046" spans="2:65" s="13" customFormat="1" x14ac:dyDescent="0.2">
      <c r="B4046" s="159"/>
      <c r="D4046" s="153" t="s">
        <v>313</v>
      </c>
      <c r="E4046" s="160" t="s">
        <v>2</v>
      </c>
      <c r="F4046" s="161" t="s">
        <v>4217</v>
      </c>
      <c r="H4046" s="162">
        <v>1.3</v>
      </c>
      <c r="I4046" s="163"/>
      <c r="L4046" s="159"/>
      <c r="M4046" s="164"/>
      <c r="T4046" s="165"/>
      <c r="AT4046" s="160" t="s">
        <v>313</v>
      </c>
      <c r="AU4046" s="160" t="s">
        <v>80</v>
      </c>
      <c r="AV4046" s="13" t="s">
        <v>80</v>
      </c>
      <c r="AW4046" s="13" t="s">
        <v>32</v>
      </c>
      <c r="AX4046" s="13" t="s">
        <v>71</v>
      </c>
      <c r="AY4046" s="160" t="s">
        <v>304</v>
      </c>
    </row>
    <row r="4047" spans="2:65" s="13" customFormat="1" x14ac:dyDescent="0.2">
      <c r="B4047" s="159"/>
      <c r="D4047" s="153" t="s">
        <v>313</v>
      </c>
      <c r="E4047" s="160" t="s">
        <v>2</v>
      </c>
      <c r="F4047" s="161" t="s">
        <v>4218</v>
      </c>
      <c r="H4047" s="162">
        <v>1.3</v>
      </c>
      <c r="I4047" s="163"/>
      <c r="L4047" s="159"/>
      <c r="M4047" s="164"/>
      <c r="T4047" s="165"/>
      <c r="AT4047" s="160" t="s">
        <v>313</v>
      </c>
      <c r="AU4047" s="160" t="s">
        <v>80</v>
      </c>
      <c r="AV4047" s="13" t="s">
        <v>80</v>
      </c>
      <c r="AW4047" s="13" t="s">
        <v>32</v>
      </c>
      <c r="AX4047" s="13" t="s">
        <v>71</v>
      </c>
      <c r="AY4047" s="160" t="s">
        <v>304</v>
      </c>
    </row>
    <row r="4048" spans="2:65" s="13" customFormat="1" x14ac:dyDescent="0.2">
      <c r="B4048" s="159"/>
      <c r="D4048" s="153" t="s">
        <v>313</v>
      </c>
      <c r="E4048" s="160" t="s">
        <v>2</v>
      </c>
      <c r="F4048" s="161" t="s">
        <v>4219</v>
      </c>
      <c r="H4048" s="162">
        <v>6.6</v>
      </c>
      <c r="I4048" s="163"/>
      <c r="L4048" s="159"/>
      <c r="M4048" s="164"/>
      <c r="T4048" s="165"/>
      <c r="AT4048" s="160" t="s">
        <v>313</v>
      </c>
      <c r="AU4048" s="160" t="s">
        <v>80</v>
      </c>
      <c r="AV4048" s="13" t="s">
        <v>80</v>
      </c>
      <c r="AW4048" s="13" t="s">
        <v>32</v>
      </c>
      <c r="AX4048" s="13" t="s">
        <v>71</v>
      </c>
      <c r="AY4048" s="160" t="s">
        <v>304</v>
      </c>
    </row>
    <row r="4049" spans="2:65" s="14" customFormat="1" x14ac:dyDescent="0.2">
      <c r="B4049" s="166"/>
      <c r="D4049" s="153" t="s">
        <v>313</v>
      </c>
      <c r="E4049" s="167" t="s">
        <v>2</v>
      </c>
      <c r="F4049" s="168" t="s">
        <v>321</v>
      </c>
      <c r="H4049" s="169">
        <v>80.47</v>
      </c>
      <c r="I4049" s="170"/>
      <c r="L4049" s="166"/>
      <c r="M4049" s="171"/>
      <c r="T4049" s="172"/>
      <c r="AT4049" s="167" t="s">
        <v>313</v>
      </c>
      <c r="AU4049" s="167" t="s">
        <v>80</v>
      </c>
      <c r="AV4049" s="14" t="s">
        <v>322</v>
      </c>
      <c r="AW4049" s="14" t="s">
        <v>32</v>
      </c>
      <c r="AX4049" s="14" t="s">
        <v>71</v>
      </c>
      <c r="AY4049" s="167" t="s">
        <v>304</v>
      </c>
    </row>
    <row r="4050" spans="2:65" s="13" customFormat="1" ht="22.5" x14ac:dyDescent="0.2">
      <c r="B4050" s="159"/>
      <c r="D4050" s="153" t="s">
        <v>313</v>
      </c>
      <c r="E4050" s="160" t="s">
        <v>2</v>
      </c>
      <c r="F4050" s="161" t="s">
        <v>4220</v>
      </c>
      <c r="H4050" s="162">
        <v>30</v>
      </c>
      <c r="I4050" s="163"/>
      <c r="L4050" s="159"/>
      <c r="M4050" s="164"/>
      <c r="T4050" s="165"/>
      <c r="AT4050" s="160" t="s">
        <v>313</v>
      </c>
      <c r="AU4050" s="160" t="s">
        <v>80</v>
      </c>
      <c r="AV4050" s="13" t="s">
        <v>80</v>
      </c>
      <c r="AW4050" s="13" t="s">
        <v>32</v>
      </c>
      <c r="AX4050" s="13" t="s">
        <v>71</v>
      </c>
      <c r="AY4050" s="160" t="s">
        <v>304</v>
      </c>
    </row>
    <row r="4051" spans="2:65" s="14" customFormat="1" x14ac:dyDescent="0.2">
      <c r="B4051" s="166"/>
      <c r="D4051" s="153" t="s">
        <v>313</v>
      </c>
      <c r="E4051" s="167" t="s">
        <v>2</v>
      </c>
      <c r="F4051" s="168" t="s">
        <v>321</v>
      </c>
      <c r="H4051" s="169">
        <v>30</v>
      </c>
      <c r="I4051" s="170"/>
      <c r="L4051" s="166"/>
      <c r="M4051" s="171"/>
      <c r="T4051" s="172"/>
      <c r="AT4051" s="167" t="s">
        <v>313</v>
      </c>
      <c r="AU4051" s="167" t="s">
        <v>80</v>
      </c>
      <c r="AV4051" s="14" t="s">
        <v>322</v>
      </c>
      <c r="AW4051" s="14" t="s">
        <v>32</v>
      </c>
      <c r="AX4051" s="14" t="s">
        <v>71</v>
      </c>
      <c r="AY4051" s="167" t="s">
        <v>304</v>
      </c>
    </row>
    <row r="4052" spans="2:65" s="15" customFormat="1" x14ac:dyDescent="0.2">
      <c r="B4052" s="173"/>
      <c r="D4052" s="153" t="s">
        <v>313</v>
      </c>
      <c r="E4052" s="174" t="s">
        <v>2</v>
      </c>
      <c r="F4052" s="175" t="s">
        <v>323</v>
      </c>
      <c r="H4052" s="176">
        <v>125.17</v>
      </c>
      <c r="I4052" s="177"/>
      <c r="L4052" s="173"/>
      <c r="M4052" s="178"/>
      <c r="T4052" s="179"/>
      <c r="AT4052" s="174" t="s">
        <v>313</v>
      </c>
      <c r="AU4052" s="174" t="s">
        <v>80</v>
      </c>
      <c r="AV4052" s="15" t="s">
        <v>86</v>
      </c>
      <c r="AW4052" s="15" t="s">
        <v>32</v>
      </c>
      <c r="AX4052" s="15" t="s">
        <v>78</v>
      </c>
      <c r="AY4052" s="174" t="s">
        <v>304</v>
      </c>
    </row>
    <row r="4053" spans="2:65" s="1" customFormat="1" ht="49.15" customHeight="1" x14ac:dyDescent="0.2">
      <c r="B4053" s="134"/>
      <c r="C4053" s="135" t="s">
        <v>4221</v>
      </c>
      <c r="D4053" s="135" t="s">
        <v>306</v>
      </c>
      <c r="E4053" s="136" t="s">
        <v>4222</v>
      </c>
      <c r="F4053" s="137" t="s">
        <v>4223</v>
      </c>
      <c r="G4053" s="138" t="s">
        <v>383</v>
      </c>
      <c r="H4053" s="139">
        <v>20.030999999999999</v>
      </c>
      <c r="I4053" s="140"/>
      <c r="J4053" s="141">
        <f>ROUND(I4053*H4053,2)</f>
        <v>0</v>
      </c>
      <c r="K4053" s="137" t="s">
        <v>309</v>
      </c>
      <c r="L4053" s="33"/>
      <c r="M4053" s="142" t="s">
        <v>2</v>
      </c>
      <c r="N4053" s="143" t="s">
        <v>42</v>
      </c>
      <c r="P4053" s="144">
        <f>O4053*H4053</f>
        <v>0</v>
      </c>
      <c r="Q4053" s="144">
        <v>0</v>
      </c>
      <c r="R4053" s="144">
        <f>Q4053*H4053</f>
        <v>0</v>
      </c>
      <c r="S4053" s="144">
        <v>0</v>
      </c>
      <c r="T4053" s="145">
        <f>S4053*H4053</f>
        <v>0</v>
      </c>
      <c r="AR4053" s="146" t="s">
        <v>423</v>
      </c>
      <c r="AT4053" s="146" t="s">
        <v>306</v>
      </c>
      <c r="AU4053" s="146" t="s">
        <v>80</v>
      </c>
      <c r="AY4053" s="18" t="s">
        <v>304</v>
      </c>
      <c r="BE4053" s="147">
        <f>IF(N4053="základní",J4053,0)</f>
        <v>0</v>
      </c>
      <c r="BF4053" s="147">
        <f>IF(N4053="snížená",J4053,0)</f>
        <v>0</v>
      </c>
      <c r="BG4053" s="147">
        <f>IF(N4053="zákl. přenesená",J4053,0)</f>
        <v>0</v>
      </c>
      <c r="BH4053" s="147">
        <f>IF(N4053="sníž. přenesená",J4053,0)</f>
        <v>0</v>
      </c>
      <c r="BI4053" s="147">
        <f>IF(N4053="nulová",J4053,0)</f>
        <v>0</v>
      </c>
      <c r="BJ4053" s="18" t="s">
        <v>78</v>
      </c>
      <c r="BK4053" s="147">
        <f>ROUND(I4053*H4053,2)</f>
        <v>0</v>
      </c>
      <c r="BL4053" s="18" t="s">
        <v>423</v>
      </c>
      <c r="BM4053" s="146" t="s">
        <v>4224</v>
      </c>
    </row>
    <row r="4054" spans="2:65" s="1" customFormat="1" x14ac:dyDescent="0.2">
      <c r="B4054" s="33"/>
      <c r="D4054" s="148" t="s">
        <v>311</v>
      </c>
      <c r="F4054" s="149" t="s">
        <v>4225</v>
      </c>
      <c r="I4054" s="150"/>
      <c r="L4054" s="33"/>
      <c r="M4054" s="151"/>
      <c r="T4054" s="54"/>
      <c r="AT4054" s="18" t="s">
        <v>311</v>
      </c>
      <c r="AU4054" s="18" t="s">
        <v>80</v>
      </c>
    </row>
    <row r="4055" spans="2:65" s="11" customFormat="1" ht="22.9" customHeight="1" x14ac:dyDescent="0.2">
      <c r="B4055" s="122"/>
      <c r="D4055" s="123" t="s">
        <v>70</v>
      </c>
      <c r="E4055" s="132" t="s">
        <v>4226</v>
      </c>
      <c r="F4055" s="132" t="s">
        <v>4227</v>
      </c>
      <c r="I4055" s="125"/>
      <c r="J4055" s="133">
        <f>BK4055</f>
        <v>0</v>
      </c>
      <c r="L4055" s="122"/>
      <c r="M4055" s="127"/>
      <c r="P4055" s="128">
        <f>SUM(P4056:P4060)</f>
        <v>0</v>
      </c>
      <c r="R4055" s="128">
        <f>SUM(R4056:R4060)</f>
        <v>0</v>
      </c>
      <c r="T4055" s="129">
        <f>SUM(T4056:T4060)</f>
        <v>0</v>
      </c>
      <c r="AR4055" s="123" t="s">
        <v>80</v>
      </c>
      <c r="AT4055" s="130" t="s">
        <v>70</v>
      </c>
      <c r="AU4055" s="130" t="s">
        <v>78</v>
      </c>
      <c r="AY4055" s="123" t="s">
        <v>304</v>
      </c>
      <c r="BK4055" s="131">
        <f>SUM(BK4056:BK4060)</f>
        <v>0</v>
      </c>
    </row>
    <row r="4056" spans="2:65" s="1" customFormat="1" ht="33" customHeight="1" x14ac:dyDescent="0.2">
      <c r="B4056" s="134"/>
      <c r="C4056" s="135" t="s">
        <v>4228</v>
      </c>
      <c r="D4056" s="135" t="s">
        <v>306</v>
      </c>
      <c r="E4056" s="136" t="s">
        <v>4229</v>
      </c>
      <c r="F4056" s="137" t="s">
        <v>4230</v>
      </c>
      <c r="G4056" s="138" t="s">
        <v>130</v>
      </c>
      <c r="H4056" s="139">
        <v>5.74</v>
      </c>
      <c r="I4056" s="140"/>
      <c r="J4056" s="141">
        <f>ROUND(I4056*H4056,2)</f>
        <v>0</v>
      </c>
      <c r="K4056" s="137" t="s">
        <v>2</v>
      </c>
      <c r="L4056" s="33"/>
      <c r="M4056" s="142" t="s">
        <v>2</v>
      </c>
      <c r="N4056" s="143" t="s">
        <v>42</v>
      </c>
      <c r="P4056" s="144">
        <f>O4056*H4056</f>
        <v>0</v>
      </c>
      <c r="Q4056" s="144">
        <v>0</v>
      </c>
      <c r="R4056" s="144">
        <f>Q4056*H4056</f>
        <v>0</v>
      </c>
      <c r="S4056" s="144">
        <v>0</v>
      </c>
      <c r="T4056" s="145">
        <f>S4056*H4056</f>
        <v>0</v>
      </c>
      <c r="AR4056" s="146" t="s">
        <v>423</v>
      </c>
      <c r="AT4056" s="146" t="s">
        <v>306</v>
      </c>
      <c r="AU4056" s="146" t="s">
        <v>80</v>
      </c>
      <c r="AY4056" s="18" t="s">
        <v>304</v>
      </c>
      <c r="BE4056" s="147">
        <f>IF(N4056="základní",J4056,0)</f>
        <v>0</v>
      </c>
      <c r="BF4056" s="147">
        <f>IF(N4056="snížená",J4056,0)</f>
        <v>0</v>
      </c>
      <c r="BG4056" s="147">
        <f>IF(N4056="zákl. přenesená",J4056,0)</f>
        <v>0</v>
      </c>
      <c r="BH4056" s="147">
        <f>IF(N4056="sníž. přenesená",J4056,0)</f>
        <v>0</v>
      </c>
      <c r="BI4056" s="147">
        <f>IF(N4056="nulová",J4056,0)</f>
        <v>0</v>
      </c>
      <c r="BJ4056" s="18" t="s">
        <v>78</v>
      </c>
      <c r="BK4056" s="147">
        <f>ROUND(I4056*H4056,2)</f>
        <v>0</v>
      </c>
      <c r="BL4056" s="18" t="s">
        <v>423</v>
      </c>
      <c r="BM4056" s="146" t="s">
        <v>4231</v>
      </c>
    </row>
    <row r="4057" spans="2:65" s="12" customFormat="1" x14ac:dyDescent="0.2">
      <c r="B4057" s="152"/>
      <c r="D4057" s="153" t="s">
        <v>313</v>
      </c>
      <c r="E4057" s="154" t="s">
        <v>2</v>
      </c>
      <c r="F4057" s="155" t="s">
        <v>2951</v>
      </c>
      <c r="H4057" s="154" t="s">
        <v>2</v>
      </c>
      <c r="I4057" s="156"/>
      <c r="L4057" s="152"/>
      <c r="M4057" s="157"/>
      <c r="T4057" s="158"/>
      <c r="AT4057" s="154" t="s">
        <v>313</v>
      </c>
      <c r="AU4057" s="154" t="s">
        <v>80</v>
      </c>
      <c r="AV4057" s="12" t="s">
        <v>78</v>
      </c>
      <c r="AW4057" s="12" t="s">
        <v>32</v>
      </c>
      <c r="AX4057" s="12" t="s">
        <v>71</v>
      </c>
      <c r="AY4057" s="154" t="s">
        <v>304</v>
      </c>
    </row>
    <row r="4058" spans="2:65" s="12" customFormat="1" x14ac:dyDescent="0.2">
      <c r="B4058" s="152"/>
      <c r="D4058" s="153" t="s">
        <v>313</v>
      </c>
      <c r="E4058" s="154" t="s">
        <v>2</v>
      </c>
      <c r="F4058" s="155" t="s">
        <v>4232</v>
      </c>
      <c r="H4058" s="154" t="s">
        <v>2</v>
      </c>
      <c r="I4058" s="156"/>
      <c r="L4058" s="152"/>
      <c r="M4058" s="157"/>
      <c r="T4058" s="158"/>
      <c r="AT4058" s="154" t="s">
        <v>313</v>
      </c>
      <c r="AU4058" s="154" t="s">
        <v>80</v>
      </c>
      <c r="AV4058" s="12" t="s">
        <v>78</v>
      </c>
      <c r="AW4058" s="12" t="s">
        <v>32</v>
      </c>
      <c r="AX4058" s="12" t="s">
        <v>71</v>
      </c>
      <c r="AY4058" s="154" t="s">
        <v>304</v>
      </c>
    </row>
    <row r="4059" spans="2:65" s="13" customFormat="1" ht="22.5" x14ac:dyDescent="0.2">
      <c r="B4059" s="159"/>
      <c r="D4059" s="153" t="s">
        <v>313</v>
      </c>
      <c r="E4059" s="160" t="s">
        <v>2</v>
      </c>
      <c r="F4059" s="161" t="s">
        <v>4233</v>
      </c>
      <c r="H4059" s="162">
        <v>5.74</v>
      </c>
      <c r="I4059" s="163"/>
      <c r="L4059" s="159"/>
      <c r="M4059" s="164"/>
      <c r="T4059" s="165"/>
      <c r="AT4059" s="160" t="s">
        <v>313</v>
      </c>
      <c r="AU4059" s="160" t="s">
        <v>80</v>
      </c>
      <c r="AV4059" s="13" t="s">
        <v>80</v>
      </c>
      <c r="AW4059" s="13" t="s">
        <v>32</v>
      </c>
      <c r="AX4059" s="13" t="s">
        <v>71</v>
      </c>
      <c r="AY4059" s="160" t="s">
        <v>304</v>
      </c>
    </row>
    <row r="4060" spans="2:65" s="15" customFormat="1" x14ac:dyDescent="0.2">
      <c r="B4060" s="173"/>
      <c r="D4060" s="153" t="s">
        <v>313</v>
      </c>
      <c r="E4060" s="174" t="s">
        <v>2</v>
      </c>
      <c r="F4060" s="175" t="s">
        <v>323</v>
      </c>
      <c r="H4060" s="176">
        <v>5.74</v>
      </c>
      <c r="I4060" s="177"/>
      <c r="L4060" s="173"/>
      <c r="M4060" s="178"/>
      <c r="T4060" s="179"/>
      <c r="AT4060" s="174" t="s">
        <v>313</v>
      </c>
      <c r="AU4060" s="174" t="s">
        <v>80</v>
      </c>
      <c r="AV4060" s="15" t="s">
        <v>86</v>
      </c>
      <c r="AW4060" s="15" t="s">
        <v>32</v>
      </c>
      <c r="AX4060" s="15" t="s">
        <v>78</v>
      </c>
      <c r="AY4060" s="174" t="s">
        <v>304</v>
      </c>
    </row>
    <row r="4061" spans="2:65" s="11" customFormat="1" ht="22.9" customHeight="1" x14ac:dyDescent="0.2">
      <c r="B4061" s="122"/>
      <c r="D4061" s="123" t="s">
        <v>70</v>
      </c>
      <c r="E4061" s="132" t="s">
        <v>4234</v>
      </c>
      <c r="F4061" s="132" t="s">
        <v>4235</v>
      </c>
      <c r="I4061" s="125"/>
      <c r="J4061" s="133">
        <f>BK4061</f>
        <v>0</v>
      </c>
      <c r="L4061" s="122"/>
      <c r="M4061" s="127"/>
      <c r="P4061" s="128">
        <f>SUM(P4062:P4128)</f>
        <v>0</v>
      </c>
      <c r="R4061" s="128">
        <f>SUM(R4062:R4128)</f>
        <v>1.1222582399999999</v>
      </c>
      <c r="T4061" s="129">
        <f>SUM(T4062:T4128)</f>
        <v>0</v>
      </c>
      <c r="AR4061" s="123" t="s">
        <v>80</v>
      </c>
      <c r="AT4061" s="130" t="s">
        <v>70</v>
      </c>
      <c r="AU4061" s="130" t="s">
        <v>78</v>
      </c>
      <c r="AY4061" s="123" t="s">
        <v>304</v>
      </c>
      <c r="BK4061" s="131">
        <f>SUM(BK4062:BK4128)</f>
        <v>0</v>
      </c>
    </row>
    <row r="4062" spans="2:65" s="1" customFormat="1" ht="37.9" customHeight="1" x14ac:dyDescent="0.2">
      <c r="B4062" s="134"/>
      <c r="C4062" s="135" t="s">
        <v>4236</v>
      </c>
      <c r="D4062" s="135" t="s">
        <v>306</v>
      </c>
      <c r="E4062" s="136" t="s">
        <v>4237</v>
      </c>
      <c r="F4062" s="137" t="s">
        <v>4238</v>
      </c>
      <c r="G4062" s="138" t="s">
        <v>179</v>
      </c>
      <c r="H4062" s="139">
        <v>500</v>
      </c>
      <c r="I4062" s="140"/>
      <c r="J4062" s="141">
        <f>ROUND(I4062*H4062,2)</f>
        <v>0</v>
      </c>
      <c r="K4062" s="137" t="s">
        <v>309</v>
      </c>
      <c r="L4062" s="33"/>
      <c r="M4062" s="142" t="s">
        <v>2</v>
      </c>
      <c r="N4062" s="143" t="s">
        <v>42</v>
      </c>
      <c r="P4062" s="144">
        <f>O4062*H4062</f>
        <v>0</v>
      </c>
      <c r="Q4062" s="144">
        <v>0</v>
      </c>
      <c r="R4062" s="144">
        <f>Q4062*H4062</f>
        <v>0</v>
      </c>
      <c r="S4062" s="144">
        <v>0</v>
      </c>
      <c r="T4062" s="145">
        <f>S4062*H4062</f>
        <v>0</v>
      </c>
      <c r="AR4062" s="146" t="s">
        <v>423</v>
      </c>
      <c r="AT4062" s="146" t="s">
        <v>306</v>
      </c>
      <c r="AU4062" s="146" t="s">
        <v>80</v>
      </c>
      <c r="AY4062" s="18" t="s">
        <v>304</v>
      </c>
      <c r="BE4062" s="147">
        <f>IF(N4062="základní",J4062,0)</f>
        <v>0</v>
      </c>
      <c r="BF4062" s="147">
        <f>IF(N4062="snížená",J4062,0)</f>
        <v>0</v>
      </c>
      <c r="BG4062" s="147">
        <f>IF(N4062="zákl. přenesená",J4062,0)</f>
        <v>0</v>
      </c>
      <c r="BH4062" s="147">
        <f>IF(N4062="sníž. přenesená",J4062,0)</f>
        <v>0</v>
      </c>
      <c r="BI4062" s="147">
        <f>IF(N4062="nulová",J4062,0)</f>
        <v>0</v>
      </c>
      <c r="BJ4062" s="18" t="s">
        <v>78</v>
      </c>
      <c r="BK4062" s="147">
        <f>ROUND(I4062*H4062,2)</f>
        <v>0</v>
      </c>
      <c r="BL4062" s="18" t="s">
        <v>423</v>
      </c>
      <c r="BM4062" s="146" t="s">
        <v>4239</v>
      </c>
    </row>
    <row r="4063" spans="2:65" s="1" customFormat="1" x14ac:dyDescent="0.2">
      <c r="B4063" s="33"/>
      <c r="D4063" s="148" t="s">
        <v>311</v>
      </c>
      <c r="F4063" s="149" t="s">
        <v>4240</v>
      </c>
      <c r="I4063" s="150"/>
      <c r="L4063" s="33"/>
      <c r="M4063" s="151"/>
      <c r="T4063" s="54"/>
      <c r="AT4063" s="18" t="s">
        <v>311</v>
      </c>
      <c r="AU4063" s="18" t="s">
        <v>80</v>
      </c>
    </row>
    <row r="4064" spans="2:65" s="12" customFormat="1" x14ac:dyDescent="0.2">
      <c r="B4064" s="152"/>
      <c r="D4064" s="153" t="s">
        <v>313</v>
      </c>
      <c r="E4064" s="154" t="s">
        <v>2</v>
      </c>
      <c r="F4064" s="155" t="s">
        <v>4241</v>
      </c>
      <c r="H4064" s="154" t="s">
        <v>2</v>
      </c>
      <c r="I4064" s="156"/>
      <c r="L4064" s="152"/>
      <c r="M4064" s="157"/>
      <c r="T4064" s="158"/>
      <c r="AT4064" s="154" t="s">
        <v>313</v>
      </c>
      <c r="AU4064" s="154" t="s">
        <v>80</v>
      </c>
      <c r="AV4064" s="12" t="s">
        <v>78</v>
      </c>
      <c r="AW4064" s="12" t="s">
        <v>32</v>
      </c>
      <c r="AX4064" s="12" t="s">
        <v>71</v>
      </c>
      <c r="AY4064" s="154" t="s">
        <v>304</v>
      </c>
    </row>
    <row r="4065" spans="2:65" s="13" customFormat="1" x14ac:dyDescent="0.2">
      <c r="B4065" s="159"/>
      <c r="D4065" s="153" t="s">
        <v>313</v>
      </c>
      <c r="E4065" s="160" t="s">
        <v>2</v>
      </c>
      <c r="F4065" s="161" t="s">
        <v>4242</v>
      </c>
      <c r="H4065" s="162">
        <v>500</v>
      </c>
      <c r="I4065" s="163"/>
      <c r="L4065" s="159"/>
      <c r="M4065" s="164"/>
      <c r="T4065" s="165"/>
      <c r="AT4065" s="160" t="s">
        <v>313</v>
      </c>
      <c r="AU4065" s="160" t="s">
        <v>80</v>
      </c>
      <c r="AV4065" s="13" t="s">
        <v>80</v>
      </c>
      <c r="AW4065" s="13" t="s">
        <v>32</v>
      </c>
      <c r="AX4065" s="13" t="s">
        <v>78</v>
      </c>
      <c r="AY4065" s="160" t="s">
        <v>304</v>
      </c>
    </row>
    <row r="4066" spans="2:65" s="1" customFormat="1" ht="21.75" customHeight="1" x14ac:dyDescent="0.2">
      <c r="B4066" s="134"/>
      <c r="C4066" s="181" t="s">
        <v>4243</v>
      </c>
      <c r="D4066" s="181" t="s">
        <v>535</v>
      </c>
      <c r="E4066" s="182" t="s">
        <v>4244</v>
      </c>
      <c r="F4066" s="183" t="s">
        <v>4245</v>
      </c>
      <c r="G4066" s="184" t="s">
        <v>179</v>
      </c>
      <c r="H4066" s="185">
        <v>525</v>
      </c>
      <c r="I4066" s="186"/>
      <c r="J4066" s="187">
        <f>ROUND(I4066*H4066,2)</f>
        <v>0</v>
      </c>
      <c r="K4066" s="183" t="s">
        <v>309</v>
      </c>
      <c r="L4066" s="188"/>
      <c r="M4066" s="189" t="s">
        <v>2</v>
      </c>
      <c r="N4066" s="190" t="s">
        <v>42</v>
      </c>
      <c r="P4066" s="144">
        <f>O4066*H4066</f>
        <v>0</v>
      </c>
      <c r="Q4066" s="144">
        <v>0</v>
      </c>
      <c r="R4066" s="144">
        <f>Q4066*H4066</f>
        <v>0</v>
      </c>
      <c r="S4066" s="144">
        <v>0</v>
      </c>
      <c r="T4066" s="145">
        <f>S4066*H4066</f>
        <v>0</v>
      </c>
      <c r="AR4066" s="146" t="s">
        <v>552</v>
      </c>
      <c r="AT4066" s="146" t="s">
        <v>535</v>
      </c>
      <c r="AU4066" s="146" t="s">
        <v>80</v>
      </c>
      <c r="AY4066" s="18" t="s">
        <v>304</v>
      </c>
      <c r="BE4066" s="147">
        <f>IF(N4066="základní",J4066,0)</f>
        <v>0</v>
      </c>
      <c r="BF4066" s="147">
        <f>IF(N4066="snížená",J4066,0)</f>
        <v>0</v>
      </c>
      <c r="BG4066" s="147">
        <f>IF(N4066="zákl. přenesená",J4066,0)</f>
        <v>0</v>
      </c>
      <c r="BH4066" s="147">
        <f>IF(N4066="sníž. přenesená",J4066,0)</f>
        <v>0</v>
      </c>
      <c r="BI4066" s="147">
        <f>IF(N4066="nulová",J4066,0)</f>
        <v>0</v>
      </c>
      <c r="BJ4066" s="18" t="s">
        <v>78</v>
      </c>
      <c r="BK4066" s="147">
        <f>ROUND(I4066*H4066,2)</f>
        <v>0</v>
      </c>
      <c r="BL4066" s="18" t="s">
        <v>423</v>
      </c>
      <c r="BM4066" s="146" t="s">
        <v>4246</v>
      </c>
    </row>
    <row r="4067" spans="2:65" s="13" customFormat="1" x14ac:dyDescent="0.2">
      <c r="B4067" s="159"/>
      <c r="D4067" s="153" t="s">
        <v>313</v>
      </c>
      <c r="F4067" s="161" t="s">
        <v>4247</v>
      </c>
      <c r="H4067" s="162">
        <v>525</v>
      </c>
      <c r="I4067" s="163"/>
      <c r="L4067" s="159"/>
      <c r="M4067" s="164"/>
      <c r="T4067" s="165"/>
      <c r="AT4067" s="160" t="s">
        <v>313</v>
      </c>
      <c r="AU4067" s="160" t="s">
        <v>80</v>
      </c>
      <c r="AV4067" s="13" t="s">
        <v>80</v>
      </c>
      <c r="AW4067" s="13" t="s">
        <v>3</v>
      </c>
      <c r="AX4067" s="13" t="s">
        <v>78</v>
      </c>
      <c r="AY4067" s="160" t="s">
        <v>304</v>
      </c>
    </row>
    <row r="4068" spans="2:65" s="1" customFormat="1" ht="55.5" customHeight="1" x14ac:dyDescent="0.2">
      <c r="B4068" s="134"/>
      <c r="C4068" s="135" t="s">
        <v>4248</v>
      </c>
      <c r="D4068" s="135" t="s">
        <v>306</v>
      </c>
      <c r="E4068" s="136" t="s">
        <v>4249</v>
      </c>
      <c r="F4068" s="137" t="s">
        <v>4250</v>
      </c>
      <c r="G4068" s="138" t="s">
        <v>130</v>
      </c>
      <c r="H4068" s="139">
        <v>300</v>
      </c>
      <c r="I4068" s="140"/>
      <c r="J4068" s="141">
        <f>ROUND(I4068*H4068,2)</f>
        <v>0</v>
      </c>
      <c r="K4068" s="137" t="s">
        <v>309</v>
      </c>
      <c r="L4068" s="33"/>
      <c r="M4068" s="142" t="s">
        <v>2</v>
      </c>
      <c r="N4068" s="143" t="s">
        <v>42</v>
      </c>
      <c r="P4068" s="144">
        <f>O4068*H4068</f>
        <v>0</v>
      </c>
      <c r="Q4068" s="144">
        <v>0</v>
      </c>
      <c r="R4068" s="144">
        <f>Q4068*H4068</f>
        <v>0</v>
      </c>
      <c r="S4068" s="144">
        <v>0</v>
      </c>
      <c r="T4068" s="145">
        <f>S4068*H4068</f>
        <v>0</v>
      </c>
      <c r="AR4068" s="146" t="s">
        <v>423</v>
      </c>
      <c r="AT4068" s="146" t="s">
        <v>306</v>
      </c>
      <c r="AU4068" s="146" t="s">
        <v>80</v>
      </c>
      <c r="AY4068" s="18" t="s">
        <v>304</v>
      </c>
      <c r="BE4068" s="147">
        <f>IF(N4068="základní",J4068,0)</f>
        <v>0</v>
      </c>
      <c r="BF4068" s="147">
        <f>IF(N4068="snížená",J4068,0)</f>
        <v>0</v>
      </c>
      <c r="BG4068" s="147">
        <f>IF(N4068="zákl. přenesená",J4068,0)</f>
        <v>0</v>
      </c>
      <c r="BH4068" s="147">
        <f>IF(N4068="sníž. přenesená",J4068,0)</f>
        <v>0</v>
      </c>
      <c r="BI4068" s="147">
        <f>IF(N4068="nulová",J4068,0)</f>
        <v>0</v>
      </c>
      <c r="BJ4068" s="18" t="s">
        <v>78</v>
      </c>
      <c r="BK4068" s="147">
        <f>ROUND(I4068*H4068,2)</f>
        <v>0</v>
      </c>
      <c r="BL4068" s="18" t="s">
        <v>423</v>
      </c>
      <c r="BM4068" s="146" t="s">
        <v>4251</v>
      </c>
    </row>
    <row r="4069" spans="2:65" s="1" customFormat="1" x14ac:dyDescent="0.2">
      <c r="B4069" s="33"/>
      <c r="D4069" s="148" t="s">
        <v>311</v>
      </c>
      <c r="F4069" s="149" t="s">
        <v>4252</v>
      </c>
      <c r="I4069" s="150"/>
      <c r="L4069" s="33"/>
      <c r="M4069" s="151"/>
      <c r="T4069" s="54"/>
      <c r="AT4069" s="18" t="s">
        <v>311</v>
      </c>
      <c r="AU4069" s="18" t="s">
        <v>80</v>
      </c>
    </row>
    <row r="4070" spans="2:65" s="12" customFormat="1" x14ac:dyDescent="0.2">
      <c r="B4070" s="152"/>
      <c r="D4070" s="153" t="s">
        <v>313</v>
      </c>
      <c r="E4070" s="154" t="s">
        <v>2</v>
      </c>
      <c r="F4070" s="155" t="s">
        <v>4241</v>
      </c>
      <c r="H4070" s="154" t="s">
        <v>2</v>
      </c>
      <c r="I4070" s="156"/>
      <c r="L4070" s="152"/>
      <c r="M4070" s="157"/>
      <c r="T4070" s="158"/>
      <c r="AT4070" s="154" t="s">
        <v>313</v>
      </c>
      <c r="AU4070" s="154" t="s">
        <v>80</v>
      </c>
      <c r="AV4070" s="12" t="s">
        <v>78</v>
      </c>
      <c r="AW4070" s="12" t="s">
        <v>32</v>
      </c>
      <c r="AX4070" s="12" t="s">
        <v>71</v>
      </c>
      <c r="AY4070" s="154" t="s">
        <v>304</v>
      </c>
    </row>
    <row r="4071" spans="2:65" s="13" customFormat="1" x14ac:dyDescent="0.2">
      <c r="B4071" s="159"/>
      <c r="D4071" s="153" t="s">
        <v>313</v>
      </c>
      <c r="E4071" s="160" t="s">
        <v>2</v>
      </c>
      <c r="F4071" s="161" t="s">
        <v>4253</v>
      </c>
      <c r="H4071" s="162">
        <v>300</v>
      </c>
      <c r="I4071" s="163"/>
      <c r="L4071" s="159"/>
      <c r="M4071" s="164"/>
      <c r="T4071" s="165"/>
      <c r="AT4071" s="160" t="s">
        <v>313</v>
      </c>
      <c r="AU4071" s="160" t="s">
        <v>80</v>
      </c>
      <c r="AV4071" s="13" t="s">
        <v>80</v>
      </c>
      <c r="AW4071" s="13" t="s">
        <v>32</v>
      </c>
      <c r="AX4071" s="13" t="s">
        <v>78</v>
      </c>
      <c r="AY4071" s="160" t="s">
        <v>304</v>
      </c>
    </row>
    <row r="4072" spans="2:65" s="1" customFormat="1" ht="16.5" customHeight="1" x14ac:dyDescent="0.2">
      <c r="B4072" s="134"/>
      <c r="C4072" s="181" t="s">
        <v>4254</v>
      </c>
      <c r="D4072" s="181" t="s">
        <v>535</v>
      </c>
      <c r="E4072" s="182" t="s">
        <v>4255</v>
      </c>
      <c r="F4072" s="183" t="s">
        <v>4256</v>
      </c>
      <c r="G4072" s="184" t="s">
        <v>130</v>
      </c>
      <c r="H4072" s="185">
        <v>315</v>
      </c>
      <c r="I4072" s="186"/>
      <c r="J4072" s="187">
        <f>ROUND(I4072*H4072,2)</f>
        <v>0</v>
      </c>
      <c r="K4072" s="183" t="s">
        <v>309</v>
      </c>
      <c r="L4072" s="188"/>
      <c r="M4072" s="189" t="s">
        <v>2</v>
      </c>
      <c r="N4072" s="190" t="s">
        <v>42</v>
      </c>
      <c r="P4072" s="144">
        <f>O4072*H4072</f>
        <v>0</v>
      </c>
      <c r="Q4072" s="144">
        <v>0</v>
      </c>
      <c r="R4072" s="144">
        <f>Q4072*H4072</f>
        <v>0</v>
      </c>
      <c r="S4072" s="144">
        <v>0</v>
      </c>
      <c r="T4072" s="145">
        <f>S4072*H4072</f>
        <v>0</v>
      </c>
      <c r="AR4072" s="146" t="s">
        <v>552</v>
      </c>
      <c r="AT4072" s="146" t="s">
        <v>535</v>
      </c>
      <c r="AU4072" s="146" t="s">
        <v>80</v>
      </c>
      <c r="AY4072" s="18" t="s">
        <v>304</v>
      </c>
      <c r="BE4072" s="147">
        <f>IF(N4072="základní",J4072,0)</f>
        <v>0</v>
      </c>
      <c r="BF4072" s="147">
        <f>IF(N4072="snížená",J4072,0)</f>
        <v>0</v>
      </c>
      <c r="BG4072" s="147">
        <f>IF(N4072="zákl. přenesená",J4072,0)</f>
        <v>0</v>
      </c>
      <c r="BH4072" s="147">
        <f>IF(N4072="sníž. přenesená",J4072,0)</f>
        <v>0</v>
      </c>
      <c r="BI4072" s="147">
        <f>IF(N4072="nulová",J4072,0)</f>
        <v>0</v>
      </c>
      <c r="BJ4072" s="18" t="s">
        <v>78</v>
      </c>
      <c r="BK4072" s="147">
        <f>ROUND(I4072*H4072,2)</f>
        <v>0</v>
      </c>
      <c r="BL4072" s="18" t="s">
        <v>423</v>
      </c>
      <c r="BM4072" s="146" t="s">
        <v>4257</v>
      </c>
    </row>
    <row r="4073" spans="2:65" s="13" customFormat="1" x14ac:dyDescent="0.2">
      <c r="B4073" s="159"/>
      <c r="D4073" s="153" t="s">
        <v>313</v>
      </c>
      <c r="F4073" s="161" t="s">
        <v>4258</v>
      </c>
      <c r="H4073" s="162">
        <v>315</v>
      </c>
      <c r="I4073" s="163"/>
      <c r="L4073" s="159"/>
      <c r="M4073" s="164"/>
      <c r="T4073" s="165"/>
      <c r="AT4073" s="160" t="s">
        <v>313</v>
      </c>
      <c r="AU4073" s="160" t="s">
        <v>80</v>
      </c>
      <c r="AV4073" s="13" t="s">
        <v>80</v>
      </c>
      <c r="AW4073" s="13" t="s">
        <v>3</v>
      </c>
      <c r="AX4073" s="13" t="s">
        <v>78</v>
      </c>
      <c r="AY4073" s="160" t="s">
        <v>304</v>
      </c>
    </row>
    <row r="4074" spans="2:65" s="1" customFormat="1" ht="24.2" customHeight="1" x14ac:dyDescent="0.2">
      <c r="B4074" s="134"/>
      <c r="C4074" s="135" t="s">
        <v>4259</v>
      </c>
      <c r="D4074" s="135" t="s">
        <v>306</v>
      </c>
      <c r="E4074" s="136" t="s">
        <v>4260</v>
      </c>
      <c r="F4074" s="137" t="s">
        <v>4261</v>
      </c>
      <c r="G4074" s="138" t="s">
        <v>130</v>
      </c>
      <c r="H4074" s="139">
        <v>2338.038</v>
      </c>
      <c r="I4074" s="140"/>
      <c r="J4074" s="141">
        <f>ROUND(I4074*H4074,2)</f>
        <v>0</v>
      </c>
      <c r="K4074" s="137" t="s">
        <v>309</v>
      </c>
      <c r="L4074" s="33"/>
      <c r="M4074" s="142" t="s">
        <v>2</v>
      </c>
      <c r="N4074" s="143" t="s">
        <v>42</v>
      </c>
      <c r="P4074" s="144">
        <f>O4074*H4074</f>
        <v>0</v>
      </c>
      <c r="Q4074" s="144">
        <v>0</v>
      </c>
      <c r="R4074" s="144">
        <f>Q4074*H4074</f>
        <v>0</v>
      </c>
      <c r="S4074" s="144">
        <v>0</v>
      </c>
      <c r="T4074" s="145">
        <f>S4074*H4074</f>
        <v>0</v>
      </c>
      <c r="AR4074" s="146" t="s">
        <v>423</v>
      </c>
      <c r="AT4074" s="146" t="s">
        <v>306</v>
      </c>
      <c r="AU4074" s="146" t="s">
        <v>80</v>
      </c>
      <c r="AY4074" s="18" t="s">
        <v>304</v>
      </c>
      <c r="BE4074" s="147">
        <f>IF(N4074="základní",J4074,0)</f>
        <v>0</v>
      </c>
      <c r="BF4074" s="147">
        <f>IF(N4074="snížená",J4074,0)</f>
        <v>0</v>
      </c>
      <c r="BG4074" s="147">
        <f>IF(N4074="zákl. přenesená",J4074,0)</f>
        <v>0</v>
      </c>
      <c r="BH4074" s="147">
        <f>IF(N4074="sníž. přenesená",J4074,0)</f>
        <v>0</v>
      </c>
      <c r="BI4074" s="147">
        <f>IF(N4074="nulová",J4074,0)</f>
        <v>0</v>
      </c>
      <c r="BJ4074" s="18" t="s">
        <v>78</v>
      </c>
      <c r="BK4074" s="147">
        <f>ROUND(I4074*H4074,2)</f>
        <v>0</v>
      </c>
      <c r="BL4074" s="18" t="s">
        <v>423</v>
      </c>
      <c r="BM4074" s="146" t="s">
        <v>4262</v>
      </c>
    </row>
    <row r="4075" spans="2:65" s="1" customFormat="1" x14ac:dyDescent="0.2">
      <c r="B4075" s="33"/>
      <c r="D4075" s="148" t="s">
        <v>311</v>
      </c>
      <c r="F4075" s="149" t="s">
        <v>4263</v>
      </c>
      <c r="I4075" s="150"/>
      <c r="L4075" s="33"/>
      <c r="M4075" s="151"/>
      <c r="T4075" s="54"/>
      <c r="AT4075" s="18" t="s">
        <v>311</v>
      </c>
      <c r="AU4075" s="18" t="s">
        <v>80</v>
      </c>
    </row>
    <row r="4076" spans="2:65" s="1" customFormat="1" ht="33" customHeight="1" x14ac:dyDescent="0.2">
      <c r="B4076" s="134"/>
      <c r="C4076" s="135" t="s">
        <v>4264</v>
      </c>
      <c r="D4076" s="135" t="s">
        <v>306</v>
      </c>
      <c r="E4076" s="136" t="s">
        <v>4265</v>
      </c>
      <c r="F4076" s="137" t="s">
        <v>4266</v>
      </c>
      <c r="G4076" s="138" t="s">
        <v>130</v>
      </c>
      <c r="H4076" s="139">
        <v>2338.038</v>
      </c>
      <c r="I4076" s="140"/>
      <c r="J4076" s="141">
        <f>ROUND(I4076*H4076,2)</f>
        <v>0</v>
      </c>
      <c r="K4076" s="137" t="s">
        <v>309</v>
      </c>
      <c r="L4076" s="33"/>
      <c r="M4076" s="142" t="s">
        <v>2</v>
      </c>
      <c r="N4076" s="143" t="s">
        <v>42</v>
      </c>
      <c r="P4076" s="144">
        <f>O4076*H4076</f>
        <v>0</v>
      </c>
      <c r="Q4076" s="144">
        <v>2.0000000000000001E-4</v>
      </c>
      <c r="R4076" s="144">
        <f>Q4076*H4076</f>
        <v>0.46760760000000001</v>
      </c>
      <c r="S4076" s="144">
        <v>0</v>
      </c>
      <c r="T4076" s="145">
        <f>S4076*H4076</f>
        <v>0</v>
      </c>
      <c r="AR4076" s="146" t="s">
        <v>423</v>
      </c>
      <c r="AT4076" s="146" t="s">
        <v>306</v>
      </c>
      <c r="AU4076" s="146" t="s">
        <v>80</v>
      </c>
      <c r="AY4076" s="18" t="s">
        <v>304</v>
      </c>
      <c r="BE4076" s="147">
        <f>IF(N4076="základní",J4076,0)</f>
        <v>0</v>
      </c>
      <c r="BF4076" s="147">
        <f>IF(N4076="snížená",J4076,0)</f>
        <v>0</v>
      </c>
      <c r="BG4076" s="147">
        <f>IF(N4076="zákl. přenesená",J4076,0)</f>
        <v>0</v>
      </c>
      <c r="BH4076" s="147">
        <f>IF(N4076="sníž. přenesená",J4076,0)</f>
        <v>0</v>
      </c>
      <c r="BI4076" s="147">
        <f>IF(N4076="nulová",J4076,0)</f>
        <v>0</v>
      </c>
      <c r="BJ4076" s="18" t="s">
        <v>78</v>
      </c>
      <c r="BK4076" s="147">
        <f>ROUND(I4076*H4076,2)</f>
        <v>0</v>
      </c>
      <c r="BL4076" s="18" t="s">
        <v>423</v>
      </c>
      <c r="BM4076" s="146" t="s">
        <v>4267</v>
      </c>
    </row>
    <row r="4077" spans="2:65" s="1" customFormat="1" x14ac:dyDescent="0.2">
      <c r="B4077" s="33"/>
      <c r="D4077" s="148" t="s">
        <v>311</v>
      </c>
      <c r="F4077" s="149" t="s">
        <v>4268</v>
      </c>
      <c r="I4077" s="150"/>
      <c r="L4077" s="33"/>
      <c r="M4077" s="151"/>
      <c r="T4077" s="54"/>
      <c r="AT4077" s="18" t="s">
        <v>311</v>
      </c>
      <c r="AU4077" s="18" t="s">
        <v>80</v>
      </c>
    </row>
    <row r="4078" spans="2:65" s="12" customFormat="1" x14ac:dyDescent="0.2">
      <c r="B4078" s="152"/>
      <c r="D4078" s="153" t="s">
        <v>313</v>
      </c>
      <c r="E4078" s="154" t="s">
        <v>2</v>
      </c>
      <c r="F4078" s="155" t="s">
        <v>4269</v>
      </c>
      <c r="H4078" s="154" t="s">
        <v>2</v>
      </c>
      <c r="I4078" s="156"/>
      <c r="L4078" s="152"/>
      <c r="M4078" s="157"/>
      <c r="T4078" s="158"/>
      <c r="AT4078" s="154" t="s">
        <v>313</v>
      </c>
      <c r="AU4078" s="154" t="s">
        <v>80</v>
      </c>
      <c r="AV4078" s="12" t="s">
        <v>78</v>
      </c>
      <c r="AW4078" s="12" t="s">
        <v>32</v>
      </c>
      <c r="AX4078" s="12" t="s">
        <v>71</v>
      </c>
      <c r="AY4078" s="154" t="s">
        <v>304</v>
      </c>
    </row>
    <row r="4079" spans="2:65" s="12" customFormat="1" x14ac:dyDescent="0.2">
      <c r="B4079" s="152"/>
      <c r="D4079" s="153" t="s">
        <v>313</v>
      </c>
      <c r="E4079" s="154" t="s">
        <v>2</v>
      </c>
      <c r="F4079" s="155" t="s">
        <v>4270</v>
      </c>
      <c r="H4079" s="154" t="s">
        <v>2</v>
      </c>
      <c r="I4079" s="156"/>
      <c r="L4079" s="152"/>
      <c r="M4079" s="157"/>
      <c r="T4079" s="158"/>
      <c r="AT4079" s="154" t="s">
        <v>313</v>
      </c>
      <c r="AU4079" s="154" t="s">
        <v>80</v>
      </c>
      <c r="AV4079" s="12" t="s">
        <v>78</v>
      </c>
      <c r="AW4079" s="12" t="s">
        <v>32</v>
      </c>
      <c r="AX4079" s="12" t="s">
        <v>71</v>
      </c>
      <c r="AY4079" s="154" t="s">
        <v>304</v>
      </c>
    </row>
    <row r="4080" spans="2:65" s="12" customFormat="1" x14ac:dyDescent="0.2">
      <c r="B4080" s="152"/>
      <c r="D4080" s="153" t="s">
        <v>313</v>
      </c>
      <c r="E4080" s="154" t="s">
        <v>2</v>
      </c>
      <c r="F4080" s="155" t="s">
        <v>4271</v>
      </c>
      <c r="H4080" s="154" t="s">
        <v>2</v>
      </c>
      <c r="I4080" s="156"/>
      <c r="L4080" s="152"/>
      <c r="M4080" s="157"/>
      <c r="T4080" s="158"/>
      <c r="AT4080" s="154" t="s">
        <v>313</v>
      </c>
      <c r="AU4080" s="154" t="s">
        <v>80</v>
      </c>
      <c r="AV4080" s="12" t="s">
        <v>78</v>
      </c>
      <c r="AW4080" s="12" t="s">
        <v>32</v>
      </c>
      <c r="AX4080" s="12" t="s">
        <v>71</v>
      </c>
      <c r="AY4080" s="154" t="s">
        <v>304</v>
      </c>
    </row>
    <row r="4081" spans="2:51" s="12" customFormat="1" x14ac:dyDescent="0.2">
      <c r="B4081" s="152"/>
      <c r="D4081" s="153" t="s">
        <v>313</v>
      </c>
      <c r="E4081" s="154" t="s">
        <v>2</v>
      </c>
      <c r="F4081" s="155" t="s">
        <v>1522</v>
      </c>
      <c r="H4081" s="154" t="s">
        <v>2</v>
      </c>
      <c r="I4081" s="156"/>
      <c r="L4081" s="152"/>
      <c r="M4081" s="157"/>
      <c r="T4081" s="158"/>
      <c r="AT4081" s="154" t="s">
        <v>313</v>
      </c>
      <c r="AU4081" s="154" t="s">
        <v>80</v>
      </c>
      <c r="AV4081" s="12" t="s">
        <v>78</v>
      </c>
      <c r="AW4081" s="12" t="s">
        <v>32</v>
      </c>
      <c r="AX4081" s="12" t="s">
        <v>71</v>
      </c>
      <c r="AY4081" s="154" t="s">
        <v>304</v>
      </c>
    </row>
    <row r="4082" spans="2:51" s="12" customFormat="1" x14ac:dyDescent="0.2">
      <c r="B4082" s="152"/>
      <c r="D4082" s="153" t="s">
        <v>313</v>
      </c>
      <c r="E4082" s="154" t="s">
        <v>2</v>
      </c>
      <c r="F4082" s="155" t="s">
        <v>4272</v>
      </c>
      <c r="H4082" s="154" t="s">
        <v>2</v>
      </c>
      <c r="I4082" s="156"/>
      <c r="L4082" s="152"/>
      <c r="M4082" s="157"/>
      <c r="T4082" s="158"/>
      <c r="AT4082" s="154" t="s">
        <v>313</v>
      </c>
      <c r="AU4082" s="154" t="s">
        <v>80</v>
      </c>
      <c r="AV4082" s="12" t="s">
        <v>78</v>
      </c>
      <c r="AW4082" s="12" t="s">
        <v>32</v>
      </c>
      <c r="AX4082" s="12" t="s">
        <v>71</v>
      </c>
      <c r="AY4082" s="154" t="s">
        <v>304</v>
      </c>
    </row>
    <row r="4083" spans="2:51" s="13" customFormat="1" ht="33.75" x14ac:dyDescent="0.2">
      <c r="B4083" s="159"/>
      <c r="D4083" s="153" t="s">
        <v>313</v>
      </c>
      <c r="E4083" s="160" t="s">
        <v>2</v>
      </c>
      <c r="F4083" s="161" t="s">
        <v>4273</v>
      </c>
      <c r="H4083" s="162">
        <v>89.472999999999999</v>
      </c>
      <c r="I4083" s="163"/>
      <c r="L4083" s="159"/>
      <c r="M4083" s="164"/>
      <c r="T4083" s="165"/>
      <c r="AT4083" s="160" t="s">
        <v>313</v>
      </c>
      <c r="AU4083" s="160" t="s">
        <v>80</v>
      </c>
      <c r="AV4083" s="13" t="s">
        <v>80</v>
      </c>
      <c r="AW4083" s="13" t="s">
        <v>32</v>
      </c>
      <c r="AX4083" s="13" t="s">
        <v>71</v>
      </c>
      <c r="AY4083" s="160" t="s">
        <v>304</v>
      </c>
    </row>
    <row r="4084" spans="2:51" s="13" customFormat="1" ht="33.75" x14ac:dyDescent="0.2">
      <c r="B4084" s="159"/>
      <c r="D4084" s="153" t="s">
        <v>313</v>
      </c>
      <c r="E4084" s="160" t="s">
        <v>2</v>
      </c>
      <c r="F4084" s="161" t="s">
        <v>4274</v>
      </c>
      <c r="H4084" s="162">
        <v>97.822999999999993</v>
      </c>
      <c r="I4084" s="163"/>
      <c r="L4084" s="159"/>
      <c r="M4084" s="164"/>
      <c r="T4084" s="165"/>
      <c r="AT4084" s="160" t="s">
        <v>313</v>
      </c>
      <c r="AU4084" s="160" t="s">
        <v>80</v>
      </c>
      <c r="AV4084" s="13" t="s">
        <v>80</v>
      </c>
      <c r="AW4084" s="13" t="s">
        <v>32</v>
      </c>
      <c r="AX4084" s="13" t="s">
        <v>71</v>
      </c>
      <c r="AY4084" s="160" t="s">
        <v>304</v>
      </c>
    </row>
    <row r="4085" spans="2:51" s="13" customFormat="1" x14ac:dyDescent="0.2">
      <c r="B4085" s="159"/>
      <c r="D4085" s="153" t="s">
        <v>313</v>
      </c>
      <c r="E4085" s="160" t="s">
        <v>2</v>
      </c>
      <c r="F4085" s="161" t="s">
        <v>4275</v>
      </c>
      <c r="H4085" s="162">
        <v>43.997999999999998</v>
      </c>
      <c r="I4085" s="163"/>
      <c r="L4085" s="159"/>
      <c r="M4085" s="164"/>
      <c r="T4085" s="165"/>
      <c r="AT4085" s="160" t="s">
        <v>313</v>
      </c>
      <c r="AU4085" s="160" t="s">
        <v>80</v>
      </c>
      <c r="AV4085" s="13" t="s">
        <v>80</v>
      </c>
      <c r="AW4085" s="13" t="s">
        <v>32</v>
      </c>
      <c r="AX4085" s="13" t="s">
        <v>71</v>
      </c>
      <c r="AY4085" s="160" t="s">
        <v>304</v>
      </c>
    </row>
    <row r="4086" spans="2:51" s="13" customFormat="1" ht="22.5" x14ac:dyDescent="0.2">
      <c r="B4086" s="159"/>
      <c r="D4086" s="153" t="s">
        <v>313</v>
      </c>
      <c r="E4086" s="160" t="s">
        <v>2</v>
      </c>
      <c r="F4086" s="161" t="s">
        <v>1593</v>
      </c>
      <c r="H4086" s="162">
        <v>34.033999999999999</v>
      </c>
      <c r="I4086" s="163"/>
      <c r="L4086" s="159"/>
      <c r="M4086" s="164"/>
      <c r="T4086" s="165"/>
      <c r="AT4086" s="160" t="s">
        <v>313</v>
      </c>
      <c r="AU4086" s="160" t="s">
        <v>80</v>
      </c>
      <c r="AV4086" s="13" t="s">
        <v>80</v>
      </c>
      <c r="AW4086" s="13" t="s">
        <v>32</v>
      </c>
      <c r="AX4086" s="13" t="s">
        <v>71</v>
      </c>
      <c r="AY4086" s="160" t="s">
        <v>304</v>
      </c>
    </row>
    <row r="4087" spans="2:51" s="13" customFormat="1" x14ac:dyDescent="0.2">
      <c r="B4087" s="159"/>
      <c r="D4087" s="153" t="s">
        <v>313</v>
      </c>
      <c r="E4087" s="160" t="s">
        <v>2</v>
      </c>
      <c r="F4087" s="161" t="s">
        <v>4276</v>
      </c>
      <c r="H4087" s="162">
        <v>35.789000000000001</v>
      </c>
      <c r="I4087" s="163"/>
      <c r="L4087" s="159"/>
      <c r="M4087" s="164"/>
      <c r="T4087" s="165"/>
      <c r="AT4087" s="160" t="s">
        <v>313</v>
      </c>
      <c r="AU4087" s="160" t="s">
        <v>80</v>
      </c>
      <c r="AV4087" s="13" t="s">
        <v>80</v>
      </c>
      <c r="AW4087" s="13" t="s">
        <v>32</v>
      </c>
      <c r="AX4087" s="13" t="s">
        <v>71</v>
      </c>
      <c r="AY4087" s="160" t="s">
        <v>304</v>
      </c>
    </row>
    <row r="4088" spans="2:51" s="13" customFormat="1" x14ac:dyDescent="0.2">
      <c r="B4088" s="159"/>
      <c r="D4088" s="153" t="s">
        <v>313</v>
      </c>
      <c r="E4088" s="160" t="s">
        <v>2</v>
      </c>
      <c r="F4088" s="161" t="s">
        <v>4277</v>
      </c>
      <c r="H4088" s="162">
        <v>19.673999999999999</v>
      </c>
      <c r="I4088" s="163"/>
      <c r="L4088" s="159"/>
      <c r="M4088" s="164"/>
      <c r="T4088" s="165"/>
      <c r="AT4088" s="160" t="s">
        <v>313</v>
      </c>
      <c r="AU4088" s="160" t="s">
        <v>80</v>
      </c>
      <c r="AV4088" s="13" t="s">
        <v>80</v>
      </c>
      <c r="AW4088" s="13" t="s">
        <v>32</v>
      </c>
      <c r="AX4088" s="13" t="s">
        <v>71</v>
      </c>
      <c r="AY4088" s="160" t="s">
        <v>304</v>
      </c>
    </row>
    <row r="4089" spans="2:51" s="13" customFormat="1" ht="22.5" x14ac:dyDescent="0.2">
      <c r="B4089" s="159"/>
      <c r="D4089" s="153" t="s">
        <v>313</v>
      </c>
      <c r="E4089" s="160" t="s">
        <v>2</v>
      </c>
      <c r="F4089" s="161" t="s">
        <v>4278</v>
      </c>
      <c r="H4089" s="162">
        <v>130.76499999999999</v>
      </c>
      <c r="I4089" s="163"/>
      <c r="L4089" s="159"/>
      <c r="M4089" s="164"/>
      <c r="T4089" s="165"/>
      <c r="AT4089" s="160" t="s">
        <v>313</v>
      </c>
      <c r="AU4089" s="160" t="s">
        <v>80</v>
      </c>
      <c r="AV4089" s="13" t="s">
        <v>80</v>
      </c>
      <c r="AW4089" s="13" t="s">
        <v>32</v>
      </c>
      <c r="AX4089" s="13" t="s">
        <v>71</v>
      </c>
      <c r="AY4089" s="160" t="s">
        <v>304</v>
      </c>
    </row>
    <row r="4090" spans="2:51" s="13" customFormat="1" x14ac:dyDescent="0.2">
      <c r="B4090" s="159"/>
      <c r="D4090" s="153" t="s">
        <v>313</v>
      </c>
      <c r="E4090" s="160" t="s">
        <v>2</v>
      </c>
      <c r="F4090" s="161" t="s">
        <v>4279</v>
      </c>
      <c r="H4090" s="162">
        <v>54.131999999999998</v>
      </c>
      <c r="I4090" s="163"/>
      <c r="L4090" s="159"/>
      <c r="M4090" s="164"/>
      <c r="T4090" s="165"/>
      <c r="AT4090" s="160" t="s">
        <v>313</v>
      </c>
      <c r="AU4090" s="160" t="s">
        <v>80</v>
      </c>
      <c r="AV4090" s="13" t="s">
        <v>80</v>
      </c>
      <c r="AW4090" s="13" t="s">
        <v>32</v>
      </c>
      <c r="AX4090" s="13" t="s">
        <v>71</v>
      </c>
      <c r="AY4090" s="160" t="s">
        <v>304</v>
      </c>
    </row>
    <row r="4091" spans="2:51" s="13" customFormat="1" x14ac:dyDescent="0.2">
      <c r="B4091" s="159"/>
      <c r="D4091" s="153" t="s">
        <v>313</v>
      </c>
      <c r="E4091" s="160" t="s">
        <v>2</v>
      </c>
      <c r="F4091" s="161" t="s">
        <v>4280</v>
      </c>
      <c r="H4091" s="162">
        <v>25.611999999999998</v>
      </c>
      <c r="I4091" s="163"/>
      <c r="L4091" s="159"/>
      <c r="M4091" s="164"/>
      <c r="T4091" s="165"/>
      <c r="AT4091" s="160" t="s">
        <v>313</v>
      </c>
      <c r="AU4091" s="160" t="s">
        <v>80</v>
      </c>
      <c r="AV4091" s="13" t="s">
        <v>80</v>
      </c>
      <c r="AW4091" s="13" t="s">
        <v>32</v>
      </c>
      <c r="AX4091" s="13" t="s">
        <v>71</v>
      </c>
      <c r="AY4091" s="160" t="s">
        <v>304</v>
      </c>
    </row>
    <row r="4092" spans="2:51" s="14" customFormat="1" x14ac:dyDescent="0.2">
      <c r="B4092" s="166"/>
      <c r="D4092" s="153" t="s">
        <v>313</v>
      </c>
      <c r="E4092" s="167" t="s">
        <v>2</v>
      </c>
      <c r="F4092" s="168" t="s">
        <v>321</v>
      </c>
      <c r="H4092" s="169">
        <v>531.29999999999995</v>
      </c>
      <c r="I4092" s="170"/>
      <c r="L4092" s="166"/>
      <c r="M4092" s="171"/>
      <c r="T4092" s="172"/>
      <c r="AT4092" s="167" t="s">
        <v>313</v>
      </c>
      <c r="AU4092" s="167" t="s">
        <v>80</v>
      </c>
      <c r="AV4092" s="14" t="s">
        <v>322</v>
      </c>
      <c r="AW4092" s="14" t="s">
        <v>32</v>
      </c>
      <c r="AX4092" s="14" t="s">
        <v>71</v>
      </c>
      <c r="AY4092" s="167" t="s">
        <v>304</v>
      </c>
    </row>
    <row r="4093" spans="2:51" s="12" customFormat="1" x14ac:dyDescent="0.2">
      <c r="B4093" s="152"/>
      <c r="D4093" s="153" t="s">
        <v>313</v>
      </c>
      <c r="E4093" s="154" t="s">
        <v>2</v>
      </c>
      <c r="F4093" s="155" t="s">
        <v>4281</v>
      </c>
      <c r="H4093" s="154" t="s">
        <v>2</v>
      </c>
      <c r="I4093" s="156"/>
      <c r="L4093" s="152"/>
      <c r="M4093" s="157"/>
      <c r="T4093" s="158"/>
      <c r="AT4093" s="154" t="s">
        <v>313</v>
      </c>
      <c r="AU4093" s="154" t="s">
        <v>80</v>
      </c>
      <c r="AV4093" s="12" t="s">
        <v>78</v>
      </c>
      <c r="AW4093" s="12" t="s">
        <v>32</v>
      </c>
      <c r="AX4093" s="12" t="s">
        <v>71</v>
      </c>
      <c r="AY4093" s="154" t="s">
        <v>304</v>
      </c>
    </row>
    <row r="4094" spans="2:51" s="13" customFormat="1" x14ac:dyDescent="0.2">
      <c r="B4094" s="159"/>
      <c r="D4094" s="153" t="s">
        <v>313</v>
      </c>
      <c r="E4094" s="160" t="s">
        <v>2</v>
      </c>
      <c r="F4094" s="161" t="s">
        <v>4282</v>
      </c>
      <c r="H4094" s="162">
        <v>9.3149999999999995</v>
      </c>
      <c r="I4094" s="163"/>
      <c r="L4094" s="159"/>
      <c r="M4094" s="164"/>
      <c r="T4094" s="165"/>
      <c r="AT4094" s="160" t="s">
        <v>313</v>
      </c>
      <c r="AU4094" s="160" t="s">
        <v>80</v>
      </c>
      <c r="AV4094" s="13" t="s">
        <v>80</v>
      </c>
      <c r="AW4094" s="13" t="s">
        <v>32</v>
      </c>
      <c r="AX4094" s="13" t="s">
        <v>71</v>
      </c>
      <c r="AY4094" s="160" t="s">
        <v>304</v>
      </c>
    </row>
    <row r="4095" spans="2:51" s="13" customFormat="1" x14ac:dyDescent="0.2">
      <c r="B4095" s="159"/>
      <c r="D4095" s="153" t="s">
        <v>313</v>
      </c>
      <c r="E4095" s="160" t="s">
        <v>2</v>
      </c>
      <c r="F4095" s="161" t="s">
        <v>4283</v>
      </c>
      <c r="H4095" s="162">
        <v>37.892000000000003</v>
      </c>
      <c r="I4095" s="163"/>
      <c r="L4095" s="159"/>
      <c r="M4095" s="164"/>
      <c r="T4095" s="165"/>
      <c r="AT4095" s="160" t="s">
        <v>313</v>
      </c>
      <c r="AU4095" s="160" t="s">
        <v>80</v>
      </c>
      <c r="AV4095" s="13" t="s">
        <v>80</v>
      </c>
      <c r="AW4095" s="13" t="s">
        <v>32</v>
      </c>
      <c r="AX4095" s="13" t="s">
        <v>71</v>
      </c>
      <c r="AY4095" s="160" t="s">
        <v>304</v>
      </c>
    </row>
    <row r="4096" spans="2:51" s="13" customFormat="1" x14ac:dyDescent="0.2">
      <c r="B4096" s="159"/>
      <c r="D4096" s="153" t="s">
        <v>313</v>
      </c>
      <c r="E4096" s="160" t="s">
        <v>2</v>
      </c>
      <c r="F4096" s="161" t="s">
        <v>4284</v>
      </c>
      <c r="H4096" s="162">
        <v>20.468</v>
      </c>
      <c r="I4096" s="163"/>
      <c r="L4096" s="159"/>
      <c r="M4096" s="164"/>
      <c r="T4096" s="165"/>
      <c r="AT4096" s="160" t="s">
        <v>313</v>
      </c>
      <c r="AU4096" s="160" t="s">
        <v>80</v>
      </c>
      <c r="AV4096" s="13" t="s">
        <v>80</v>
      </c>
      <c r="AW4096" s="13" t="s">
        <v>32</v>
      </c>
      <c r="AX4096" s="13" t="s">
        <v>71</v>
      </c>
      <c r="AY4096" s="160" t="s">
        <v>304</v>
      </c>
    </row>
    <row r="4097" spans="2:51" s="14" customFormat="1" x14ac:dyDescent="0.2">
      <c r="B4097" s="166"/>
      <c r="D4097" s="153" t="s">
        <v>313</v>
      </c>
      <c r="E4097" s="167" t="s">
        <v>2</v>
      </c>
      <c r="F4097" s="168" t="s">
        <v>321</v>
      </c>
      <c r="H4097" s="169">
        <v>67.674999999999997</v>
      </c>
      <c r="I4097" s="170"/>
      <c r="L4097" s="166"/>
      <c r="M4097" s="171"/>
      <c r="T4097" s="172"/>
      <c r="AT4097" s="167" t="s">
        <v>313</v>
      </c>
      <c r="AU4097" s="167" t="s">
        <v>80</v>
      </c>
      <c r="AV4097" s="14" t="s">
        <v>322</v>
      </c>
      <c r="AW4097" s="14" t="s">
        <v>32</v>
      </c>
      <c r="AX4097" s="14" t="s">
        <v>71</v>
      </c>
      <c r="AY4097" s="167" t="s">
        <v>304</v>
      </c>
    </row>
    <row r="4098" spans="2:51" s="12" customFormat="1" x14ac:dyDescent="0.2">
      <c r="B4098" s="152"/>
      <c r="D4098" s="153" t="s">
        <v>313</v>
      </c>
      <c r="E4098" s="154" t="s">
        <v>2</v>
      </c>
      <c r="F4098" s="155" t="s">
        <v>4285</v>
      </c>
      <c r="H4098" s="154" t="s">
        <v>2</v>
      </c>
      <c r="I4098" s="156"/>
      <c r="L4098" s="152"/>
      <c r="M4098" s="157"/>
      <c r="T4098" s="158"/>
      <c r="AT4098" s="154" t="s">
        <v>313</v>
      </c>
      <c r="AU4098" s="154" t="s">
        <v>80</v>
      </c>
      <c r="AV4098" s="12" t="s">
        <v>78</v>
      </c>
      <c r="AW4098" s="12" t="s">
        <v>32</v>
      </c>
      <c r="AX4098" s="12" t="s">
        <v>71</v>
      </c>
      <c r="AY4098" s="154" t="s">
        <v>304</v>
      </c>
    </row>
    <row r="4099" spans="2:51" s="13" customFormat="1" x14ac:dyDescent="0.2">
      <c r="B4099" s="159"/>
      <c r="D4099" s="153" t="s">
        <v>313</v>
      </c>
      <c r="E4099" s="160" t="s">
        <v>2</v>
      </c>
      <c r="F4099" s="161" t="s">
        <v>4286</v>
      </c>
      <c r="H4099" s="162">
        <v>34.186</v>
      </c>
      <c r="I4099" s="163"/>
      <c r="L4099" s="159"/>
      <c r="M4099" s="164"/>
      <c r="T4099" s="165"/>
      <c r="AT4099" s="160" t="s">
        <v>313</v>
      </c>
      <c r="AU4099" s="160" t="s">
        <v>80</v>
      </c>
      <c r="AV4099" s="13" t="s">
        <v>80</v>
      </c>
      <c r="AW4099" s="13" t="s">
        <v>32</v>
      </c>
      <c r="AX4099" s="13" t="s">
        <v>71</v>
      </c>
      <c r="AY4099" s="160" t="s">
        <v>304</v>
      </c>
    </row>
    <row r="4100" spans="2:51" s="13" customFormat="1" x14ac:dyDescent="0.2">
      <c r="B4100" s="159"/>
      <c r="D4100" s="153" t="s">
        <v>313</v>
      </c>
      <c r="E4100" s="160" t="s">
        <v>2</v>
      </c>
      <c r="F4100" s="161" t="s">
        <v>4287</v>
      </c>
      <c r="H4100" s="162">
        <v>45.206000000000003</v>
      </c>
      <c r="I4100" s="163"/>
      <c r="L4100" s="159"/>
      <c r="M4100" s="164"/>
      <c r="T4100" s="165"/>
      <c r="AT4100" s="160" t="s">
        <v>313</v>
      </c>
      <c r="AU4100" s="160" t="s">
        <v>80</v>
      </c>
      <c r="AV4100" s="13" t="s">
        <v>80</v>
      </c>
      <c r="AW4100" s="13" t="s">
        <v>32</v>
      </c>
      <c r="AX4100" s="13" t="s">
        <v>71</v>
      </c>
      <c r="AY4100" s="160" t="s">
        <v>304</v>
      </c>
    </row>
    <row r="4101" spans="2:51" s="13" customFormat="1" x14ac:dyDescent="0.2">
      <c r="B4101" s="159"/>
      <c r="D4101" s="153" t="s">
        <v>313</v>
      </c>
      <c r="E4101" s="160" t="s">
        <v>2</v>
      </c>
      <c r="F4101" s="161" t="s">
        <v>4288</v>
      </c>
      <c r="H4101" s="162">
        <v>31.65</v>
      </c>
      <c r="I4101" s="163"/>
      <c r="L4101" s="159"/>
      <c r="M4101" s="164"/>
      <c r="T4101" s="165"/>
      <c r="AT4101" s="160" t="s">
        <v>313</v>
      </c>
      <c r="AU4101" s="160" t="s">
        <v>80</v>
      </c>
      <c r="AV4101" s="13" t="s">
        <v>80</v>
      </c>
      <c r="AW4101" s="13" t="s">
        <v>32</v>
      </c>
      <c r="AX4101" s="13" t="s">
        <v>71</v>
      </c>
      <c r="AY4101" s="160" t="s">
        <v>304</v>
      </c>
    </row>
    <row r="4102" spans="2:51" s="13" customFormat="1" x14ac:dyDescent="0.2">
      <c r="B4102" s="159"/>
      <c r="D4102" s="153" t="s">
        <v>313</v>
      </c>
      <c r="E4102" s="160" t="s">
        <v>2</v>
      </c>
      <c r="F4102" s="161" t="s">
        <v>4289</v>
      </c>
      <c r="H4102" s="162">
        <v>42.488</v>
      </c>
      <c r="I4102" s="163"/>
      <c r="L4102" s="159"/>
      <c r="M4102" s="164"/>
      <c r="T4102" s="165"/>
      <c r="AT4102" s="160" t="s">
        <v>313</v>
      </c>
      <c r="AU4102" s="160" t="s">
        <v>80</v>
      </c>
      <c r="AV4102" s="13" t="s">
        <v>80</v>
      </c>
      <c r="AW4102" s="13" t="s">
        <v>32</v>
      </c>
      <c r="AX4102" s="13" t="s">
        <v>71</v>
      </c>
      <c r="AY4102" s="160" t="s">
        <v>304</v>
      </c>
    </row>
    <row r="4103" spans="2:51" s="14" customFormat="1" x14ac:dyDescent="0.2">
      <c r="B4103" s="166"/>
      <c r="D4103" s="153" t="s">
        <v>313</v>
      </c>
      <c r="E4103" s="167" t="s">
        <v>2</v>
      </c>
      <c r="F4103" s="168" t="s">
        <v>321</v>
      </c>
      <c r="H4103" s="169">
        <v>153.53</v>
      </c>
      <c r="I4103" s="170"/>
      <c r="L4103" s="166"/>
      <c r="M4103" s="171"/>
      <c r="T4103" s="172"/>
      <c r="AT4103" s="167" t="s">
        <v>313</v>
      </c>
      <c r="AU4103" s="167" t="s">
        <v>80</v>
      </c>
      <c r="AV4103" s="14" t="s">
        <v>322</v>
      </c>
      <c r="AW4103" s="14" t="s">
        <v>32</v>
      </c>
      <c r="AX4103" s="14" t="s">
        <v>71</v>
      </c>
      <c r="AY4103" s="167" t="s">
        <v>304</v>
      </c>
    </row>
    <row r="4104" spans="2:51" s="13" customFormat="1" ht="33.75" x14ac:dyDescent="0.2">
      <c r="B4104" s="159"/>
      <c r="D4104" s="153" t="s">
        <v>313</v>
      </c>
      <c r="E4104" s="160" t="s">
        <v>2</v>
      </c>
      <c r="F4104" s="161" t="s">
        <v>4290</v>
      </c>
      <c r="H4104" s="162">
        <v>5.6310000000000002</v>
      </c>
      <c r="I4104" s="163"/>
      <c r="L4104" s="159"/>
      <c r="M4104" s="164"/>
      <c r="T4104" s="165"/>
      <c r="AT4104" s="160" t="s">
        <v>313</v>
      </c>
      <c r="AU4104" s="160" t="s">
        <v>80</v>
      </c>
      <c r="AV4104" s="13" t="s">
        <v>80</v>
      </c>
      <c r="AW4104" s="13" t="s">
        <v>32</v>
      </c>
      <c r="AX4104" s="13" t="s">
        <v>71</v>
      </c>
      <c r="AY4104" s="160" t="s">
        <v>304</v>
      </c>
    </row>
    <row r="4105" spans="2:51" s="14" customFormat="1" x14ac:dyDescent="0.2">
      <c r="B4105" s="166"/>
      <c r="D4105" s="153" t="s">
        <v>313</v>
      </c>
      <c r="E4105" s="167" t="s">
        <v>2</v>
      </c>
      <c r="F4105" s="168" t="s">
        <v>321</v>
      </c>
      <c r="H4105" s="169">
        <v>5.6310000000000002</v>
      </c>
      <c r="I4105" s="170"/>
      <c r="L4105" s="166"/>
      <c r="M4105" s="171"/>
      <c r="T4105" s="172"/>
      <c r="AT4105" s="167" t="s">
        <v>313</v>
      </c>
      <c r="AU4105" s="167" t="s">
        <v>80</v>
      </c>
      <c r="AV4105" s="14" t="s">
        <v>322</v>
      </c>
      <c r="AW4105" s="14" t="s">
        <v>32</v>
      </c>
      <c r="AX4105" s="14" t="s">
        <v>71</v>
      </c>
      <c r="AY4105" s="167" t="s">
        <v>304</v>
      </c>
    </row>
    <row r="4106" spans="2:51" s="12" customFormat="1" x14ac:dyDescent="0.2">
      <c r="B4106" s="152"/>
      <c r="D4106" s="153" t="s">
        <v>313</v>
      </c>
      <c r="E4106" s="154" t="s">
        <v>2</v>
      </c>
      <c r="F4106" s="155" t="s">
        <v>1547</v>
      </c>
      <c r="H4106" s="154" t="s">
        <v>2</v>
      </c>
      <c r="I4106" s="156"/>
      <c r="L4106" s="152"/>
      <c r="M4106" s="157"/>
      <c r="T4106" s="158"/>
      <c r="AT4106" s="154" t="s">
        <v>313</v>
      </c>
      <c r="AU4106" s="154" t="s">
        <v>80</v>
      </c>
      <c r="AV4106" s="12" t="s">
        <v>78</v>
      </c>
      <c r="AW4106" s="12" t="s">
        <v>32</v>
      </c>
      <c r="AX4106" s="12" t="s">
        <v>71</v>
      </c>
      <c r="AY4106" s="154" t="s">
        <v>304</v>
      </c>
    </row>
    <row r="4107" spans="2:51" s="12" customFormat="1" x14ac:dyDescent="0.2">
      <c r="B4107" s="152"/>
      <c r="D4107" s="153" t="s">
        <v>313</v>
      </c>
      <c r="E4107" s="154" t="s">
        <v>2</v>
      </c>
      <c r="F4107" s="155" t="s">
        <v>1606</v>
      </c>
      <c r="H4107" s="154" t="s">
        <v>2</v>
      </c>
      <c r="I4107" s="156"/>
      <c r="L4107" s="152"/>
      <c r="M4107" s="157"/>
      <c r="T4107" s="158"/>
      <c r="AT4107" s="154" t="s">
        <v>313</v>
      </c>
      <c r="AU4107" s="154" t="s">
        <v>80</v>
      </c>
      <c r="AV4107" s="12" t="s">
        <v>78</v>
      </c>
      <c r="AW4107" s="12" t="s">
        <v>32</v>
      </c>
      <c r="AX4107" s="12" t="s">
        <v>71</v>
      </c>
      <c r="AY4107" s="154" t="s">
        <v>304</v>
      </c>
    </row>
    <row r="4108" spans="2:51" s="13" customFormat="1" x14ac:dyDescent="0.2">
      <c r="B4108" s="159"/>
      <c r="D4108" s="153" t="s">
        <v>313</v>
      </c>
      <c r="E4108" s="160" t="s">
        <v>2</v>
      </c>
      <c r="F4108" s="161" t="s">
        <v>1607</v>
      </c>
      <c r="H4108" s="162">
        <v>34.020000000000003</v>
      </c>
      <c r="I4108" s="163"/>
      <c r="L4108" s="159"/>
      <c r="M4108" s="164"/>
      <c r="T4108" s="165"/>
      <c r="AT4108" s="160" t="s">
        <v>313</v>
      </c>
      <c r="AU4108" s="160" t="s">
        <v>80</v>
      </c>
      <c r="AV4108" s="13" t="s">
        <v>80</v>
      </c>
      <c r="AW4108" s="13" t="s">
        <v>32</v>
      </c>
      <c r="AX4108" s="13" t="s">
        <v>71</v>
      </c>
      <c r="AY4108" s="160" t="s">
        <v>304</v>
      </c>
    </row>
    <row r="4109" spans="2:51" s="14" customFormat="1" x14ac:dyDescent="0.2">
      <c r="B4109" s="166"/>
      <c r="D4109" s="153" t="s">
        <v>313</v>
      </c>
      <c r="E4109" s="167" t="s">
        <v>2</v>
      </c>
      <c r="F4109" s="168" t="s">
        <v>321</v>
      </c>
      <c r="H4109" s="169">
        <v>34.020000000000003</v>
      </c>
      <c r="I4109" s="170"/>
      <c r="L4109" s="166"/>
      <c r="M4109" s="171"/>
      <c r="T4109" s="172"/>
      <c r="AT4109" s="167" t="s">
        <v>313</v>
      </c>
      <c r="AU4109" s="167" t="s">
        <v>80</v>
      </c>
      <c r="AV4109" s="14" t="s">
        <v>322</v>
      </c>
      <c r="AW4109" s="14" t="s">
        <v>32</v>
      </c>
      <c r="AX4109" s="14" t="s">
        <v>71</v>
      </c>
      <c r="AY4109" s="167" t="s">
        <v>304</v>
      </c>
    </row>
    <row r="4110" spans="2:51" s="12" customFormat="1" x14ac:dyDescent="0.2">
      <c r="B4110" s="152"/>
      <c r="D4110" s="153" t="s">
        <v>313</v>
      </c>
      <c r="E4110" s="154" t="s">
        <v>2</v>
      </c>
      <c r="F4110" s="155" t="s">
        <v>910</v>
      </c>
      <c r="H4110" s="154" t="s">
        <v>2</v>
      </c>
      <c r="I4110" s="156"/>
      <c r="L4110" s="152"/>
      <c r="M4110" s="157"/>
      <c r="T4110" s="158"/>
      <c r="AT4110" s="154" t="s">
        <v>313</v>
      </c>
      <c r="AU4110" s="154" t="s">
        <v>80</v>
      </c>
      <c r="AV4110" s="12" t="s">
        <v>78</v>
      </c>
      <c r="AW4110" s="12" t="s">
        <v>32</v>
      </c>
      <c r="AX4110" s="12" t="s">
        <v>71</v>
      </c>
      <c r="AY4110" s="154" t="s">
        <v>304</v>
      </c>
    </row>
    <row r="4111" spans="2:51" s="13" customFormat="1" ht="22.5" x14ac:dyDescent="0.2">
      <c r="B4111" s="159"/>
      <c r="D4111" s="153" t="s">
        <v>313</v>
      </c>
      <c r="E4111" s="160" t="s">
        <v>2</v>
      </c>
      <c r="F4111" s="161" t="s">
        <v>4291</v>
      </c>
      <c r="H4111" s="162">
        <v>226.50899999999999</v>
      </c>
      <c r="I4111" s="163"/>
      <c r="L4111" s="159"/>
      <c r="M4111" s="164"/>
      <c r="T4111" s="165"/>
      <c r="AT4111" s="160" t="s">
        <v>313</v>
      </c>
      <c r="AU4111" s="160" t="s">
        <v>80</v>
      </c>
      <c r="AV4111" s="13" t="s">
        <v>80</v>
      </c>
      <c r="AW4111" s="13" t="s">
        <v>32</v>
      </c>
      <c r="AX4111" s="13" t="s">
        <v>71</v>
      </c>
      <c r="AY4111" s="160" t="s">
        <v>304</v>
      </c>
    </row>
    <row r="4112" spans="2:51" s="13" customFormat="1" x14ac:dyDescent="0.2">
      <c r="B4112" s="159"/>
      <c r="D4112" s="153" t="s">
        <v>313</v>
      </c>
      <c r="E4112" s="160" t="s">
        <v>2</v>
      </c>
      <c r="F4112" s="161" t="s">
        <v>4292</v>
      </c>
      <c r="H4112" s="162">
        <v>65.956000000000003</v>
      </c>
      <c r="I4112" s="163"/>
      <c r="L4112" s="159"/>
      <c r="M4112" s="164"/>
      <c r="T4112" s="165"/>
      <c r="AT4112" s="160" t="s">
        <v>313</v>
      </c>
      <c r="AU4112" s="160" t="s">
        <v>80</v>
      </c>
      <c r="AV4112" s="13" t="s">
        <v>80</v>
      </c>
      <c r="AW4112" s="13" t="s">
        <v>32</v>
      </c>
      <c r="AX4112" s="13" t="s">
        <v>71</v>
      </c>
      <c r="AY4112" s="160" t="s">
        <v>304</v>
      </c>
    </row>
    <row r="4113" spans="2:65" s="13" customFormat="1" ht="22.5" x14ac:dyDescent="0.2">
      <c r="B4113" s="159"/>
      <c r="D4113" s="153" t="s">
        <v>313</v>
      </c>
      <c r="E4113" s="160" t="s">
        <v>2</v>
      </c>
      <c r="F4113" s="161" t="s">
        <v>4293</v>
      </c>
      <c r="H4113" s="162">
        <v>69.575999999999993</v>
      </c>
      <c r="I4113" s="163"/>
      <c r="L4113" s="159"/>
      <c r="M4113" s="164"/>
      <c r="T4113" s="165"/>
      <c r="AT4113" s="160" t="s">
        <v>313</v>
      </c>
      <c r="AU4113" s="160" t="s">
        <v>80</v>
      </c>
      <c r="AV4113" s="13" t="s">
        <v>80</v>
      </c>
      <c r="AW4113" s="13" t="s">
        <v>32</v>
      </c>
      <c r="AX4113" s="13" t="s">
        <v>71</v>
      </c>
      <c r="AY4113" s="160" t="s">
        <v>304</v>
      </c>
    </row>
    <row r="4114" spans="2:65" s="13" customFormat="1" x14ac:dyDescent="0.2">
      <c r="B4114" s="159"/>
      <c r="D4114" s="153" t="s">
        <v>313</v>
      </c>
      <c r="E4114" s="160" t="s">
        <v>2</v>
      </c>
      <c r="F4114" s="161" t="s">
        <v>4294</v>
      </c>
      <c r="H4114" s="162">
        <v>48.313000000000002</v>
      </c>
      <c r="I4114" s="163"/>
      <c r="L4114" s="159"/>
      <c r="M4114" s="164"/>
      <c r="T4114" s="165"/>
      <c r="AT4114" s="160" t="s">
        <v>313</v>
      </c>
      <c r="AU4114" s="160" t="s">
        <v>80</v>
      </c>
      <c r="AV4114" s="13" t="s">
        <v>80</v>
      </c>
      <c r="AW4114" s="13" t="s">
        <v>32</v>
      </c>
      <c r="AX4114" s="13" t="s">
        <v>71</v>
      </c>
      <c r="AY4114" s="160" t="s">
        <v>304</v>
      </c>
    </row>
    <row r="4115" spans="2:65" s="13" customFormat="1" x14ac:dyDescent="0.2">
      <c r="B4115" s="159"/>
      <c r="D4115" s="153" t="s">
        <v>313</v>
      </c>
      <c r="E4115" s="160" t="s">
        <v>2</v>
      </c>
      <c r="F4115" s="161" t="s">
        <v>4295</v>
      </c>
      <c r="H4115" s="162">
        <v>48.313000000000002</v>
      </c>
      <c r="I4115" s="163"/>
      <c r="L4115" s="159"/>
      <c r="M4115" s="164"/>
      <c r="T4115" s="165"/>
      <c r="AT4115" s="160" t="s">
        <v>313</v>
      </c>
      <c r="AU4115" s="160" t="s">
        <v>80</v>
      </c>
      <c r="AV4115" s="13" t="s">
        <v>80</v>
      </c>
      <c r="AW4115" s="13" t="s">
        <v>32</v>
      </c>
      <c r="AX4115" s="13" t="s">
        <v>71</v>
      </c>
      <c r="AY4115" s="160" t="s">
        <v>304</v>
      </c>
    </row>
    <row r="4116" spans="2:65" s="13" customFormat="1" x14ac:dyDescent="0.2">
      <c r="B4116" s="159"/>
      <c r="D4116" s="153" t="s">
        <v>313</v>
      </c>
      <c r="E4116" s="160" t="s">
        <v>2</v>
      </c>
      <c r="F4116" s="161" t="s">
        <v>4296</v>
      </c>
      <c r="H4116" s="162">
        <v>48.313000000000002</v>
      </c>
      <c r="I4116" s="163"/>
      <c r="L4116" s="159"/>
      <c r="M4116" s="164"/>
      <c r="T4116" s="165"/>
      <c r="AT4116" s="160" t="s">
        <v>313</v>
      </c>
      <c r="AU4116" s="160" t="s">
        <v>80</v>
      </c>
      <c r="AV4116" s="13" t="s">
        <v>80</v>
      </c>
      <c r="AW4116" s="13" t="s">
        <v>32</v>
      </c>
      <c r="AX4116" s="13" t="s">
        <v>71</v>
      </c>
      <c r="AY4116" s="160" t="s">
        <v>304</v>
      </c>
    </row>
    <row r="4117" spans="2:65" s="13" customFormat="1" x14ac:dyDescent="0.2">
      <c r="B4117" s="159"/>
      <c r="D4117" s="153" t="s">
        <v>313</v>
      </c>
      <c r="E4117" s="160" t="s">
        <v>2</v>
      </c>
      <c r="F4117" s="161" t="s">
        <v>4297</v>
      </c>
      <c r="H4117" s="162">
        <v>48.313000000000002</v>
      </c>
      <c r="I4117" s="163"/>
      <c r="L4117" s="159"/>
      <c r="M4117" s="164"/>
      <c r="T4117" s="165"/>
      <c r="AT4117" s="160" t="s">
        <v>313</v>
      </c>
      <c r="AU4117" s="160" t="s">
        <v>80</v>
      </c>
      <c r="AV4117" s="13" t="s">
        <v>80</v>
      </c>
      <c r="AW4117" s="13" t="s">
        <v>32</v>
      </c>
      <c r="AX4117" s="13" t="s">
        <v>71</v>
      </c>
      <c r="AY4117" s="160" t="s">
        <v>304</v>
      </c>
    </row>
    <row r="4118" spans="2:65" s="13" customFormat="1" x14ac:dyDescent="0.2">
      <c r="B4118" s="159"/>
      <c r="D4118" s="153" t="s">
        <v>313</v>
      </c>
      <c r="E4118" s="160" t="s">
        <v>2</v>
      </c>
      <c r="F4118" s="161" t="s">
        <v>4298</v>
      </c>
      <c r="H4118" s="162">
        <v>48.313000000000002</v>
      </c>
      <c r="I4118" s="163"/>
      <c r="L4118" s="159"/>
      <c r="M4118" s="164"/>
      <c r="T4118" s="165"/>
      <c r="AT4118" s="160" t="s">
        <v>313</v>
      </c>
      <c r="AU4118" s="160" t="s">
        <v>80</v>
      </c>
      <c r="AV4118" s="13" t="s">
        <v>80</v>
      </c>
      <c r="AW4118" s="13" t="s">
        <v>32</v>
      </c>
      <c r="AX4118" s="13" t="s">
        <v>71</v>
      </c>
      <c r="AY4118" s="160" t="s">
        <v>304</v>
      </c>
    </row>
    <row r="4119" spans="2:65" s="13" customFormat="1" x14ac:dyDescent="0.2">
      <c r="B4119" s="159"/>
      <c r="D4119" s="153" t="s">
        <v>313</v>
      </c>
      <c r="E4119" s="160" t="s">
        <v>2</v>
      </c>
      <c r="F4119" s="161" t="s">
        <v>4299</v>
      </c>
      <c r="H4119" s="162">
        <v>48.313000000000002</v>
      </c>
      <c r="I4119" s="163"/>
      <c r="L4119" s="159"/>
      <c r="M4119" s="164"/>
      <c r="T4119" s="165"/>
      <c r="AT4119" s="160" t="s">
        <v>313</v>
      </c>
      <c r="AU4119" s="160" t="s">
        <v>80</v>
      </c>
      <c r="AV4119" s="13" t="s">
        <v>80</v>
      </c>
      <c r="AW4119" s="13" t="s">
        <v>32</v>
      </c>
      <c r="AX4119" s="13" t="s">
        <v>71</v>
      </c>
      <c r="AY4119" s="160" t="s">
        <v>304</v>
      </c>
    </row>
    <row r="4120" spans="2:65" s="13" customFormat="1" x14ac:dyDescent="0.2">
      <c r="B4120" s="159"/>
      <c r="D4120" s="153" t="s">
        <v>313</v>
      </c>
      <c r="E4120" s="160" t="s">
        <v>2</v>
      </c>
      <c r="F4120" s="161" t="s">
        <v>4300</v>
      </c>
      <c r="H4120" s="162">
        <v>53.731000000000002</v>
      </c>
      <c r="I4120" s="163"/>
      <c r="L4120" s="159"/>
      <c r="M4120" s="164"/>
      <c r="T4120" s="165"/>
      <c r="AT4120" s="160" t="s">
        <v>313</v>
      </c>
      <c r="AU4120" s="160" t="s">
        <v>80</v>
      </c>
      <c r="AV4120" s="13" t="s">
        <v>80</v>
      </c>
      <c r="AW4120" s="13" t="s">
        <v>32</v>
      </c>
      <c r="AX4120" s="13" t="s">
        <v>71</v>
      </c>
      <c r="AY4120" s="160" t="s">
        <v>304</v>
      </c>
    </row>
    <row r="4121" spans="2:65" s="14" customFormat="1" x14ac:dyDescent="0.2">
      <c r="B4121" s="166"/>
      <c r="D4121" s="153" t="s">
        <v>313</v>
      </c>
      <c r="E4121" s="167" t="s">
        <v>2</v>
      </c>
      <c r="F4121" s="168" t="s">
        <v>321</v>
      </c>
      <c r="H4121" s="169">
        <v>705.65</v>
      </c>
      <c r="I4121" s="170"/>
      <c r="L4121" s="166"/>
      <c r="M4121" s="171"/>
      <c r="T4121" s="172"/>
      <c r="AT4121" s="167" t="s">
        <v>313</v>
      </c>
      <c r="AU4121" s="167" t="s">
        <v>80</v>
      </c>
      <c r="AV4121" s="14" t="s">
        <v>322</v>
      </c>
      <c r="AW4121" s="14" t="s">
        <v>32</v>
      </c>
      <c r="AX4121" s="14" t="s">
        <v>71</v>
      </c>
      <c r="AY4121" s="167" t="s">
        <v>304</v>
      </c>
    </row>
    <row r="4122" spans="2:65" s="12" customFormat="1" x14ac:dyDescent="0.2">
      <c r="B4122" s="152"/>
      <c r="D4122" s="153" t="s">
        <v>313</v>
      </c>
      <c r="E4122" s="154" t="s">
        <v>2</v>
      </c>
      <c r="F4122" s="155" t="s">
        <v>4301</v>
      </c>
      <c r="H4122" s="154" t="s">
        <v>2</v>
      </c>
      <c r="I4122" s="156"/>
      <c r="L4122" s="152"/>
      <c r="M4122" s="157"/>
      <c r="T4122" s="158"/>
      <c r="AT4122" s="154" t="s">
        <v>313</v>
      </c>
      <c r="AU4122" s="154" t="s">
        <v>80</v>
      </c>
      <c r="AV4122" s="12" t="s">
        <v>78</v>
      </c>
      <c r="AW4122" s="12" t="s">
        <v>32</v>
      </c>
      <c r="AX4122" s="12" t="s">
        <v>71</v>
      </c>
      <c r="AY4122" s="154" t="s">
        <v>304</v>
      </c>
    </row>
    <row r="4123" spans="2:65" s="13" customFormat="1" x14ac:dyDescent="0.2">
      <c r="B4123" s="159"/>
      <c r="D4123" s="153" t="s">
        <v>313</v>
      </c>
      <c r="E4123" s="160" t="s">
        <v>2</v>
      </c>
      <c r="F4123" s="161" t="s">
        <v>4302</v>
      </c>
      <c r="H4123" s="162">
        <v>794.45899999999995</v>
      </c>
      <c r="I4123" s="163"/>
      <c r="L4123" s="159"/>
      <c r="M4123" s="164"/>
      <c r="T4123" s="165"/>
      <c r="AT4123" s="160" t="s">
        <v>313</v>
      </c>
      <c r="AU4123" s="160" t="s">
        <v>80</v>
      </c>
      <c r="AV4123" s="13" t="s">
        <v>80</v>
      </c>
      <c r="AW4123" s="13" t="s">
        <v>32</v>
      </c>
      <c r="AX4123" s="13" t="s">
        <v>71</v>
      </c>
      <c r="AY4123" s="160" t="s">
        <v>304</v>
      </c>
    </row>
    <row r="4124" spans="2:65" s="13" customFormat="1" x14ac:dyDescent="0.2">
      <c r="B4124" s="159"/>
      <c r="D4124" s="153" t="s">
        <v>313</v>
      </c>
      <c r="E4124" s="160" t="s">
        <v>2</v>
      </c>
      <c r="F4124" s="161" t="s">
        <v>4303</v>
      </c>
      <c r="H4124" s="162">
        <v>45.773000000000003</v>
      </c>
      <c r="I4124" s="163"/>
      <c r="L4124" s="159"/>
      <c r="M4124" s="164"/>
      <c r="T4124" s="165"/>
      <c r="AT4124" s="160" t="s">
        <v>313</v>
      </c>
      <c r="AU4124" s="160" t="s">
        <v>80</v>
      </c>
      <c r="AV4124" s="13" t="s">
        <v>80</v>
      </c>
      <c r="AW4124" s="13" t="s">
        <v>32</v>
      </c>
      <c r="AX4124" s="13" t="s">
        <v>71</v>
      </c>
      <c r="AY4124" s="160" t="s">
        <v>304</v>
      </c>
    </row>
    <row r="4125" spans="2:65" s="14" customFormat="1" x14ac:dyDescent="0.2">
      <c r="B4125" s="166"/>
      <c r="D4125" s="153" t="s">
        <v>313</v>
      </c>
      <c r="E4125" s="167" t="s">
        <v>2</v>
      </c>
      <c r="F4125" s="168" t="s">
        <v>321</v>
      </c>
      <c r="H4125" s="169">
        <v>840.23199999999997</v>
      </c>
      <c r="I4125" s="170"/>
      <c r="L4125" s="166"/>
      <c r="M4125" s="171"/>
      <c r="T4125" s="172"/>
      <c r="AT4125" s="167" t="s">
        <v>313</v>
      </c>
      <c r="AU4125" s="167" t="s">
        <v>80</v>
      </c>
      <c r="AV4125" s="14" t="s">
        <v>322</v>
      </c>
      <c r="AW4125" s="14" t="s">
        <v>32</v>
      </c>
      <c r="AX4125" s="14" t="s">
        <v>71</v>
      </c>
      <c r="AY4125" s="167" t="s">
        <v>304</v>
      </c>
    </row>
    <row r="4126" spans="2:65" s="15" customFormat="1" x14ac:dyDescent="0.2">
      <c r="B4126" s="173"/>
      <c r="D4126" s="153" t="s">
        <v>313</v>
      </c>
      <c r="E4126" s="174" t="s">
        <v>2</v>
      </c>
      <c r="F4126" s="175" t="s">
        <v>323</v>
      </c>
      <c r="H4126" s="176">
        <v>2338.038</v>
      </c>
      <c r="I4126" s="177"/>
      <c r="L4126" s="173"/>
      <c r="M4126" s="178"/>
      <c r="T4126" s="179"/>
      <c r="AT4126" s="174" t="s">
        <v>313</v>
      </c>
      <c r="AU4126" s="174" t="s">
        <v>80</v>
      </c>
      <c r="AV4126" s="15" t="s">
        <v>86</v>
      </c>
      <c r="AW4126" s="15" t="s">
        <v>32</v>
      </c>
      <c r="AX4126" s="15" t="s">
        <v>78</v>
      </c>
      <c r="AY4126" s="174" t="s">
        <v>304</v>
      </c>
    </row>
    <row r="4127" spans="2:65" s="1" customFormat="1" ht="37.9" customHeight="1" x14ac:dyDescent="0.2">
      <c r="B4127" s="134"/>
      <c r="C4127" s="135" t="s">
        <v>4304</v>
      </c>
      <c r="D4127" s="135" t="s">
        <v>306</v>
      </c>
      <c r="E4127" s="136" t="s">
        <v>4305</v>
      </c>
      <c r="F4127" s="137" t="s">
        <v>4306</v>
      </c>
      <c r="G4127" s="138" t="s">
        <v>130</v>
      </c>
      <c r="H4127" s="139">
        <v>2338.038</v>
      </c>
      <c r="I4127" s="140"/>
      <c r="J4127" s="141">
        <f>ROUND(I4127*H4127,2)</f>
        <v>0</v>
      </c>
      <c r="K4127" s="137" t="s">
        <v>309</v>
      </c>
      <c r="L4127" s="33"/>
      <c r="M4127" s="142" t="s">
        <v>2</v>
      </c>
      <c r="N4127" s="143" t="s">
        <v>42</v>
      </c>
      <c r="P4127" s="144">
        <f>O4127*H4127</f>
        <v>0</v>
      </c>
      <c r="Q4127" s="144">
        <v>2.7999999999999998E-4</v>
      </c>
      <c r="R4127" s="144">
        <f>Q4127*H4127</f>
        <v>0.65465063999999995</v>
      </c>
      <c r="S4127" s="144">
        <v>0</v>
      </c>
      <c r="T4127" s="145">
        <f>S4127*H4127</f>
        <v>0</v>
      </c>
      <c r="AR4127" s="146" t="s">
        <v>423</v>
      </c>
      <c r="AT4127" s="146" t="s">
        <v>306</v>
      </c>
      <c r="AU4127" s="146" t="s">
        <v>80</v>
      </c>
      <c r="AY4127" s="18" t="s">
        <v>304</v>
      </c>
      <c r="BE4127" s="147">
        <f>IF(N4127="základní",J4127,0)</f>
        <v>0</v>
      </c>
      <c r="BF4127" s="147">
        <f>IF(N4127="snížená",J4127,0)</f>
        <v>0</v>
      </c>
      <c r="BG4127" s="147">
        <f>IF(N4127="zákl. přenesená",J4127,0)</f>
        <v>0</v>
      </c>
      <c r="BH4127" s="147">
        <f>IF(N4127="sníž. přenesená",J4127,0)</f>
        <v>0</v>
      </c>
      <c r="BI4127" s="147">
        <f>IF(N4127="nulová",J4127,0)</f>
        <v>0</v>
      </c>
      <c r="BJ4127" s="18" t="s">
        <v>78</v>
      </c>
      <c r="BK4127" s="147">
        <f>ROUND(I4127*H4127,2)</f>
        <v>0</v>
      </c>
      <c r="BL4127" s="18" t="s">
        <v>423</v>
      </c>
      <c r="BM4127" s="146" t="s">
        <v>4307</v>
      </c>
    </row>
    <row r="4128" spans="2:65" s="1" customFormat="1" x14ac:dyDescent="0.2">
      <c r="B4128" s="33"/>
      <c r="D4128" s="148" t="s">
        <v>311</v>
      </c>
      <c r="F4128" s="149" t="s">
        <v>4308</v>
      </c>
      <c r="I4128" s="150"/>
      <c r="L4128" s="33"/>
      <c r="M4128" s="191"/>
      <c r="N4128" s="192"/>
      <c r="O4128" s="192"/>
      <c r="P4128" s="192"/>
      <c r="Q4128" s="192"/>
      <c r="R4128" s="192"/>
      <c r="S4128" s="192"/>
      <c r="T4128" s="193"/>
      <c r="AT4128" s="18" t="s">
        <v>311</v>
      </c>
      <c r="AU4128" s="18" t="s">
        <v>80</v>
      </c>
    </row>
    <row r="4129" spans="2:12" s="1" customFormat="1" ht="6.95" customHeight="1" x14ac:dyDescent="0.2">
      <c r="B4129" s="42"/>
      <c r="C4129" s="43"/>
      <c r="D4129" s="43"/>
      <c r="E4129" s="43"/>
      <c r="F4129" s="43"/>
      <c r="G4129" s="43"/>
      <c r="H4129" s="43"/>
      <c r="I4129" s="43"/>
      <c r="J4129" s="43"/>
      <c r="K4129" s="43"/>
      <c r="L4129" s="33"/>
    </row>
  </sheetData>
  <sheetProtection algorithmName="SHA-512" hashValue="VyH/HyXlp0cXflLKP4LxH+AzMt16tZaEtbwqUhSRX9RSGi95QZWRoU6Iw97n0u69bYAa991NnnPDBR6LxtAKRg==" saltValue="e4QhxSMMUbULDS+0hB6NMg==" spinCount="100000" sheet="1" objects="1" scenarios="1"/>
  <autoFilter ref="C135:K4128" xr:uid="{00000000-0009-0000-0000-000001000000}"/>
  <mergeCells count="12">
    <mergeCell ref="E128:H128"/>
    <mergeCell ref="L2:V2"/>
    <mergeCell ref="E50:H50"/>
    <mergeCell ref="E52:H52"/>
    <mergeCell ref="E54:H54"/>
    <mergeCell ref="E124:H124"/>
    <mergeCell ref="E126:H126"/>
    <mergeCell ref="E7:H7"/>
    <mergeCell ref="E9:H9"/>
    <mergeCell ref="E11:H11"/>
    <mergeCell ref="E20:H20"/>
    <mergeCell ref="E29:H29"/>
  </mergeCells>
  <hyperlinks>
    <hyperlink ref="F140" r:id="rId1" xr:uid="{00000000-0004-0000-0100-000000000000}"/>
    <hyperlink ref="F151" r:id="rId2" xr:uid="{00000000-0004-0000-0100-000001000000}"/>
    <hyperlink ref="F162" r:id="rId3" xr:uid="{00000000-0004-0000-0100-000002000000}"/>
    <hyperlink ref="F181" r:id="rId4" xr:uid="{00000000-0004-0000-0100-000003000000}"/>
    <hyperlink ref="F197" r:id="rId5" xr:uid="{00000000-0004-0000-0100-000004000000}"/>
    <hyperlink ref="F205" r:id="rId6" xr:uid="{00000000-0004-0000-0100-000005000000}"/>
    <hyperlink ref="F218" r:id="rId7" xr:uid="{00000000-0004-0000-0100-000006000000}"/>
    <hyperlink ref="F221" r:id="rId8" xr:uid="{00000000-0004-0000-0100-000007000000}"/>
    <hyperlink ref="F224" r:id="rId9" xr:uid="{00000000-0004-0000-0100-000008000000}"/>
    <hyperlink ref="F233" r:id="rId10" xr:uid="{00000000-0004-0000-0100-000009000000}"/>
    <hyperlink ref="F243" r:id="rId11" xr:uid="{00000000-0004-0000-0100-00000A000000}"/>
    <hyperlink ref="F245" r:id="rId12" xr:uid="{00000000-0004-0000-0100-00000B000000}"/>
    <hyperlink ref="F248" r:id="rId13" xr:uid="{00000000-0004-0000-0100-00000C000000}"/>
    <hyperlink ref="F252" r:id="rId14" xr:uid="{00000000-0004-0000-0100-00000D000000}"/>
    <hyperlink ref="F261" r:id="rId15" xr:uid="{00000000-0004-0000-0100-00000E000000}"/>
    <hyperlink ref="F271" r:id="rId16" xr:uid="{00000000-0004-0000-0100-00000F000000}"/>
    <hyperlink ref="F275" r:id="rId17" xr:uid="{00000000-0004-0000-0100-000010000000}"/>
    <hyperlink ref="F290" r:id="rId18" xr:uid="{00000000-0004-0000-0100-000011000000}"/>
    <hyperlink ref="F297" r:id="rId19" xr:uid="{00000000-0004-0000-0100-000012000000}"/>
    <hyperlink ref="F300" r:id="rId20" xr:uid="{00000000-0004-0000-0100-000013000000}"/>
    <hyperlink ref="F310" r:id="rId21" xr:uid="{00000000-0004-0000-0100-000014000000}"/>
    <hyperlink ref="F316" r:id="rId22" xr:uid="{00000000-0004-0000-0100-000015000000}"/>
    <hyperlink ref="F325" r:id="rId23" xr:uid="{00000000-0004-0000-0100-000016000000}"/>
    <hyperlink ref="F335" r:id="rId24" xr:uid="{00000000-0004-0000-0100-000017000000}"/>
    <hyperlink ref="F342" r:id="rId25" xr:uid="{00000000-0004-0000-0100-000018000000}"/>
    <hyperlink ref="F346" r:id="rId26" xr:uid="{00000000-0004-0000-0100-000019000000}"/>
    <hyperlink ref="F371" r:id="rId27" xr:uid="{00000000-0004-0000-0100-00001A000000}"/>
    <hyperlink ref="F376" r:id="rId28" xr:uid="{00000000-0004-0000-0100-00001B000000}"/>
    <hyperlink ref="F378" r:id="rId29" xr:uid="{00000000-0004-0000-0100-00001C000000}"/>
    <hyperlink ref="F393" r:id="rId30" xr:uid="{00000000-0004-0000-0100-00001D000000}"/>
    <hyperlink ref="F395" r:id="rId31" xr:uid="{00000000-0004-0000-0100-00001E000000}"/>
    <hyperlink ref="F406" r:id="rId32" xr:uid="{00000000-0004-0000-0100-00001F000000}"/>
    <hyperlink ref="F411" r:id="rId33" xr:uid="{00000000-0004-0000-0100-000020000000}"/>
    <hyperlink ref="F415" r:id="rId34" xr:uid="{00000000-0004-0000-0100-000021000000}"/>
    <hyperlink ref="F423" r:id="rId35" xr:uid="{00000000-0004-0000-0100-000022000000}"/>
    <hyperlink ref="F428" r:id="rId36" xr:uid="{00000000-0004-0000-0100-000023000000}"/>
    <hyperlink ref="F434" r:id="rId37" xr:uid="{00000000-0004-0000-0100-000024000000}"/>
    <hyperlink ref="F440" r:id="rId38" xr:uid="{00000000-0004-0000-0100-000025000000}"/>
    <hyperlink ref="F446" r:id="rId39" xr:uid="{00000000-0004-0000-0100-000026000000}"/>
    <hyperlink ref="F465" r:id="rId40" xr:uid="{00000000-0004-0000-0100-000027000000}"/>
    <hyperlink ref="F475" r:id="rId41" xr:uid="{00000000-0004-0000-0100-000028000000}"/>
    <hyperlink ref="F488" r:id="rId42" xr:uid="{00000000-0004-0000-0100-000029000000}"/>
    <hyperlink ref="F503" r:id="rId43" xr:uid="{00000000-0004-0000-0100-00002A000000}"/>
    <hyperlink ref="F515" r:id="rId44" xr:uid="{00000000-0004-0000-0100-00002B000000}"/>
    <hyperlink ref="F536" r:id="rId45" xr:uid="{00000000-0004-0000-0100-00002C000000}"/>
    <hyperlink ref="F547" r:id="rId46" xr:uid="{00000000-0004-0000-0100-00002D000000}"/>
    <hyperlink ref="F566" r:id="rId47" xr:uid="{00000000-0004-0000-0100-00002E000000}"/>
    <hyperlink ref="F576" r:id="rId48" xr:uid="{00000000-0004-0000-0100-00002F000000}"/>
    <hyperlink ref="F587" r:id="rId49" xr:uid="{00000000-0004-0000-0100-000030000000}"/>
    <hyperlink ref="F614" r:id="rId50" xr:uid="{00000000-0004-0000-0100-000031000000}"/>
    <hyperlink ref="F626" r:id="rId51" xr:uid="{00000000-0004-0000-0100-000032000000}"/>
    <hyperlink ref="F647" r:id="rId52" xr:uid="{00000000-0004-0000-0100-000033000000}"/>
    <hyperlink ref="F669" r:id="rId53" xr:uid="{00000000-0004-0000-0100-000034000000}"/>
    <hyperlink ref="F698" r:id="rId54" xr:uid="{00000000-0004-0000-0100-000035000000}"/>
    <hyperlink ref="F716" r:id="rId55" xr:uid="{00000000-0004-0000-0100-000036000000}"/>
    <hyperlink ref="F734" r:id="rId56" xr:uid="{00000000-0004-0000-0100-000037000000}"/>
    <hyperlink ref="F736" r:id="rId57" xr:uid="{00000000-0004-0000-0100-000038000000}"/>
    <hyperlink ref="F745" r:id="rId58" xr:uid="{00000000-0004-0000-0100-000039000000}"/>
    <hyperlink ref="F759" r:id="rId59" xr:uid="{00000000-0004-0000-0100-00003A000000}"/>
    <hyperlink ref="F763" r:id="rId60" xr:uid="{00000000-0004-0000-0100-00003B000000}"/>
    <hyperlink ref="F767" r:id="rId61" xr:uid="{00000000-0004-0000-0100-00003C000000}"/>
    <hyperlink ref="F771" r:id="rId62" xr:uid="{00000000-0004-0000-0100-00003D000000}"/>
    <hyperlink ref="F780" r:id="rId63" xr:uid="{00000000-0004-0000-0100-00003E000000}"/>
    <hyperlink ref="F803" r:id="rId64" xr:uid="{00000000-0004-0000-0100-00003F000000}"/>
    <hyperlink ref="F830" r:id="rId65" xr:uid="{00000000-0004-0000-0100-000040000000}"/>
    <hyperlink ref="F833" r:id="rId66" xr:uid="{00000000-0004-0000-0100-000041000000}"/>
    <hyperlink ref="F836" r:id="rId67" xr:uid="{00000000-0004-0000-0100-000042000000}"/>
    <hyperlink ref="F859" r:id="rId68" xr:uid="{00000000-0004-0000-0100-000043000000}"/>
    <hyperlink ref="F885" r:id="rId69" xr:uid="{00000000-0004-0000-0100-000044000000}"/>
    <hyperlink ref="F933" r:id="rId70" xr:uid="{00000000-0004-0000-0100-000045000000}"/>
    <hyperlink ref="F956" r:id="rId71" xr:uid="{00000000-0004-0000-0100-000046000000}"/>
    <hyperlink ref="F979" r:id="rId72" xr:uid="{00000000-0004-0000-0100-000047000000}"/>
    <hyperlink ref="F1079" r:id="rId73" xr:uid="{00000000-0004-0000-0100-000048000000}"/>
    <hyperlink ref="F1190" r:id="rId74" xr:uid="{00000000-0004-0000-0100-000049000000}"/>
    <hyperlink ref="F1192" r:id="rId75" xr:uid="{00000000-0004-0000-0100-00004A000000}"/>
    <hyperlink ref="F1205" r:id="rId76" xr:uid="{00000000-0004-0000-0100-00004B000000}"/>
    <hyperlink ref="F1207" r:id="rId77" xr:uid="{00000000-0004-0000-0100-00004C000000}"/>
    <hyperlink ref="F1227" r:id="rId78" xr:uid="{00000000-0004-0000-0100-00004D000000}"/>
    <hyperlink ref="F1229" r:id="rId79" xr:uid="{00000000-0004-0000-0100-00004E000000}"/>
    <hyperlink ref="F1249" r:id="rId80" xr:uid="{00000000-0004-0000-0100-00004F000000}"/>
    <hyperlink ref="F1251" r:id="rId81" xr:uid="{00000000-0004-0000-0100-000050000000}"/>
    <hyperlink ref="F1259" r:id="rId82" xr:uid="{00000000-0004-0000-0100-000051000000}"/>
    <hyperlink ref="F1275" r:id="rId83" xr:uid="{00000000-0004-0000-0100-000052000000}"/>
    <hyperlink ref="F1389" r:id="rId84" xr:uid="{00000000-0004-0000-0100-000053000000}"/>
    <hyperlink ref="F1396" r:id="rId85" xr:uid="{00000000-0004-0000-0100-000054000000}"/>
    <hyperlink ref="F1404" r:id="rId86" xr:uid="{00000000-0004-0000-0100-000055000000}"/>
    <hyperlink ref="F1407" r:id="rId87" xr:uid="{00000000-0004-0000-0100-000056000000}"/>
    <hyperlink ref="F1416" r:id="rId88" xr:uid="{00000000-0004-0000-0100-000057000000}"/>
    <hyperlink ref="F1427" r:id="rId89" xr:uid="{00000000-0004-0000-0100-000058000000}"/>
    <hyperlink ref="F1429" r:id="rId90" xr:uid="{00000000-0004-0000-0100-000059000000}"/>
    <hyperlink ref="F1438" r:id="rId91" xr:uid="{00000000-0004-0000-0100-00005A000000}"/>
    <hyperlink ref="F1440" r:id="rId92" xr:uid="{00000000-0004-0000-0100-00005B000000}"/>
    <hyperlink ref="F1446" r:id="rId93" xr:uid="{00000000-0004-0000-0100-00005C000000}"/>
    <hyperlink ref="F1489" r:id="rId94" xr:uid="{00000000-0004-0000-0100-00005D000000}"/>
    <hyperlink ref="F1496" r:id="rId95" xr:uid="{00000000-0004-0000-0100-00005E000000}"/>
    <hyperlink ref="F1503" r:id="rId96" xr:uid="{00000000-0004-0000-0100-00005F000000}"/>
    <hyperlink ref="F1509" r:id="rId97" xr:uid="{00000000-0004-0000-0100-000060000000}"/>
    <hyperlink ref="F1511" r:id="rId98" xr:uid="{00000000-0004-0000-0100-000061000000}"/>
    <hyperlink ref="F1524" r:id="rId99" xr:uid="{00000000-0004-0000-0100-000062000000}"/>
    <hyperlink ref="F1526" r:id="rId100" xr:uid="{00000000-0004-0000-0100-000063000000}"/>
    <hyperlink ref="F1533" r:id="rId101" xr:uid="{00000000-0004-0000-0100-000064000000}"/>
    <hyperlink ref="F1535" r:id="rId102" xr:uid="{00000000-0004-0000-0100-000065000000}"/>
    <hyperlink ref="F1586" r:id="rId103" xr:uid="{00000000-0004-0000-0100-000066000000}"/>
    <hyperlink ref="F1589" r:id="rId104" xr:uid="{00000000-0004-0000-0100-000067000000}"/>
    <hyperlink ref="F1591" r:id="rId105" xr:uid="{00000000-0004-0000-0100-000068000000}"/>
    <hyperlink ref="F1603" r:id="rId106" xr:uid="{00000000-0004-0000-0100-000069000000}"/>
    <hyperlink ref="F1605" r:id="rId107" xr:uid="{00000000-0004-0000-0100-00006A000000}"/>
    <hyperlink ref="F1648" r:id="rId108" xr:uid="{00000000-0004-0000-0100-00006B000000}"/>
    <hyperlink ref="F1651" r:id="rId109" xr:uid="{00000000-0004-0000-0100-00006C000000}"/>
    <hyperlink ref="F1715" r:id="rId110" xr:uid="{00000000-0004-0000-0100-00006D000000}"/>
    <hyperlink ref="F1717" r:id="rId111" xr:uid="{00000000-0004-0000-0100-00006E000000}"/>
    <hyperlink ref="F1722" r:id="rId112" xr:uid="{00000000-0004-0000-0100-00006F000000}"/>
    <hyperlink ref="F1724" r:id="rId113" xr:uid="{00000000-0004-0000-0100-000070000000}"/>
    <hyperlink ref="F1771" r:id="rId114" xr:uid="{00000000-0004-0000-0100-000071000000}"/>
    <hyperlink ref="F1773" r:id="rId115" xr:uid="{00000000-0004-0000-0100-000072000000}"/>
    <hyperlink ref="F1775" r:id="rId116" xr:uid="{00000000-0004-0000-0100-000073000000}"/>
    <hyperlink ref="F1777" r:id="rId117" xr:uid="{00000000-0004-0000-0100-000074000000}"/>
    <hyperlink ref="F1814" r:id="rId118" xr:uid="{00000000-0004-0000-0100-000075000000}"/>
    <hyperlink ref="F1832" r:id="rId119" xr:uid="{00000000-0004-0000-0100-000076000000}"/>
    <hyperlink ref="F1890" r:id="rId120" xr:uid="{00000000-0004-0000-0100-000077000000}"/>
    <hyperlink ref="F1896" r:id="rId121" xr:uid="{00000000-0004-0000-0100-000078000000}"/>
    <hyperlink ref="F1908" r:id="rId122" xr:uid="{00000000-0004-0000-0100-000079000000}"/>
    <hyperlink ref="F1919" r:id="rId123" xr:uid="{00000000-0004-0000-0100-00007A000000}"/>
    <hyperlink ref="F1957" r:id="rId124" xr:uid="{00000000-0004-0000-0100-00007B000000}"/>
    <hyperlink ref="F1972" r:id="rId125" xr:uid="{00000000-0004-0000-0100-00007C000000}"/>
    <hyperlink ref="F1974" r:id="rId126" xr:uid="{00000000-0004-0000-0100-00007D000000}"/>
    <hyperlink ref="F1986" r:id="rId127" xr:uid="{00000000-0004-0000-0100-00007E000000}"/>
    <hyperlink ref="F1988" r:id="rId128" xr:uid="{00000000-0004-0000-0100-00007F000000}"/>
    <hyperlink ref="F1994" r:id="rId129" xr:uid="{00000000-0004-0000-0100-000080000000}"/>
    <hyperlink ref="F1997" r:id="rId130" xr:uid="{00000000-0004-0000-0100-000081000000}"/>
    <hyperlink ref="F2028" r:id="rId131" xr:uid="{00000000-0004-0000-0100-000082000000}"/>
    <hyperlink ref="F2031" r:id="rId132" xr:uid="{00000000-0004-0000-0100-000083000000}"/>
    <hyperlink ref="F2033" r:id="rId133" xr:uid="{00000000-0004-0000-0100-000084000000}"/>
    <hyperlink ref="F2127" r:id="rId134" xr:uid="{00000000-0004-0000-0100-000085000000}"/>
    <hyperlink ref="F2141" r:id="rId135" xr:uid="{00000000-0004-0000-0100-000086000000}"/>
    <hyperlink ref="F2145" r:id="rId136" xr:uid="{00000000-0004-0000-0100-000087000000}"/>
    <hyperlink ref="F2152" r:id="rId137" xr:uid="{00000000-0004-0000-0100-000088000000}"/>
    <hyperlink ref="F2154" r:id="rId138" xr:uid="{00000000-0004-0000-0100-000089000000}"/>
    <hyperlink ref="F2156" r:id="rId139" xr:uid="{00000000-0004-0000-0100-00008A000000}"/>
    <hyperlink ref="F2159" r:id="rId140" xr:uid="{00000000-0004-0000-0100-00008B000000}"/>
    <hyperlink ref="F2172" r:id="rId141" xr:uid="{00000000-0004-0000-0100-00008C000000}"/>
    <hyperlink ref="F2177" r:id="rId142" xr:uid="{00000000-0004-0000-0100-00008D000000}"/>
    <hyperlink ref="F2179" r:id="rId143" xr:uid="{00000000-0004-0000-0100-00008E000000}"/>
    <hyperlink ref="F2181" r:id="rId144" xr:uid="{00000000-0004-0000-0100-00008F000000}"/>
    <hyperlink ref="F2184" r:id="rId145" xr:uid="{00000000-0004-0000-0100-000090000000}"/>
    <hyperlink ref="F2194" r:id="rId146" xr:uid="{00000000-0004-0000-0100-000091000000}"/>
    <hyperlink ref="F2199" r:id="rId147" xr:uid="{00000000-0004-0000-0100-000092000000}"/>
    <hyperlink ref="F2201" r:id="rId148" xr:uid="{00000000-0004-0000-0100-000093000000}"/>
    <hyperlink ref="F2203" r:id="rId149" xr:uid="{00000000-0004-0000-0100-000094000000}"/>
    <hyperlink ref="F2206" r:id="rId150" xr:uid="{00000000-0004-0000-0100-000095000000}"/>
    <hyperlink ref="F2219" r:id="rId151" xr:uid="{00000000-0004-0000-0100-000096000000}"/>
    <hyperlink ref="F2235" r:id="rId152" xr:uid="{00000000-0004-0000-0100-000097000000}"/>
    <hyperlink ref="F2255" r:id="rId153" xr:uid="{00000000-0004-0000-0100-000098000000}"/>
    <hyperlink ref="F2257" r:id="rId154" xr:uid="{00000000-0004-0000-0100-000099000000}"/>
    <hyperlink ref="F2276" r:id="rId155" xr:uid="{00000000-0004-0000-0100-00009A000000}"/>
    <hyperlink ref="F2295" r:id="rId156" xr:uid="{00000000-0004-0000-0100-00009B000000}"/>
    <hyperlink ref="F2303" r:id="rId157" xr:uid="{00000000-0004-0000-0100-00009C000000}"/>
    <hyperlink ref="F2363" r:id="rId158" xr:uid="{00000000-0004-0000-0100-00009D000000}"/>
    <hyperlink ref="F2372" r:id="rId159" xr:uid="{00000000-0004-0000-0100-00009E000000}"/>
    <hyperlink ref="F2380" r:id="rId160" xr:uid="{00000000-0004-0000-0100-00009F000000}"/>
    <hyperlink ref="F2387" r:id="rId161" xr:uid="{00000000-0004-0000-0100-0000A0000000}"/>
    <hyperlink ref="F2398" r:id="rId162" xr:uid="{00000000-0004-0000-0100-0000A1000000}"/>
    <hyperlink ref="F2409" r:id="rId163" xr:uid="{00000000-0004-0000-0100-0000A2000000}"/>
    <hyperlink ref="F2412" r:id="rId164" xr:uid="{00000000-0004-0000-0100-0000A3000000}"/>
    <hyperlink ref="F2414" r:id="rId165" xr:uid="{00000000-0004-0000-0100-0000A4000000}"/>
    <hyperlink ref="F2417" r:id="rId166" xr:uid="{00000000-0004-0000-0100-0000A5000000}"/>
    <hyperlink ref="F2420" r:id="rId167" xr:uid="{00000000-0004-0000-0100-0000A6000000}"/>
    <hyperlink ref="F2423" r:id="rId168" xr:uid="{00000000-0004-0000-0100-0000A7000000}"/>
    <hyperlink ref="F2429" r:id="rId169" xr:uid="{00000000-0004-0000-0100-0000A8000000}"/>
    <hyperlink ref="F2465" r:id="rId170" xr:uid="{00000000-0004-0000-0100-0000A9000000}"/>
    <hyperlink ref="F2469" r:id="rId171" xr:uid="{00000000-0004-0000-0100-0000AA000000}"/>
    <hyperlink ref="F2473" r:id="rId172" xr:uid="{00000000-0004-0000-0100-0000AB000000}"/>
    <hyperlink ref="F2492" r:id="rId173" xr:uid="{00000000-0004-0000-0100-0000AC000000}"/>
    <hyperlink ref="F2517" r:id="rId174" xr:uid="{00000000-0004-0000-0100-0000AD000000}"/>
    <hyperlink ref="F2541" r:id="rId175" xr:uid="{00000000-0004-0000-0100-0000AE000000}"/>
    <hyperlink ref="F2549" r:id="rId176" xr:uid="{00000000-0004-0000-0100-0000AF000000}"/>
    <hyperlink ref="F2574" r:id="rId177" xr:uid="{00000000-0004-0000-0100-0000B0000000}"/>
    <hyperlink ref="F2577" r:id="rId178" xr:uid="{00000000-0004-0000-0100-0000B1000000}"/>
    <hyperlink ref="F2581" r:id="rId179" xr:uid="{00000000-0004-0000-0100-0000B2000000}"/>
    <hyperlink ref="F2594" r:id="rId180" xr:uid="{00000000-0004-0000-0100-0000B3000000}"/>
    <hyperlink ref="F2607" r:id="rId181" xr:uid="{00000000-0004-0000-0100-0000B4000000}"/>
    <hyperlink ref="F2622" r:id="rId182" xr:uid="{00000000-0004-0000-0100-0000B5000000}"/>
    <hyperlink ref="F2625" r:id="rId183" xr:uid="{00000000-0004-0000-0100-0000B6000000}"/>
    <hyperlink ref="F2635" r:id="rId184" xr:uid="{00000000-0004-0000-0100-0000B7000000}"/>
    <hyperlink ref="F2645" r:id="rId185" xr:uid="{00000000-0004-0000-0100-0000B8000000}"/>
    <hyperlink ref="F2658" r:id="rId186" xr:uid="{00000000-0004-0000-0100-0000B9000000}"/>
    <hyperlink ref="F2661" r:id="rId187" xr:uid="{00000000-0004-0000-0100-0000BA000000}"/>
    <hyperlink ref="F2669" r:id="rId188" xr:uid="{00000000-0004-0000-0100-0000BB000000}"/>
    <hyperlink ref="F2679" r:id="rId189" xr:uid="{00000000-0004-0000-0100-0000BC000000}"/>
    <hyperlink ref="F2687" r:id="rId190" xr:uid="{00000000-0004-0000-0100-0000BD000000}"/>
    <hyperlink ref="F2698" r:id="rId191" xr:uid="{00000000-0004-0000-0100-0000BE000000}"/>
    <hyperlink ref="F2712" r:id="rId192" xr:uid="{00000000-0004-0000-0100-0000BF000000}"/>
    <hyperlink ref="F2723" r:id="rId193" xr:uid="{00000000-0004-0000-0100-0000C0000000}"/>
    <hyperlink ref="F2745" r:id="rId194" xr:uid="{00000000-0004-0000-0100-0000C1000000}"/>
    <hyperlink ref="F2756" r:id="rId195" xr:uid="{00000000-0004-0000-0100-0000C2000000}"/>
    <hyperlink ref="F2768" r:id="rId196" xr:uid="{00000000-0004-0000-0100-0000C3000000}"/>
    <hyperlink ref="F2778" r:id="rId197" xr:uid="{00000000-0004-0000-0100-0000C4000000}"/>
    <hyperlink ref="F2788" r:id="rId198" xr:uid="{00000000-0004-0000-0100-0000C5000000}"/>
    <hyperlink ref="F2798" r:id="rId199" xr:uid="{00000000-0004-0000-0100-0000C6000000}"/>
    <hyperlink ref="F2808" r:id="rId200" xr:uid="{00000000-0004-0000-0100-0000C7000000}"/>
    <hyperlink ref="F2827" r:id="rId201" xr:uid="{00000000-0004-0000-0100-0000C8000000}"/>
    <hyperlink ref="F2851" r:id="rId202" xr:uid="{00000000-0004-0000-0100-0000C9000000}"/>
    <hyperlink ref="F2864" r:id="rId203" xr:uid="{00000000-0004-0000-0100-0000CA000000}"/>
    <hyperlink ref="F2901" r:id="rId204" xr:uid="{00000000-0004-0000-0100-0000CB000000}"/>
    <hyperlink ref="F2904" r:id="rId205" xr:uid="{00000000-0004-0000-0100-0000CC000000}"/>
    <hyperlink ref="F2910" r:id="rId206" xr:uid="{00000000-0004-0000-0100-0000CD000000}"/>
    <hyperlink ref="F2951" r:id="rId207" xr:uid="{00000000-0004-0000-0100-0000CE000000}"/>
    <hyperlink ref="F2981" r:id="rId208" xr:uid="{00000000-0004-0000-0100-0000CF000000}"/>
    <hyperlink ref="F3030" r:id="rId209" xr:uid="{00000000-0004-0000-0100-0000D0000000}"/>
    <hyperlink ref="F3058" r:id="rId210" xr:uid="{00000000-0004-0000-0100-0000D1000000}"/>
    <hyperlink ref="F3073" r:id="rId211" xr:uid="{00000000-0004-0000-0100-0000D2000000}"/>
    <hyperlink ref="F3076" r:id="rId212" xr:uid="{00000000-0004-0000-0100-0000D3000000}"/>
    <hyperlink ref="F3083" r:id="rId213" xr:uid="{00000000-0004-0000-0100-0000D4000000}"/>
    <hyperlink ref="F3090" r:id="rId214" xr:uid="{00000000-0004-0000-0100-0000D5000000}"/>
    <hyperlink ref="F3093" r:id="rId215" xr:uid="{00000000-0004-0000-0100-0000D6000000}"/>
    <hyperlink ref="F3099" r:id="rId216" xr:uid="{00000000-0004-0000-0100-0000D7000000}"/>
    <hyperlink ref="F3101" r:id="rId217" xr:uid="{00000000-0004-0000-0100-0000D8000000}"/>
    <hyperlink ref="F3110" r:id="rId218" xr:uid="{00000000-0004-0000-0100-0000D9000000}"/>
    <hyperlink ref="F3114" r:id="rId219" xr:uid="{00000000-0004-0000-0100-0000DA000000}"/>
    <hyperlink ref="F3120" r:id="rId220" xr:uid="{00000000-0004-0000-0100-0000DB000000}"/>
    <hyperlink ref="F3123" r:id="rId221" xr:uid="{00000000-0004-0000-0100-0000DC000000}"/>
    <hyperlink ref="F3143" r:id="rId222" xr:uid="{00000000-0004-0000-0100-0000DD000000}"/>
    <hyperlink ref="F3145" r:id="rId223" xr:uid="{00000000-0004-0000-0100-0000DE000000}"/>
    <hyperlink ref="F3196" r:id="rId224" xr:uid="{00000000-0004-0000-0100-0000DF000000}"/>
    <hyperlink ref="F3211" r:id="rId225" xr:uid="{00000000-0004-0000-0100-0000E0000000}"/>
    <hyperlink ref="F3233" r:id="rId226" xr:uid="{00000000-0004-0000-0100-0000E1000000}"/>
    <hyperlink ref="F3254" r:id="rId227" xr:uid="{00000000-0004-0000-0100-0000E2000000}"/>
    <hyperlink ref="F3261" r:id="rId228" xr:uid="{00000000-0004-0000-0100-0000E3000000}"/>
    <hyperlink ref="F3276" r:id="rId229" xr:uid="{00000000-0004-0000-0100-0000E4000000}"/>
    <hyperlink ref="F3282" r:id="rId230" xr:uid="{00000000-0004-0000-0100-0000E5000000}"/>
    <hyperlink ref="F3288" r:id="rId231" xr:uid="{00000000-0004-0000-0100-0000E6000000}"/>
    <hyperlink ref="F3293" r:id="rId232" xr:uid="{00000000-0004-0000-0100-0000E7000000}"/>
    <hyperlink ref="F3296" r:id="rId233" xr:uid="{00000000-0004-0000-0100-0000E8000000}"/>
    <hyperlink ref="F3306" r:id="rId234" xr:uid="{00000000-0004-0000-0100-0000E9000000}"/>
    <hyperlink ref="F3313" r:id="rId235" xr:uid="{00000000-0004-0000-0100-0000EA000000}"/>
    <hyperlink ref="F3321" r:id="rId236" xr:uid="{00000000-0004-0000-0100-0000EB000000}"/>
    <hyperlink ref="F3337" r:id="rId237" xr:uid="{00000000-0004-0000-0100-0000EC000000}"/>
    <hyperlink ref="F3349" r:id="rId238" xr:uid="{00000000-0004-0000-0100-0000ED000000}"/>
    <hyperlink ref="F3419" r:id="rId239" xr:uid="{00000000-0004-0000-0100-0000EE000000}"/>
    <hyperlink ref="F3435" r:id="rId240" xr:uid="{00000000-0004-0000-0100-0000EF000000}"/>
    <hyperlink ref="F3438" r:id="rId241" xr:uid="{00000000-0004-0000-0100-0000F0000000}"/>
    <hyperlink ref="F3458" r:id="rId242" xr:uid="{00000000-0004-0000-0100-0000F1000000}"/>
    <hyperlink ref="F3461" r:id="rId243" xr:uid="{00000000-0004-0000-0100-0000F2000000}"/>
    <hyperlink ref="F3468" r:id="rId244" xr:uid="{00000000-0004-0000-0100-0000F3000000}"/>
    <hyperlink ref="F3495" r:id="rId245" xr:uid="{00000000-0004-0000-0100-0000F4000000}"/>
    <hyperlink ref="F3508" r:id="rId246" xr:uid="{00000000-0004-0000-0100-0000F5000000}"/>
    <hyperlink ref="F3510" r:id="rId247" xr:uid="{00000000-0004-0000-0100-0000F6000000}"/>
    <hyperlink ref="F3512" r:id="rId248" xr:uid="{00000000-0004-0000-0100-0000F7000000}"/>
    <hyperlink ref="F3514" r:id="rId249" xr:uid="{00000000-0004-0000-0100-0000F8000000}"/>
    <hyperlink ref="F3578" r:id="rId250" xr:uid="{00000000-0004-0000-0100-0000F9000000}"/>
    <hyperlink ref="F3614" r:id="rId251" xr:uid="{00000000-0004-0000-0100-0000FA000000}"/>
    <hyperlink ref="F3639" r:id="rId252" xr:uid="{00000000-0004-0000-0100-0000FB000000}"/>
    <hyperlink ref="F3641" r:id="rId253" xr:uid="{00000000-0004-0000-0100-0000FC000000}"/>
    <hyperlink ref="F3647" r:id="rId254" xr:uid="{00000000-0004-0000-0100-0000FD000000}"/>
    <hyperlink ref="F3653" r:id="rId255" xr:uid="{00000000-0004-0000-0100-0000FE000000}"/>
    <hyperlink ref="F3659" r:id="rId256" xr:uid="{00000000-0004-0000-0100-0000FF000000}"/>
    <hyperlink ref="F3664" r:id="rId257" xr:uid="{00000000-0004-0000-0100-000000010000}"/>
    <hyperlink ref="F3669" r:id="rId258" xr:uid="{00000000-0004-0000-0100-000001010000}"/>
    <hyperlink ref="F3676" r:id="rId259" xr:uid="{00000000-0004-0000-0100-000002010000}"/>
    <hyperlink ref="F3682" r:id="rId260" xr:uid="{00000000-0004-0000-0100-000003010000}"/>
    <hyperlink ref="F3688" r:id="rId261" xr:uid="{00000000-0004-0000-0100-000004010000}"/>
    <hyperlink ref="F3756" r:id="rId262" xr:uid="{00000000-0004-0000-0100-000005010000}"/>
    <hyperlink ref="F3766" r:id="rId263" xr:uid="{00000000-0004-0000-0100-000006010000}"/>
    <hyperlink ref="F3768" r:id="rId264" xr:uid="{00000000-0004-0000-0100-000007010000}"/>
    <hyperlink ref="F3770" r:id="rId265" xr:uid="{00000000-0004-0000-0100-000008010000}"/>
    <hyperlink ref="F3773" r:id="rId266" xr:uid="{00000000-0004-0000-0100-000009010000}"/>
    <hyperlink ref="F3775" r:id="rId267" xr:uid="{00000000-0004-0000-0100-00000A010000}"/>
    <hyperlink ref="F3793" r:id="rId268" xr:uid="{00000000-0004-0000-0100-00000B010000}"/>
    <hyperlink ref="F3799" r:id="rId269" xr:uid="{00000000-0004-0000-0100-00000C010000}"/>
    <hyperlink ref="F3820" r:id="rId270" xr:uid="{00000000-0004-0000-0100-00000D010000}"/>
    <hyperlink ref="F3823" r:id="rId271" xr:uid="{00000000-0004-0000-0100-00000E010000}"/>
    <hyperlink ref="F3839" r:id="rId272" xr:uid="{00000000-0004-0000-0100-00000F010000}"/>
    <hyperlink ref="F3856" r:id="rId273" xr:uid="{00000000-0004-0000-0100-000010010000}"/>
    <hyperlink ref="F3858" r:id="rId274" xr:uid="{00000000-0004-0000-0100-000011010000}"/>
    <hyperlink ref="F3864" r:id="rId275" xr:uid="{00000000-0004-0000-0100-000012010000}"/>
    <hyperlink ref="F3908" r:id="rId276" xr:uid="{00000000-0004-0000-0100-000013010000}"/>
    <hyperlink ref="F3916" r:id="rId277" xr:uid="{00000000-0004-0000-0100-000014010000}"/>
    <hyperlink ref="F3928" r:id="rId278" xr:uid="{00000000-0004-0000-0100-000015010000}"/>
    <hyperlink ref="F3944" r:id="rId279" xr:uid="{00000000-0004-0000-0100-000016010000}"/>
    <hyperlink ref="F4003" r:id="rId280" xr:uid="{00000000-0004-0000-0100-000017010000}"/>
    <hyperlink ref="F4034" r:id="rId281" xr:uid="{00000000-0004-0000-0100-000018010000}"/>
    <hyperlink ref="F4054" r:id="rId282" xr:uid="{00000000-0004-0000-0100-000019010000}"/>
    <hyperlink ref="F4063" r:id="rId283" xr:uid="{00000000-0004-0000-0100-00001A010000}"/>
    <hyperlink ref="F4069" r:id="rId284" xr:uid="{00000000-0004-0000-0100-00001B010000}"/>
    <hyperlink ref="F4075" r:id="rId285" xr:uid="{00000000-0004-0000-0100-00001C010000}"/>
    <hyperlink ref="F4077" r:id="rId286" xr:uid="{00000000-0004-0000-0100-00001D010000}"/>
    <hyperlink ref="F4128" r:id="rId287" xr:uid="{00000000-0004-0000-0100-00001E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98"/>
  <sheetViews>
    <sheetView showGridLines="0" workbookViewId="0">
      <selection activeCell="V10" sqref="V1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88</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153</v>
      </c>
      <c r="F9" s="329"/>
      <c r="G9" s="329"/>
      <c r="H9" s="329"/>
      <c r="L9" s="33"/>
    </row>
    <row r="10" spans="2:46" s="1" customFormat="1" ht="12" customHeight="1" x14ac:dyDescent="0.2">
      <c r="B10" s="33"/>
      <c r="D10" s="28" t="s">
        <v>157</v>
      </c>
      <c r="L10" s="33"/>
    </row>
    <row r="11" spans="2:46" s="1" customFormat="1" ht="16.5" customHeight="1" x14ac:dyDescent="0.2">
      <c r="B11" s="33"/>
      <c r="E11" s="326" t="s">
        <v>4309</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31.25" customHeight="1" x14ac:dyDescent="0.2">
      <c r="B29" s="93"/>
      <c r="E29" s="306" t="s">
        <v>4310</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ROUND(J101,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ROUND((SUM(BE101:BE497)),  2)</f>
        <v>0</v>
      </c>
      <c r="I35" s="96">
        <v>0.21</v>
      </c>
      <c r="J35" s="84">
        <f>ROUND(((SUM(BE101:BE497))*I35),  2)</f>
        <v>0</v>
      </c>
      <c r="L35" s="33"/>
    </row>
    <row r="36" spans="2:12" s="1" customFormat="1" ht="14.45" customHeight="1" x14ac:dyDescent="0.2">
      <c r="B36" s="33"/>
      <c r="E36" s="28" t="s">
        <v>43</v>
      </c>
      <c r="F36" s="84">
        <f>ROUND((SUM(BF101:BF497)),  2)</f>
        <v>0</v>
      </c>
      <c r="I36" s="96">
        <v>0.15</v>
      </c>
      <c r="J36" s="84">
        <f>ROUND(((SUM(BF101:BF497))*I36),  2)</f>
        <v>0</v>
      </c>
      <c r="L36" s="33"/>
    </row>
    <row r="37" spans="2:12" s="1" customFormat="1" ht="14.45" hidden="1" customHeight="1" x14ac:dyDescent="0.2">
      <c r="B37" s="33"/>
      <c r="E37" s="28" t="s">
        <v>44</v>
      </c>
      <c r="F37" s="84">
        <f>ROUND((SUM(BG101:BG497)),  2)</f>
        <v>0</v>
      </c>
      <c r="I37" s="96">
        <v>0.21</v>
      </c>
      <c r="J37" s="84">
        <f>0</f>
        <v>0</v>
      </c>
      <c r="L37" s="33"/>
    </row>
    <row r="38" spans="2:12" s="1" customFormat="1" ht="14.45" hidden="1" customHeight="1" x14ac:dyDescent="0.2">
      <c r="B38" s="33"/>
      <c r="E38" s="28" t="s">
        <v>45</v>
      </c>
      <c r="F38" s="84">
        <f>ROUND((SUM(BH101:BH497)),  2)</f>
        <v>0</v>
      </c>
      <c r="I38" s="96">
        <v>0.15</v>
      </c>
      <c r="J38" s="84">
        <f>0</f>
        <v>0</v>
      </c>
      <c r="L38" s="33"/>
    </row>
    <row r="39" spans="2:12" s="1" customFormat="1" ht="14.45" hidden="1" customHeight="1" x14ac:dyDescent="0.2">
      <c r="B39" s="33"/>
      <c r="E39" s="28" t="s">
        <v>46</v>
      </c>
      <c r="F39" s="84">
        <f>ROUND((SUM(BI101:BI497)),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153</v>
      </c>
      <c r="F52" s="329"/>
      <c r="G52" s="329"/>
      <c r="H52" s="329"/>
      <c r="L52" s="33"/>
    </row>
    <row r="53" spans="2:47" s="1" customFormat="1" ht="12" customHeight="1" x14ac:dyDescent="0.2">
      <c r="B53" s="33"/>
      <c r="C53" s="28" t="s">
        <v>157</v>
      </c>
      <c r="L53" s="33"/>
    </row>
    <row r="54" spans="2:47" s="1" customFormat="1" ht="16.5" customHeight="1" x14ac:dyDescent="0.2">
      <c r="B54" s="33"/>
      <c r="E54" s="326" t="str">
        <f>E11</f>
        <v>4 - ZTI</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J101</f>
        <v>0</v>
      </c>
      <c r="L63" s="33"/>
      <c r="AU63" s="18" t="s">
        <v>237</v>
      </c>
    </row>
    <row r="64" spans="2:47" s="8" customFormat="1" ht="24.95" customHeight="1" x14ac:dyDescent="0.2">
      <c r="B64" s="106"/>
      <c r="D64" s="107" t="s">
        <v>4311</v>
      </c>
      <c r="E64" s="108"/>
      <c r="F64" s="108"/>
      <c r="G64" s="108"/>
      <c r="H64" s="108"/>
      <c r="I64" s="108"/>
      <c r="J64" s="109">
        <f>J102</f>
        <v>0</v>
      </c>
      <c r="L64" s="106"/>
    </row>
    <row r="65" spans="2:12" s="8" customFormat="1" ht="24.95" customHeight="1" x14ac:dyDescent="0.2">
      <c r="B65" s="106"/>
      <c r="D65" s="107" t="s">
        <v>4312</v>
      </c>
      <c r="E65" s="108"/>
      <c r="F65" s="108"/>
      <c r="G65" s="108"/>
      <c r="H65" s="108"/>
      <c r="I65" s="108"/>
      <c r="J65" s="109">
        <f>J115</f>
        <v>0</v>
      </c>
      <c r="L65" s="106"/>
    </row>
    <row r="66" spans="2:12" s="8" customFormat="1" ht="24.95" customHeight="1" x14ac:dyDescent="0.2">
      <c r="B66" s="106"/>
      <c r="D66" s="107" t="s">
        <v>4313</v>
      </c>
      <c r="E66" s="108"/>
      <c r="F66" s="108"/>
      <c r="G66" s="108"/>
      <c r="H66" s="108"/>
      <c r="I66" s="108"/>
      <c r="J66" s="109">
        <f>J120</f>
        <v>0</v>
      </c>
      <c r="L66" s="106"/>
    </row>
    <row r="67" spans="2:12" s="8" customFormat="1" ht="24.95" customHeight="1" x14ac:dyDescent="0.2">
      <c r="B67" s="106"/>
      <c r="D67" s="107" t="s">
        <v>4314</v>
      </c>
      <c r="E67" s="108"/>
      <c r="F67" s="108"/>
      <c r="G67" s="108"/>
      <c r="H67" s="108"/>
      <c r="I67" s="108"/>
      <c r="J67" s="109">
        <f>J125</f>
        <v>0</v>
      </c>
      <c r="L67" s="106"/>
    </row>
    <row r="68" spans="2:12" s="8" customFormat="1" ht="24.95" customHeight="1" x14ac:dyDescent="0.2">
      <c r="B68" s="106"/>
      <c r="D68" s="107" t="s">
        <v>4315</v>
      </c>
      <c r="E68" s="108"/>
      <c r="F68" s="108"/>
      <c r="G68" s="108"/>
      <c r="H68" s="108"/>
      <c r="I68" s="108"/>
      <c r="J68" s="109">
        <f>J134</f>
        <v>0</v>
      </c>
      <c r="L68" s="106"/>
    </row>
    <row r="69" spans="2:12" s="8" customFormat="1" ht="24.95" customHeight="1" x14ac:dyDescent="0.2">
      <c r="B69" s="106"/>
      <c r="D69" s="107" t="s">
        <v>4316</v>
      </c>
      <c r="E69" s="108"/>
      <c r="F69" s="108"/>
      <c r="G69" s="108"/>
      <c r="H69" s="108"/>
      <c r="I69" s="108"/>
      <c r="J69" s="109">
        <f>J137</f>
        <v>0</v>
      </c>
      <c r="L69" s="106"/>
    </row>
    <row r="70" spans="2:12" s="8" customFormat="1" ht="24.95" customHeight="1" x14ac:dyDescent="0.2">
      <c r="B70" s="106"/>
      <c r="D70" s="107" t="s">
        <v>4317</v>
      </c>
      <c r="E70" s="108"/>
      <c r="F70" s="108"/>
      <c r="G70" s="108"/>
      <c r="H70" s="108"/>
      <c r="I70" s="108"/>
      <c r="J70" s="109">
        <f>J140</f>
        <v>0</v>
      </c>
      <c r="L70" s="106"/>
    </row>
    <row r="71" spans="2:12" s="8" customFormat="1" ht="24.95" customHeight="1" x14ac:dyDescent="0.2">
      <c r="B71" s="106"/>
      <c r="D71" s="107" t="s">
        <v>4318</v>
      </c>
      <c r="E71" s="108"/>
      <c r="F71" s="108"/>
      <c r="G71" s="108"/>
      <c r="H71" s="108"/>
      <c r="I71" s="108"/>
      <c r="J71" s="109">
        <f>J155</f>
        <v>0</v>
      </c>
      <c r="L71" s="106"/>
    </row>
    <row r="72" spans="2:12" s="8" customFormat="1" ht="24.95" customHeight="1" x14ac:dyDescent="0.2">
      <c r="B72" s="106"/>
      <c r="D72" s="107" t="s">
        <v>4319</v>
      </c>
      <c r="E72" s="108"/>
      <c r="F72" s="108"/>
      <c r="G72" s="108"/>
      <c r="H72" s="108"/>
      <c r="I72" s="108"/>
      <c r="J72" s="109">
        <f>J233</f>
        <v>0</v>
      </c>
      <c r="L72" s="106"/>
    </row>
    <row r="73" spans="2:12" s="8" customFormat="1" ht="24.95" customHeight="1" x14ac:dyDescent="0.2">
      <c r="B73" s="106"/>
      <c r="D73" s="107" t="s">
        <v>4320</v>
      </c>
      <c r="E73" s="108"/>
      <c r="F73" s="108"/>
      <c r="G73" s="108"/>
      <c r="H73" s="108"/>
      <c r="I73" s="108"/>
      <c r="J73" s="109">
        <f>J343</f>
        <v>0</v>
      </c>
      <c r="L73" s="106"/>
    </row>
    <row r="74" spans="2:12" s="8" customFormat="1" ht="24.95" customHeight="1" x14ac:dyDescent="0.2">
      <c r="B74" s="106"/>
      <c r="D74" s="107" t="s">
        <v>4321</v>
      </c>
      <c r="E74" s="108"/>
      <c r="F74" s="108"/>
      <c r="G74" s="108"/>
      <c r="H74" s="108"/>
      <c r="I74" s="108"/>
      <c r="J74" s="109">
        <f>J413</f>
        <v>0</v>
      </c>
      <c r="L74" s="106"/>
    </row>
    <row r="75" spans="2:12" s="8" customFormat="1" ht="24.95" customHeight="1" x14ac:dyDescent="0.2">
      <c r="B75" s="106"/>
      <c r="D75" s="107" t="s">
        <v>4322</v>
      </c>
      <c r="E75" s="108"/>
      <c r="F75" s="108"/>
      <c r="G75" s="108"/>
      <c r="H75" s="108"/>
      <c r="I75" s="108"/>
      <c r="J75" s="109">
        <f>J456</f>
        <v>0</v>
      </c>
      <c r="L75" s="106"/>
    </row>
    <row r="76" spans="2:12" s="8" customFormat="1" ht="24.95" customHeight="1" x14ac:dyDescent="0.2">
      <c r="B76" s="106"/>
      <c r="D76" s="107" t="s">
        <v>4323</v>
      </c>
      <c r="E76" s="108"/>
      <c r="F76" s="108"/>
      <c r="G76" s="108"/>
      <c r="H76" s="108"/>
      <c r="I76" s="108"/>
      <c r="J76" s="109">
        <f>J477</f>
        <v>0</v>
      </c>
      <c r="L76" s="106"/>
    </row>
    <row r="77" spans="2:12" s="8" customFormat="1" ht="24.95" customHeight="1" x14ac:dyDescent="0.2">
      <c r="B77" s="106"/>
      <c r="D77" s="107" t="s">
        <v>4324</v>
      </c>
      <c r="E77" s="108"/>
      <c r="F77" s="108"/>
      <c r="G77" s="108"/>
      <c r="H77" s="108"/>
      <c r="I77" s="108"/>
      <c r="J77" s="109">
        <f>J486</f>
        <v>0</v>
      </c>
      <c r="L77" s="106"/>
    </row>
    <row r="78" spans="2:12" s="8" customFormat="1" ht="24.95" customHeight="1" x14ac:dyDescent="0.2">
      <c r="B78" s="106"/>
      <c r="D78" s="107" t="s">
        <v>4325</v>
      </c>
      <c r="E78" s="108"/>
      <c r="F78" s="108"/>
      <c r="G78" s="108"/>
      <c r="H78" s="108"/>
      <c r="I78" s="108"/>
      <c r="J78" s="109">
        <f>J489</f>
        <v>0</v>
      </c>
      <c r="L78" s="106"/>
    </row>
    <row r="79" spans="2:12" s="8" customFormat="1" ht="24.95" customHeight="1" x14ac:dyDescent="0.2">
      <c r="B79" s="106"/>
      <c r="D79" s="107" t="s">
        <v>4326</v>
      </c>
      <c r="E79" s="108"/>
      <c r="F79" s="108"/>
      <c r="G79" s="108"/>
      <c r="H79" s="108"/>
      <c r="I79" s="108"/>
      <c r="J79" s="109">
        <f>J491</f>
        <v>0</v>
      </c>
      <c r="L79" s="106"/>
    </row>
    <row r="80" spans="2:12"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289</v>
      </c>
      <c r="L86" s="33"/>
    </row>
    <row r="87" spans="2:12" s="1" customFormat="1" ht="6.95" customHeight="1" x14ac:dyDescent="0.2">
      <c r="B87" s="33"/>
      <c r="L87" s="33"/>
    </row>
    <row r="88" spans="2:12" s="1" customFormat="1" ht="12" customHeight="1" x14ac:dyDescent="0.2">
      <c r="B88" s="33"/>
      <c r="C88" s="28" t="s">
        <v>16</v>
      </c>
      <c r="L88" s="33"/>
    </row>
    <row r="89" spans="2:12" s="1" customFormat="1" ht="26.25" customHeight="1" x14ac:dyDescent="0.2">
      <c r="B89" s="33"/>
      <c r="E89" s="330" t="str">
        <f>E7</f>
        <v>Výstavba nové výjezdové základny ZZS PAK ve Svitavách - bez mobiliáře</v>
      </c>
      <c r="F89" s="331"/>
      <c r="G89" s="331"/>
      <c r="H89" s="331"/>
      <c r="L89" s="33"/>
    </row>
    <row r="90" spans="2:12" ht="12" customHeight="1" x14ac:dyDescent="0.2">
      <c r="B90" s="21"/>
      <c r="C90" s="28" t="s">
        <v>149</v>
      </c>
      <c r="L90" s="21"/>
    </row>
    <row r="91" spans="2:12" s="1" customFormat="1" ht="16.5" customHeight="1" x14ac:dyDescent="0.2">
      <c r="B91" s="33"/>
      <c r="E91" s="330" t="s">
        <v>153</v>
      </c>
      <c r="F91" s="329"/>
      <c r="G91" s="329"/>
      <c r="H91" s="329"/>
      <c r="L91" s="33"/>
    </row>
    <row r="92" spans="2:12" s="1" customFormat="1" ht="12" customHeight="1" x14ac:dyDescent="0.2">
      <c r="B92" s="33"/>
      <c r="C92" s="28" t="s">
        <v>157</v>
      </c>
      <c r="L92" s="33"/>
    </row>
    <row r="93" spans="2:12" s="1" customFormat="1" ht="16.5" customHeight="1" x14ac:dyDescent="0.2">
      <c r="B93" s="33"/>
      <c r="E93" s="326" t="str">
        <f>E11</f>
        <v>4 - ZTI</v>
      </c>
      <c r="F93" s="329"/>
      <c r="G93" s="329"/>
      <c r="H93" s="329"/>
      <c r="L93" s="33"/>
    </row>
    <row r="94" spans="2:12" s="1" customFormat="1" ht="6.95" customHeight="1" x14ac:dyDescent="0.2">
      <c r="B94" s="33"/>
      <c r="L94" s="33"/>
    </row>
    <row r="95" spans="2:12" s="1" customFormat="1" ht="12" customHeight="1" x14ac:dyDescent="0.2">
      <c r="B95" s="33"/>
      <c r="C95" s="28" t="s">
        <v>20</v>
      </c>
      <c r="F95" s="26" t="str">
        <f>F14</f>
        <v xml:space="preserve"> </v>
      </c>
      <c r="I95" s="28" t="s">
        <v>22</v>
      </c>
      <c r="J95" s="50" t="str">
        <f>IF(J14="","",J14)</f>
        <v>9. 5. 2023</v>
      </c>
      <c r="L95" s="33"/>
    </row>
    <row r="96" spans="2:12" s="1" customFormat="1" ht="6.95" customHeight="1" x14ac:dyDescent="0.2">
      <c r="B96" s="33"/>
      <c r="L96" s="33"/>
    </row>
    <row r="97" spans="2:65" s="1" customFormat="1" ht="15.2" customHeight="1" x14ac:dyDescent="0.2">
      <c r="B97" s="33"/>
      <c r="C97" s="28" t="s">
        <v>24</v>
      </c>
      <c r="F97" s="26" t="str">
        <f>E17</f>
        <v xml:space="preserve"> </v>
      </c>
      <c r="I97" s="28" t="s">
        <v>29</v>
      </c>
      <c r="J97" s="31" t="str">
        <f>E23</f>
        <v/>
      </c>
      <c r="L97" s="33"/>
    </row>
    <row r="98" spans="2:65" s="1" customFormat="1" ht="15.2" customHeight="1" x14ac:dyDescent="0.2">
      <c r="B98" s="33"/>
      <c r="C98" s="28" t="s">
        <v>27</v>
      </c>
      <c r="F98" s="26" t="str">
        <f>IF(E20="","",E20)</f>
        <v>Vyplň údaj</v>
      </c>
      <c r="I98" s="28" t="s">
        <v>33</v>
      </c>
      <c r="J98" s="31" t="str">
        <f>E26</f>
        <v>Ing.Jiří Pitra</v>
      </c>
      <c r="L98" s="33"/>
    </row>
    <row r="99" spans="2:65" s="1" customFormat="1" ht="10.35" customHeight="1" x14ac:dyDescent="0.2">
      <c r="B99" s="33"/>
      <c r="L99" s="33"/>
    </row>
    <row r="100" spans="2:65" s="10" customFormat="1" ht="29.25" customHeight="1" x14ac:dyDescent="0.2">
      <c r="B100" s="114"/>
      <c r="C100" s="115" t="s">
        <v>290</v>
      </c>
      <c r="D100" s="116" t="s">
        <v>56</v>
      </c>
      <c r="E100" s="116" t="s">
        <v>52</v>
      </c>
      <c r="F100" s="116" t="s">
        <v>53</v>
      </c>
      <c r="G100" s="116" t="s">
        <v>291</v>
      </c>
      <c r="H100" s="116" t="s">
        <v>292</v>
      </c>
      <c r="I100" s="116" t="s">
        <v>293</v>
      </c>
      <c r="J100" s="116" t="s">
        <v>236</v>
      </c>
      <c r="K100" s="117" t="s">
        <v>294</v>
      </c>
      <c r="L100" s="114"/>
      <c r="M100" s="57" t="s">
        <v>2</v>
      </c>
      <c r="N100" s="58" t="s">
        <v>41</v>
      </c>
      <c r="O100" s="58" t="s">
        <v>295</v>
      </c>
      <c r="P100" s="58" t="s">
        <v>296</v>
      </c>
      <c r="Q100" s="58" t="s">
        <v>297</v>
      </c>
      <c r="R100" s="58" t="s">
        <v>298</v>
      </c>
      <c r="S100" s="58" t="s">
        <v>299</v>
      </c>
      <c r="T100" s="59" t="s">
        <v>300</v>
      </c>
    </row>
    <row r="101" spans="2:65" s="1" customFormat="1" ht="22.9" customHeight="1" x14ac:dyDescent="0.25">
      <c r="B101" s="33"/>
      <c r="C101" s="62" t="s">
        <v>301</v>
      </c>
      <c r="J101" s="118">
        <f>BK101</f>
        <v>0</v>
      </c>
      <c r="L101" s="33"/>
      <c r="M101" s="60"/>
      <c r="N101" s="51"/>
      <c r="O101" s="51"/>
      <c r="P101" s="119">
        <f>P102+P115+P120+P125+P134+P137+P140+P155+P233+P343+P413+P456+P477+P486+P489+P491</f>
        <v>0</v>
      </c>
      <c r="Q101" s="51"/>
      <c r="R101" s="119">
        <f>R102+R115+R120+R125+R134+R137+R140+R155+R233+R343+R413+R456+R477+R486+R489+R491</f>
        <v>0</v>
      </c>
      <c r="S101" s="51"/>
      <c r="T101" s="120">
        <f>T102+T115+T120+T125+T134+T137+T140+T155+T233+T343+T413+T456+T477+T486+T489+T491</f>
        <v>0</v>
      </c>
      <c r="AT101" s="18" t="s">
        <v>70</v>
      </c>
      <c r="AU101" s="18" t="s">
        <v>237</v>
      </c>
      <c r="BK101" s="121">
        <f>BK102+BK115+BK120+BK125+BK134+BK137+BK140+BK155+BK233+BK343+BK413+BK456+BK477+BK486+BK489+BK491</f>
        <v>0</v>
      </c>
    </row>
    <row r="102" spans="2:65" s="11" customFormat="1" ht="25.9" customHeight="1" x14ac:dyDescent="0.2">
      <c r="B102" s="122"/>
      <c r="D102" s="123" t="s">
        <v>70</v>
      </c>
      <c r="E102" s="124" t="s">
        <v>406</v>
      </c>
      <c r="F102" s="124" t="s">
        <v>4327</v>
      </c>
      <c r="I102" s="125"/>
      <c r="J102" s="126">
        <f>BK102</f>
        <v>0</v>
      </c>
      <c r="L102" s="122"/>
      <c r="M102" s="127"/>
      <c r="P102" s="128">
        <f>SUM(P103:P114)</f>
        <v>0</v>
      </c>
      <c r="R102" s="128">
        <f>SUM(R103:R114)</f>
        <v>0</v>
      </c>
      <c r="T102" s="129">
        <f>SUM(T103:T114)</f>
        <v>0</v>
      </c>
      <c r="AR102" s="123" t="s">
        <v>78</v>
      </c>
      <c r="AT102" s="130" t="s">
        <v>70</v>
      </c>
      <c r="AU102" s="130" t="s">
        <v>71</v>
      </c>
      <c r="AY102" s="123" t="s">
        <v>304</v>
      </c>
      <c r="BK102" s="131">
        <f>SUM(BK103:BK114)</f>
        <v>0</v>
      </c>
    </row>
    <row r="103" spans="2:65" s="1" customFormat="1" ht="21.75" customHeight="1" x14ac:dyDescent="0.2">
      <c r="B103" s="134"/>
      <c r="C103" s="135" t="s">
        <v>78</v>
      </c>
      <c r="D103" s="135" t="s">
        <v>306</v>
      </c>
      <c r="E103" s="136" t="s">
        <v>4328</v>
      </c>
      <c r="F103" s="137" t="s">
        <v>4329</v>
      </c>
      <c r="G103" s="138" t="s">
        <v>134</v>
      </c>
      <c r="H103" s="139">
        <v>363.01</v>
      </c>
      <c r="I103" s="140"/>
      <c r="J103" s="141">
        <f>ROUND(I103*H103,2)</f>
        <v>0</v>
      </c>
      <c r="K103" s="137" t="s">
        <v>4330</v>
      </c>
      <c r="L103" s="33"/>
      <c r="M103" s="142" t="s">
        <v>2</v>
      </c>
      <c r="N103" s="143" t="s">
        <v>42</v>
      </c>
      <c r="P103" s="144">
        <f>O103*H103</f>
        <v>0</v>
      </c>
      <c r="Q103" s="144">
        <v>0</v>
      </c>
      <c r="R103" s="144">
        <f>Q103*H103</f>
        <v>0</v>
      </c>
      <c r="S103" s="144">
        <v>0</v>
      </c>
      <c r="T103" s="145">
        <f>S103*H103</f>
        <v>0</v>
      </c>
      <c r="AR103" s="146" t="s">
        <v>86</v>
      </c>
      <c r="AT103" s="146" t="s">
        <v>306</v>
      </c>
      <c r="AU103" s="146" t="s">
        <v>78</v>
      </c>
      <c r="AY103" s="18" t="s">
        <v>304</v>
      </c>
      <c r="BE103" s="147">
        <f>IF(N103="základní",J103,0)</f>
        <v>0</v>
      </c>
      <c r="BF103" s="147">
        <f>IF(N103="snížená",J103,0)</f>
        <v>0</v>
      </c>
      <c r="BG103" s="147">
        <f>IF(N103="zákl. přenesená",J103,0)</f>
        <v>0</v>
      </c>
      <c r="BH103" s="147">
        <f>IF(N103="sníž. přenesená",J103,0)</f>
        <v>0</v>
      </c>
      <c r="BI103" s="147">
        <f>IF(N103="nulová",J103,0)</f>
        <v>0</v>
      </c>
      <c r="BJ103" s="18" t="s">
        <v>78</v>
      </c>
      <c r="BK103" s="147">
        <f>ROUND(I103*H103,2)</f>
        <v>0</v>
      </c>
      <c r="BL103" s="18" t="s">
        <v>86</v>
      </c>
      <c r="BM103" s="146" t="s">
        <v>80</v>
      </c>
    </row>
    <row r="104" spans="2:65" s="1" customFormat="1" ht="29.25" x14ac:dyDescent="0.2">
      <c r="B104" s="33"/>
      <c r="D104" s="153" t="s">
        <v>360</v>
      </c>
      <c r="F104" s="180" t="s">
        <v>4331</v>
      </c>
      <c r="I104" s="150"/>
      <c r="L104" s="33"/>
      <c r="M104" s="151"/>
      <c r="T104" s="54"/>
      <c r="AT104" s="18" t="s">
        <v>360</v>
      </c>
      <c r="AU104" s="18" t="s">
        <v>78</v>
      </c>
    </row>
    <row r="105" spans="2:65" s="1" customFormat="1" ht="21.75" customHeight="1" x14ac:dyDescent="0.2">
      <c r="B105" s="134"/>
      <c r="C105" s="135" t="s">
        <v>80</v>
      </c>
      <c r="D105" s="135" t="s">
        <v>306</v>
      </c>
      <c r="E105" s="136" t="s">
        <v>4332</v>
      </c>
      <c r="F105" s="137" t="s">
        <v>4333</v>
      </c>
      <c r="G105" s="138" t="s">
        <v>134</v>
      </c>
      <c r="H105" s="139">
        <v>156.65899999999999</v>
      </c>
      <c r="I105" s="140"/>
      <c r="J105" s="141">
        <f>ROUND(I105*H105,2)</f>
        <v>0</v>
      </c>
      <c r="K105" s="137" t="s">
        <v>4330</v>
      </c>
      <c r="L105" s="33"/>
      <c r="M105" s="142" t="s">
        <v>2</v>
      </c>
      <c r="N105" s="143" t="s">
        <v>42</v>
      </c>
      <c r="P105" s="144">
        <f>O105*H105</f>
        <v>0</v>
      </c>
      <c r="Q105" s="144">
        <v>0</v>
      </c>
      <c r="R105" s="144">
        <f>Q105*H105</f>
        <v>0</v>
      </c>
      <c r="S105" s="144">
        <v>0</v>
      </c>
      <c r="T105" s="145">
        <f>S105*H105</f>
        <v>0</v>
      </c>
      <c r="AR105" s="146" t="s">
        <v>86</v>
      </c>
      <c r="AT105" s="146" t="s">
        <v>306</v>
      </c>
      <c r="AU105" s="146" t="s">
        <v>78</v>
      </c>
      <c r="AY105" s="18" t="s">
        <v>304</v>
      </c>
      <c r="BE105" s="147">
        <f>IF(N105="základní",J105,0)</f>
        <v>0</v>
      </c>
      <c r="BF105" s="147">
        <f>IF(N105="snížená",J105,0)</f>
        <v>0</v>
      </c>
      <c r="BG105" s="147">
        <f>IF(N105="zákl. přenesená",J105,0)</f>
        <v>0</v>
      </c>
      <c r="BH105" s="147">
        <f>IF(N105="sníž. přenesená",J105,0)</f>
        <v>0</v>
      </c>
      <c r="BI105" s="147">
        <f>IF(N105="nulová",J105,0)</f>
        <v>0</v>
      </c>
      <c r="BJ105" s="18" t="s">
        <v>78</v>
      </c>
      <c r="BK105" s="147">
        <f>ROUND(I105*H105,2)</f>
        <v>0</v>
      </c>
      <c r="BL105" s="18" t="s">
        <v>86</v>
      </c>
      <c r="BM105" s="146" t="s">
        <v>86</v>
      </c>
    </row>
    <row r="106" spans="2:65" s="1" customFormat="1" ht="68.25" x14ac:dyDescent="0.2">
      <c r="B106" s="33"/>
      <c r="D106" s="153" t="s">
        <v>360</v>
      </c>
      <c r="F106" s="180" t="s">
        <v>4334</v>
      </c>
      <c r="I106" s="150"/>
      <c r="L106" s="33"/>
      <c r="M106" s="151"/>
      <c r="T106" s="54"/>
      <c r="AT106" s="18" t="s">
        <v>360</v>
      </c>
      <c r="AU106" s="18" t="s">
        <v>78</v>
      </c>
    </row>
    <row r="107" spans="2:65" s="1" customFormat="1" ht="21.75" customHeight="1" x14ac:dyDescent="0.2">
      <c r="B107" s="134"/>
      <c r="C107" s="135" t="s">
        <v>322</v>
      </c>
      <c r="D107" s="135" t="s">
        <v>306</v>
      </c>
      <c r="E107" s="136" t="s">
        <v>4335</v>
      </c>
      <c r="F107" s="137" t="s">
        <v>4336</v>
      </c>
      <c r="G107" s="138" t="s">
        <v>134</v>
      </c>
      <c r="H107" s="139">
        <v>79</v>
      </c>
      <c r="I107" s="140"/>
      <c r="J107" s="141">
        <f>ROUND(I107*H107,2)</f>
        <v>0</v>
      </c>
      <c r="K107" s="137" t="s">
        <v>4330</v>
      </c>
      <c r="L107" s="33"/>
      <c r="M107" s="142" t="s">
        <v>2</v>
      </c>
      <c r="N107" s="143" t="s">
        <v>42</v>
      </c>
      <c r="P107" s="144">
        <f>O107*H107</f>
        <v>0</v>
      </c>
      <c r="Q107" s="144">
        <v>0</v>
      </c>
      <c r="R107" s="144">
        <f>Q107*H107</f>
        <v>0</v>
      </c>
      <c r="S107" s="144">
        <v>0</v>
      </c>
      <c r="T107" s="145">
        <f>S107*H107</f>
        <v>0</v>
      </c>
      <c r="AR107" s="146" t="s">
        <v>86</v>
      </c>
      <c r="AT107" s="146" t="s">
        <v>306</v>
      </c>
      <c r="AU107" s="146" t="s">
        <v>78</v>
      </c>
      <c r="AY107" s="18" t="s">
        <v>304</v>
      </c>
      <c r="BE107" s="147">
        <f>IF(N107="základní",J107,0)</f>
        <v>0</v>
      </c>
      <c r="BF107" s="147">
        <f>IF(N107="snížená",J107,0)</f>
        <v>0</v>
      </c>
      <c r="BG107" s="147">
        <f>IF(N107="zákl. přenesená",J107,0)</f>
        <v>0</v>
      </c>
      <c r="BH107" s="147">
        <f>IF(N107="sníž. přenesená",J107,0)</f>
        <v>0</v>
      </c>
      <c r="BI107" s="147">
        <f>IF(N107="nulová",J107,0)</f>
        <v>0</v>
      </c>
      <c r="BJ107" s="18" t="s">
        <v>78</v>
      </c>
      <c r="BK107" s="147">
        <f>ROUND(I107*H107,2)</f>
        <v>0</v>
      </c>
      <c r="BL107" s="18" t="s">
        <v>86</v>
      </c>
      <c r="BM107" s="146" t="s">
        <v>92</v>
      </c>
    </row>
    <row r="108" spans="2:65" s="1" customFormat="1" ht="19.5" x14ac:dyDescent="0.2">
      <c r="B108" s="33"/>
      <c r="D108" s="153" t="s">
        <v>360</v>
      </c>
      <c r="F108" s="180" t="s">
        <v>4337</v>
      </c>
      <c r="I108" s="150"/>
      <c r="L108" s="33"/>
      <c r="M108" s="151"/>
      <c r="T108" s="54"/>
      <c r="AT108" s="18" t="s">
        <v>360</v>
      </c>
      <c r="AU108" s="18" t="s">
        <v>78</v>
      </c>
    </row>
    <row r="109" spans="2:65" s="1" customFormat="1" ht="21.75" customHeight="1" x14ac:dyDescent="0.2">
      <c r="B109" s="134"/>
      <c r="C109" s="135" t="s">
        <v>86</v>
      </c>
      <c r="D109" s="135" t="s">
        <v>306</v>
      </c>
      <c r="E109" s="136" t="s">
        <v>4338</v>
      </c>
      <c r="F109" s="137" t="s">
        <v>4339</v>
      </c>
      <c r="G109" s="138" t="s">
        <v>134</v>
      </c>
      <c r="H109" s="139">
        <v>185</v>
      </c>
      <c r="I109" s="140"/>
      <c r="J109" s="141">
        <f>ROUND(I109*H109,2)</f>
        <v>0</v>
      </c>
      <c r="K109" s="137" t="s">
        <v>4330</v>
      </c>
      <c r="L109" s="33"/>
      <c r="M109" s="142" t="s">
        <v>2</v>
      </c>
      <c r="N109" s="143" t="s">
        <v>42</v>
      </c>
      <c r="P109" s="144">
        <f>O109*H109</f>
        <v>0</v>
      </c>
      <c r="Q109" s="144">
        <v>0</v>
      </c>
      <c r="R109" s="144">
        <f>Q109*H109</f>
        <v>0</v>
      </c>
      <c r="S109" s="144">
        <v>0</v>
      </c>
      <c r="T109" s="145">
        <f>S109*H109</f>
        <v>0</v>
      </c>
      <c r="AR109" s="146" t="s">
        <v>86</v>
      </c>
      <c r="AT109" s="146" t="s">
        <v>306</v>
      </c>
      <c r="AU109" s="146" t="s">
        <v>78</v>
      </c>
      <c r="AY109" s="18" t="s">
        <v>304</v>
      </c>
      <c r="BE109" s="147">
        <f>IF(N109="základní",J109,0)</f>
        <v>0</v>
      </c>
      <c r="BF109" s="147">
        <f>IF(N109="snížená",J109,0)</f>
        <v>0</v>
      </c>
      <c r="BG109" s="147">
        <f>IF(N109="zákl. přenesená",J109,0)</f>
        <v>0</v>
      </c>
      <c r="BH109" s="147">
        <f>IF(N109="sníž. přenesená",J109,0)</f>
        <v>0</v>
      </c>
      <c r="BI109" s="147">
        <f>IF(N109="nulová",J109,0)</f>
        <v>0</v>
      </c>
      <c r="BJ109" s="18" t="s">
        <v>78</v>
      </c>
      <c r="BK109" s="147">
        <f>ROUND(I109*H109,2)</f>
        <v>0</v>
      </c>
      <c r="BL109" s="18" t="s">
        <v>86</v>
      </c>
      <c r="BM109" s="146" t="s">
        <v>98</v>
      </c>
    </row>
    <row r="110" spans="2:65" s="1" customFormat="1" ht="19.5" x14ac:dyDescent="0.2">
      <c r="B110" s="33"/>
      <c r="D110" s="153" t="s">
        <v>360</v>
      </c>
      <c r="F110" s="180" t="s">
        <v>4340</v>
      </c>
      <c r="I110" s="150"/>
      <c r="L110" s="33"/>
      <c r="M110" s="151"/>
      <c r="T110" s="54"/>
      <c r="AT110" s="18" t="s">
        <v>360</v>
      </c>
      <c r="AU110" s="18" t="s">
        <v>78</v>
      </c>
    </row>
    <row r="111" spans="2:65" s="1" customFormat="1" ht="21.75" customHeight="1" x14ac:dyDescent="0.2">
      <c r="B111" s="134"/>
      <c r="C111" s="135" t="s">
        <v>89</v>
      </c>
      <c r="D111" s="135" t="s">
        <v>306</v>
      </c>
      <c r="E111" s="136" t="s">
        <v>4341</v>
      </c>
      <c r="F111" s="137" t="s">
        <v>4342</v>
      </c>
      <c r="G111" s="138" t="s">
        <v>134</v>
      </c>
      <c r="H111" s="139">
        <v>292.42500000000001</v>
      </c>
      <c r="I111" s="140"/>
      <c r="J111" s="141">
        <f>ROUND(I111*H111,2)</f>
        <v>0</v>
      </c>
      <c r="K111" s="137" t="s">
        <v>4330</v>
      </c>
      <c r="L111" s="33"/>
      <c r="M111" s="142" t="s">
        <v>2</v>
      </c>
      <c r="N111" s="143" t="s">
        <v>42</v>
      </c>
      <c r="P111" s="144">
        <f>O111*H111</f>
        <v>0</v>
      </c>
      <c r="Q111" s="144">
        <v>0</v>
      </c>
      <c r="R111" s="144">
        <f>Q111*H111</f>
        <v>0</v>
      </c>
      <c r="S111" s="144">
        <v>0</v>
      </c>
      <c r="T111" s="145">
        <f>S111*H111</f>
        <v>0</v>
      </c>
      <c r="AR111" s="146" t="s">
        <v>86</v>
      </c>
      <c r="AT111" s="146" t="s">
        <v>306</v>
      </c>
      <c r="AU111" s="146" t="s">
        <v>78</v>
      </c>
      <c r="AY111" s="18" t="s">
        <v>304</v>
      </c>
      <c r="BE111" s="147">
        <f>IF(N111="základní",J111,0)</f>
        <v>0</v>
      </c>
      <c r="BF111" s="147">
        <f>IF(N111="snížená",J111,0)</f>
        <v>0</v>
      </c>
      <c r="BG111" s="147">
        <f>IF(N111="zákl. přenesená",J111,0)</f>
        <v>0</v>
      </c>
      <c r="BH111" s="147">
        <f>IF(N111="sníž. přenesená",J111,0)</f>
        <v>0</v>
      </c>
      <c r="BI111" s="147">
        <f>IF(N111="nulová",J111,0)</f>
        <v>0</v>
      </c>
      <c r="BJ111" s="18" t="s">
        <v>78</v>
      </c>
      <c r="BK111" s="147">
        <f>ROUND(I111*H111,2)</f>
        <v>0</v>
      </c>
      <c r="BL111" s="18" t="s">
        <v>86</v>
      </c>
      <c r="BM111" s="146" t="s">
        <v>387</v>
      </c>
    </row>
    <row r="112" spans="2:65" s="1" customFormat="1" ht="29.25" x14ac:dyDescent="0.2">
      <c r="B112" s="33"/>
      <c r="D112" s="153" t="s">
        <v>360</v>
      </c>
      <c r="F112" s="180" t="s">
        <v>4343</v>
      </c>
      <c r="I112" s="150"/>
      <c r="L112" s="33"/>
      <c r="M112" s="151"/>
      <c r="T112" s="54"/>
      <c r="AT112" s="18" t="s">
        <v>360</v>
      </c>
      <c r="AU112" s="18" t="s">
        <v>78</v>
      </c>
    </row>
    <row r="113" spans="2:65" s="1" customFormat="1" ht="21.75" customHeight="1" x14ac:dyDescent="0.2">
      <c r="B113" s="134"/>
      <c r="C113" s="135" t="s">
        <v>92</v>
      </c>
      <c r="D113" s="135" t="s">
        <v>306</v>
      </c>
      <c r="E113" s="136" t="s">
        <v>4344</v>
      </c>
      <c r="F113" s="137" t="s">
        <v>4345</v>
      </c>
      <c r="G113" s="138" t="s">
        <v>134</v>
      </c>
      <c r="H113" s="139">
        <v>146</v>
      </c>
      <c r="I113" s="140"/>
      <c r="J113" s="141">
        <f>ROUND(I113*H113,2)</f>
        <v>0</v>
      </c>
      <c r="K113" s="137" t="s">
        <v>4330</v>
      </c>
      <c r="L113" s="33"/>
      <c r="M113" s="142" t="s">
        <v>2</v>
      </c>
      <c r="N113" s="143" t="s">
        <v>42</v>
      </c>
      <c r="P113" s="144">
        <f>O113*H113</f>
        <v>0</v>
      </c>
      <c r="Q113" s="144">
        <v>0</v>
      </c>
      <c r="R113" s="144">
        <f>Q113*H113</f>
        <v>0</v>
      </c>
      <c r="S113" s="144">
        <v>0</v>
      </c>
      <c r="T113" s="145">
        <f>S113*H113</f>
        <v>0</v>
      </c>
      <c r="AR113" s="146" t="s">
        <v>86</v>
      </c>
      <c r="AT113" s="146" t="s">
        <v>306</v>
      </c>
      <c r="AU113" s="146" t="s">
        <v>78</v>
      </c>
      <c r="AY113" s="18" t="s">
        <v>304</v>
      </c>
      <c r="BE113" s="147">
        <f>IF(N113="základní",J113,0)</f>
        <v>0</v>
      </c>
      <c r="BF113" s="147">
        <f>IF(N113="snížená",J113,0)</f>
        <v>0</v>
      </c>
      <c r="BG113" s="147">
        <f>IF(N113="zákl. přenesená",J113,0)</f>
        <v>0</v>
      </c>
      <c r="BH113" s="147">
        <f>IF(N113="sníž. přenesená",J113,0)</f>
        <v>0</v>
      </c>
      <c r="BI113" s="147">
        <f>IF(N113="nulová",J113,0)</f>
        <v>0</v>
      </c>
      <c r="BJ113" s="18" t="s">
        <v>78</v>
      </c>
      <c r="BK113" s="147">
        <f>ROUND(I113*H113,2)</f>
        <v>0</v>
      </c>
      <c r="BL113" s="18" t="s">
        <v>86</v>
      </c>
      <c r="BM113" s="146" t="s">
        <v>404</v>
      </c>
    </row>
    <row r="114" spans="2:65" s="1" customFormat="1" ht="19.5" x14ac:dyDescent="0.2">
      <c r="B114" s="33"/>
      <c r="D114" s="153" t="s">
        <v>360</v>
      </c>
      <c r="F114" s="180" t="s">
        <v>4346</v>
      </c>
      <c r="I114" s="150"/>
      <c r="L114" s="33"/>
      <c r="M114" s="151"/>
      <c r="T114" s="54"/>
      <c r="AT114" s="18" t="s">
        <v>360</v>
      </c>
      <c r="AU114" s="18" t="s">
        <v>78</v>
      </c>
    </row>
    <row r="115" spans="2:65" s="11" customFormat="1" ht="25.9" customHeight="1" x14ac:dyDescent="0.2">
      <c r="B115" s="122"/>
      <c r="D115" s="123" t="s">
        <v>70</v>
      </c>
      <c r="E115" s="124" t="s">
        <v>8</v>
      </c>
      <c r="F115" s="124" t="s">
        <v>4347</v>
      </c>
      <c r="I115" s="125"/>
      <c r="J115" s="126">
        <f>BK115</f>
        <v>0</v>
      </c>
      <c r="L115" s="122"/>
      <c r="M115" s="127"/>
      <c r="P115" s="128">
        <f>SUM(P116:P119)</f>
        <v>0</v>
      </c>
      <c r="R115" s="128">
        <f>SUM(R116:R119)</f>
        <v>0</v>
      </c>
      <c r="T115" s="129">
        <f>SUM(T116:T119)</f>
        <v>0</v>
      </c>
      <c r="AR115" s="123" t="s">
        <v>78</v>
      </c>
      <c r="AT115" s="130" t="s">
        <v>70</v>
      </c>
      <c r="AU115" s="130" t="s">
        <v>71</v>
      </c>
      <c r="AY115" s="123" t="s">
        <v>304</v>
      </c>
      <c r="BK115" s="131">
        <f>SUM(BK116:BK119)</f>
        <v>0</v>
      </c>
    </row>
    <row r="116" spans="2:65" s="1" customFormat="1" ht="21.75" customHeight="1" x14ac:dyDescent="0.2">
      <c r="B116" s="134"/>
      <c r="C116" s="135" t="s">
        <v>95</v>
      </c>
      <c r="D116" s="135" t="s">
        <v>306</v>
      </c>
      <c r="E116" s="136" t="s">
        <v>4348</v>
      </c>
      <c r="F116" s="137" t="s">
        <v>4349</v>
      </c>
      <c r="G116" s="138" t="s">
        <v>130</v>
      </c>
      <c r="H116" s="139">
        <v>709.4</v>
      </c>
      <c r="I116" s="140"/>
      <c r="J116" s="141">
        <f>ROUND(I116*H116,2)</f>
        <v>0</v>
      </c>
      <c r="K116" s="137" t="s">
        <v>4330</v>
      </c>
      <c r="L116" s="33"/>
      <c r="M116" s="142" t="s">
        <v>2</v>
      </c>
      <c r="N116" s="143" t="s">
        <v>42</v>
      </c>
      <c r="P116" s="144">
        <f>O116*H116</f>
        <v>0</v>
      </c>
      <c r="Q116" s="144">
        <v>0</v>
      </c>
      <c r="R116" s="144">
        <f>Q116*H116</f>
        <v>0</v>
      </c>
      <c r="S116" s="144">
        <v>0</v>
      </c>
      <c r="T116" s="145">
        <f>S116*H116</f>
        <v>0</v>
      </c>
      <c r="AR116" s="146" t="s">
        <v>86</v>
      </c>
      <c r="AT116" s="146" t="s">
        <v>306</v>
      </c>
      <c r="AU116" s="146" t="s">
        <v>78</v>
      </c>
      <c r="AY116" s="18" t="s">
        <v>304</v>
      </c>
      <c r="BE116" s="147">
        <f>IF(N116="základní",J116,0)</f>
        <v>0</v>
      </c>
      <c r="BF116" s="147">
        <f>IF(N116="snížená",J116,0)</f>
        <v>0</v>
      </c>
      <c r="BG116" s="147">
        <f>IF(N116="zákl. přenesená",J116,0)</f>
        <v>0</v>
      </c>
      <c r="BH116" s="147">
        <f>IF(N116="sníž. přenesená",J116,0)</f>
        <v>0</v>
      </c>
      <c r="BI116" s="147">
        <f>IF(N116="nulová",J116,0)</f>
        <v>0</v>
      </c>
      <c r="BJ116" s="18" t="s">
        <v>78</v>
      </c>
      <c r="BK116" s="147">
        <f>ROUND(I116*H116,2)</f>
        <v>0</v>
      </c>
      <c r="BL116" s="18" t="s">
        <v>86</v>
      </c>
      <c r="BM116" s="146" t="s">
        <v>409</v>
      </c>
    </row>
    <row r="117" spans="2:65" s="1" customFormat="1" ht="29.25" x14ac:dyDescent="0.2">
      <c r="B117" s="33"/>
      <c r="D117" s="153" t="s">
        <v>360</v>
      </c>
      <c r="F117" s="180" t="s">
        <v>4350</v>
      </c>
      <c r="I117" s="150"/>
      <c r="L117" s="33"/>
      <c r="M117" s="151"/>
      <c r="T117" s="54"/>
      <c r="AT117" s="18" t="s">
        <v>360</v>
      </c>
      <c r="AU117" s="18" t="s">
        <v>78</v>
      </c>
    </row>
    <row r="118" spans="2:65" s="1" customFormat="1" ht="21.75" customHeight="1" x14ac:dyDescent="0.2">
      <c r="B118" s="134"/>
      <c r="C118" s="135" t="s">
        <v>98</v>
      </c>
      <c r="D118" s="135" t="s">
        <v>306</v>
      </c>
      <c r="E118" s="136" t="s">
        <v>4351</v>
      </c>
      <c r="F118" s="137" t="s">
        <v>4352</v>
      </c>
      <c r="G118" s="138" t="s">
        <v>130</v>
      </c>
      <c r="H118" s="139">
        <v>709.4</v>
      </c>
      <c r="I118" s="140"/>
      <c r="J118" s="141">
        <f>ROUND(I118*H118,2)</f>
        <v>0</v>
      </c>
      <c r="K118" s="137" t="s">
        <v>4330</v>
      </c>
      <c r="L118" s="33"/>
      <c r="M118" s="142" t="s">
        <v>2</v>
      </c>
      <c r="N118" s="143" t="s">
        <v>42</v>
      </c>
      <c r="P118" s="144">
        <f>O118*H118</f>
        <v>0</v>
      </c>
      <c r="Q118" s="144">
        <v>0</v>
      </c>
      <c r="R118" s="144">
        <f>Q118*H118</f>
        <v>0</v>
      </c>
      <c r="S118" s="144">
        <v>0</v>
      </c>
      <c r="T118" s="145">
        <f>S118*H118</f>
        <v>0</v>
      </c>
      <c r="AR118" s="146" t="s">
        <v>86</v>
      </c>
      <c r="AT118" s="146" t="s">
        <v>306</v>
      </c>
      <c r="AU118" s="146" t="s">
        <v>78</v>
      </c>
      <c r="AY118" s="18" t="s">
        <v>304</v>
      </c>
      <c r="BE118" s="147">
        <f>IF(N118="základní",J118,0)</f>
        <v>0</v>
      </c>
      <c r="BF118" s="147">
        <f>IF(N118="snížená",J118,0)</f>
        <v>0</v>
      </c>
      <c r="BG118" s="147">
        <f>IF(N118="zákl. přenesená",J118,0)</f>
        <v>0</v>
      </c>
      <c r="BH118" s="147">
        <f>IF(N118="sníž. přenesená",J118,0)</f>
        <v>0</v>
      </c>
      <c r="BI118" s="147">
        <f>IF(N118="nulová",J118,0)</f>
        <v>0</v>
      </c>
      <c r="BJ118" s="18" t="s">
        <v>78</v>
      </c>
      <c r="BK118" s="147">
        <f>ROUND(I118*H118,2)</f>
        <v>0</v>
      </c>
      <c r="BL118" s="18" t="s">
        <v>86</v>
      </c>
      <c r="BM118" s="146" t="s">
        <v>423</v>
      </c>
    </row>
    <row r="119" spans="2:65" s="1" customFormat="1" ht="19.5" x14ac:dyDescent="0.2">
      <c r="B119" s="33"/>
      <c r="D119" s="153" t="s">
        <v>360</v>
      </c>
      <c r="F119" s="180" t="s">
        <v>4353</v>
      </c>
      <c r="I119" s="150"/>
      <c r="L119" s="33"/>
      <c r="M119" s="151"/>
      <c r="T119" s="54"/>
      <c r="AT119" s="18" t="s">
        <v>360</v>
      </c>
      <c r="AU119" s="18" t="s">
        <v>78</v>
      </c>
    </row>
    <row r="120" spans="2:65" s="11" customFormat="1" ht="25.9" customHeight="1" x14ac:dyDescent="0.2">
      <c r="B120" s="122"/>
      <c r="D120" s="123" t="s">
        <v>70</v>
      </c>
      <c r="E120" s="124" t="s">
        <v>423</v>
      </c>
      <c r="F120" s="124" t="s">
        <v>4354</v>
      </c>
      <c r="I120" s="125"/>
      <c r="J120" s="126">
        <f>BK120</f>
        <v>0</v>
      </c>
      <c r="L120" s="122"/>
      <c r="M120" s="127"/>
      <c r="P120" s="128">
        <f>SUM(P121:P124)</f>
        <v>0</v>
      </c>
      <c r="R120" s="128">
        <f>SUM(R121:R124)</f>
        <v>0</v>
      </c>
      <c r="T120" s="129">
        <f>SUM(T121:T124)</f>
        <v>0</v>
      </c>
      <c r="AR120" s="123" t="s">
        <v>78</v>
      </c>
      <c r="AT120" s="130" t="s">
        <v>70</v>
      </c>
      <c r="AU120" s="130" t="s">
        <v>71</v>
      </c>
      <c r="AY120" s="123" t="s">
        <v>304</v>
      </c>
      <c r="BK120" s="131">
        <f>SUM(BK121:BK124)</f>
        <v>0</v>
      </c>
    </row>
    <row r="121" spans="2:65" s="1" customFormat="1" ht="16.5" customHeight="1" x14ac:dyDescent="0.2">
      <c r="B121" s="134"/>
      <c r="C121" s="135" t="s">
        <v>380</v>
      </c>
      <c r="D121" s="135" t="s">
        <v>306</v>
      </c>
      <c r="E121" s="136" t="s">
        <v>4355</v>
      </c>
      <c r="F121" s="137" t="s">
        <v>4356</v>
      </c>
      <c r="G121" s="138" t="s">
        <v>134</v>
      </c>
      <c r="H121" s="139">
        <v>812.16</v>
      </c>
      <c r="I121" s="140"/>
      <c r="J121" s="141">
        <f>ROUND(I121*H121,2)</f>
        <v>0</v>
      </c>
      <c r="K121" s="137" t="s">
        <v>4330</v>
      </c>
      <c r="L121" s="33"/>
      <c r="M121" s="142" t="s">
        <v>2</v>
      </c>
      <c r="N121" s="143" t="s">
        <v>42</v>
      </c>
      <c r="P121" s="144">
        <f>O121*H121</f>
        <v>0</v>
      </c>
      <c r="Q121" s="144">
        <v>0</v>
      </c>
      <c r="R121" s="144">
        <f>Q121*H121</f>
        <v>0</v>
      </c>
      <c r="S121" s="144">
        <v>0</v>
      </c>
      <c r="T121" s="145">
        <f>S121*H121</f>
        <v>0</v>
      </c>
      <c r="AR121" s="146" t="s">
        <v>86</v>
      </c>
      <c r="AT121" s="146" t="s">
        <v>306</v>
      </c>
      <c r="AU121" s="146" t="s">
        <v>78</v>
      </c>
      <c r="AY121" s="18" t="s">
        <v>304</v>
      </c>
      <c r="BE121" s="147">
        <f>IF(N121="základní",J121,0)</f>
        <v>0</v>
      </c>
      <c r="BF121" s="147">
        <f>IF(N121="snížená",J121,0)</f>
        <v>0</v>
      </c>
      <c r="BG121" s="147">
        <f>IF(N121="zákl. přenesená",J121,0)</f>
        <v>0</v>
      </c>
      <c r="BH121" s="147">
        <f>IF(N121="sníž. přenesená",J121,0)</f>
        <v>0</v>
      </c>
      <c r="BI121" s="147">
        <f>IF(N121="nulová",J121,0)</f>
        <v>0</v>
      </c>
      <c r="BJ121" s="18" t="s">
        <v>78</v>
      </c>
      <c r="BK121" s="147">
        <f>ROUND(I121*H121,2)</f>
        <v>0</v>
      </c>
      <c r="BL121" s="18" t="s">
        <v>86</v>
      </c>
      <c r="BM121" s="146" t="s">
        <v>440</v>
      </c>
    </row>
    <row r="122" spans="2:65" s="1" customFormat="1" ht="19.5" x14ac:dyDescent="0.2">
      <c r="B122" s="33"/>
      <c r="D122" s="153" t="s">
        <v>360</v>
      </c>
      <c r="F122" s="180" t="s">
        <v>4357</v>
      </c>
      <c r="I122" s="150"/>
      <c r="L122" s="33"/>
      <c r="M122" s="151"/>
      <c r="T122" s="54"/>
      <c r="AT122" s="18" t="s">
        <v>360</v>
      </c>
      <c r="AU122" s="18" t="s">
        <v>78</v>
      </c>
    </row>
    <row r="123" spans="2:65" s="1" customFormat="1" ht="21.75" customHeight="1" x14ac:dyDescent="0.2">
      <c r="B123" s="134"/>
      <c r="C123" s="135" t="s">
        <v>387</v>
      </c>
      <c r="D123" s="135" t="s">
        <v>306</v>
      </c>
      <c r="E123" s="136" t="s">
        <v>4358</v>
      </c>
      <c r="F123" s="137" t="s">
        <v>4359</v>
      </c>
      <c r="G123" s="138" t="s">
        <v>134</v>
      </c>
      <c r="H123" s="139">
        <v>590.55999999999995</v>
      </c>
      <c r="I123" s="140"/>
      <c r="J123" s="141">
        <f>ROUND(I123*H123,2)</f>
        <v>0</v>
      </c>
      <c r="K123" s="137" t="s">
        <v>4330</v>
      </c>
      <c r="L123" s="33"/>
      <c r="M123" s="142" t="s">
        <v>2</v>
      </c>
      <c r="N123" s="143" t="s">
        <v>42</v>
      </c>
      <c r="P123" s="144">
        <f>O123*H123</f>
        <v>0</v>
      </c>
      <c r="Q123" s="144">
        <v>0</v>
      </c>
      <c r="R123" s="144">
        <f>Q123*H123</f>
        <v>0</v>
      </c>
      <c r="S123" s="144">
        <v>0</v>
      </c>
      <c r="T123" s="145">
        <f>S123*H123</f>
        <v>0</v>
      </c>
      <c r="AR123" s="146" t="s">
        <v>86</v>
      </c>
      <c r="AT123" s="146" t="s">
        <v>306</v>
      </c>
      <c r="AU123" s="146" t="s">
        <v>78</v>
      </c>
      <c r="AY123" s="18" t="s">
        <v>304</v>
      </c>
      <c r="BE123" s="147">
        <f>IF(N123="základní",J123,0)</f>
        <v>0</v>
      </c>
      <c r="BF123" s="147">
        <f>IF(N123="snížená",J123,0)</f>
        <v>0</v>
      </c>
      <c r="BG123" s="147">
        <f>IF(N123="zákl. přenesená",J123,0)</f>
        <v>0</v>
      </c>
      <c r="BH123" s="147">
        <f>IF(N123="sníž. přenesená",J123,0)</f>
        <v>0</v>
      </c>
      <c r="BI123" s="147">
        <f>IF(N123="nulová",J123,0)</f>
        <v>0</v>
      </c>
      <c r="BJ123" s="18" t="s">
        <v>78</v>
      </c>
      <c r="BK123" s="147">
        <f>ROUND(I123*H123,2)</f>
        <v>0</v>
      </c>
      <c r="BL123" s="18" t="s">
        <v>86</v>
      </c>
      <c r="BM123" s="146" t="s">
        <v>461</v>
      </c>
    </row>
    <row r="124" spans="2:65" s="1" customFormat="1" ht="19.5" x14ac:dyDescent="0.2">
      <c r="B124" s="33"/>
      <c r="D124" s="153" t="s">
        <v>360</v>
      </c>
      <c r="F124" s="180" t="s">
        <v>4360</v>
      </c>
      <c r="I124" s="150"/>
      <c r="L124" s="33"/>
      <c r="M124" s="151"/>
      <c r="T124" s="54"/>
      <c r="AT124" s="18" t="s">
        <v>360</v>
      </c>
      <c r="AU124" s="18" t="s">
        <v>78</v>
      </c>
    </row>
    <row r="125" spans="2:65" s="11" customFormat="1" ht="25.9" customHeight="1" x14ac:dyDescent="0.2">
      <c r="B125" s="122"/>
      <c r="D125" s="123" t="s">
        <v>70</v>
      </c>
      <c r="E125" s="124" t="s">
        <v>433</v>
      </c>
      <c r="F125" s="124" t="s">
        <v>4361</v>
      </c>
      <c r="I125" s="125"/>
      <c r="J125" s="126">
        <f>BK125</f>
        <v>0</v>
      </c>
      <c r="L125" s="122"/>
      <c r="M125" s="127"/>
      <c r="P125" s="128">
        <f>SUM(P126:P133)</f>
        <v>0</v>
      </c>
      <c r="R125" s="128">
        <f>SUM(R126:R133)</f>
        <v>0</v>
      </c>
      <c r="T125" s="129">
        <f>SUM(T126:T133)</f>
        <v>0</v>
      </c>
      <c r="AR125" s="123" t="s">
        <v>78</v>
      </c>
      <c r="AT125" s="130" t="s">
        <v>70</v>
      </c>
      <c r="AU125" s="130" t="s">
        <v>71</v>
      </c>
      <c r="AY125" s="123" t="s">
        <v>304</v>
      </c>
      <c r="BK125" s="131">
        <f>SUM(BK126:BK133)</f>
        <v>0</v>
      </c>
    </row>
    <row r="126" spans="2:65" s="1" customFormat="1" ht="16.5" customHeight="1" x14ac:dyDescent="0.2">
      <c r="B126" s="134"/>
      <c r="C126" s="135" t="s">
        <v>396</v>
      </c>
      <c r="D126" s="135" t="s">
        <v>306</v>
      </c>
      <c r="E126" s="136" t="s">
        <v>4362</v>
      </c>
      <c r="F126" s="137" t="s">
        <v>4363</v>
      </c>
      <c r="G126" s="138" t="s">
        <v>134</v>
      </c>
      <c r="H126" s="139">
        <v>179.90600000000001</v>
      </c>
      <c r="I126" s="140"/>
      <c r="J126" s="141">
        <f>ROUND(I126*H126,2)</f>
        <v>0</v>
      </c>
      <c r="K126" s="137" t="s">
        <v>4330</v>
      </c>
      <c r="L126" s="33"/>
      <c r="M126" s="142" t="s">
        <v>2</v>
      </c>
      <c r="N126" s="143" t="s">
        <v>42</v>
      </c>
      <c r="P126" s="144">
        <f>O126*H126</f>
        <v>0</v>
      </c>
      <c r="Q126" s="144">
        <v>0</v>
      </c>
      <c r="R126" s="144">
        <f>Q126*H126</f>
        <v>0</v>
      </c>
      <c r="S126" s="144">
        <v>0</v>
      </c>
      <c r="T126" s="145">
        <f>S126*H126</f>
        <v>0</v>
      </c>
      <c r="AR126" s="146" t="s">
        <v>86</v>
      </c>
      <c r="AT126" s="146" t="s">
        <v>306</v>
      </c>
      <c r="AU126" s="146" t="s">
        <v>78</v>
      </c>
      <c r="AY126" s="18" t="s">
        <v>304</v>
      </c>
      <c r="BE126" s="147">
        <f>IF(N126="základní",J126,0)</f>
        <v>0</v>
      </c>
      <c r="BF126" s="147">
        <f>IF(N126="snížená",J126,0)</f>
        <v>0</v>
      </c>
      <c r="BG126" s="147">
        <f>IF(N126="zákl. přenesená",J126,0)</f>
        <v>0</v>
      </c>
      <c r="BH126" s="147">
        <f>IF(N126="sníž. přenesená",J126,0)</f>
        <v>0</v>
      </c>
      <c r="BI126" s="147">
        <f>IF(N126="nulová",J126,0)</f>
        <v>0</v>
      </c>
      <c r="BJ126" s="18" t="s">
        <v>78</v>
      </c>
      <c r="BK126" s="147">
        <f>ROUND(I126*H126,2)</f>
        <v>0</v>
      </c>
      <c r="BL126" s="18" t="s">
        <v>86</v>
      </c>
      <c r="BM126" s="146" t="s">
        <v>469</v>
      </c>
    </row>
    <row r="127" spans="2:65" s="1" customFormat="1" ht="97.5" x14ac:dyDescent="0.2">
      <c r="B127" s="33"/>
      <c r="D127" s="153" t="s">
        <v>360</v>
      </c>
      <c r="F127" s="180" t="s">
        <v>4364</v>
      </c>
      <c r="I127" s="150"/>
      <c r="L127" s="33"/>
      <c r="M127" s="151"/>
      <c r="T127" s="54"/>
      <c r="AT127" s="18" t="s">
        <v>360</v>
      </c>
      <c r="AU127" s="18" t="s">
        <v>78</v>
      </c>
    </row>
    <row r="128" spans="2:65" s="1" customFormat="1" ht="16.5" customHeight="1" x14ac:dyDescent="0.2">
      <c r="B128" s="134"/>
      <c r="C128" s="135" t="s">
        <v>404</v>
      </c>
      <c r="D128" s="135" t="s">
        <v>306</v>
      </c>
      <c r="E128" s="136" t="s">
        <v>4365</v>
      </c>
      <c r="F128" s="137" t="s">
        <v>4366</v>
      </c>
      <c r="G128" s="138" t="s">
        <v>134</v>
      </c>
      <c r="H128" s="139">
        <v>551.54899999999998</v>
      </c>
      <c r="I128" s="140"/>
      <c r="J128" s="141">
        <f>ROUND(I128*H128,2)</f>
        <v>0</v>
      </c>
      <c r="K128" s="137" t="s">
        <v>4330</v>
      </c>
      <c r="L128" s="33"/>
      <c r="M128" s="142" t="s">
        <v>2</v>
      </c>
      <c r="N128" s="143" t="s">
        <v>42</v>
      </c>
      <c r="P128" s="144">
        <f>O128*H128</f>
        <v>0</v>
      </c>
      <c r="Q128" s="144">
        <v>0</v>
      </c>
      <c r="R128" s="144">
        <f>Q128*H128</f>
        <v>0</v>
      </c>
      <c r="S128" s="144">
        <v>0</v>
      </c>
      <c r="T128" s="145">
        <f>S128*H128</f>
        <v>0</v>
      </c>
      <c r="AR128" s="146" t="s">
        <v>86</v>
      </c>
      <c r="AT128" s="146" t="s">
        <v>306</v>
      </c>
      <c r="AU128" s="146" t="s">
        <v>78</v>
      </c>
      <c r="AY128" s="18" t="s">
        <v>304</v>
      </c>
      <c r="BE128" s="147">
        <f>IF(N128="základní",J128,0)</f>
        <v>0</v>
      </c>
      <c r="BF128" s="147">
        <f>IF(N128="snížená",J128,0)</f>
        <v>0</v>
      </c>
      <c r="BG128" s="147">
        <f>IF(N128="zákl. přenesená",J128,0)</f>
        <v>0</v>
      </c>
      <c r="BH128" s="147">
        <f>IF(N128="sníž. přenesená",J128,0)</f>
        <v>0</v>
      </c>
      <c r="BI128" s="147">
        <f>IF(N128="nulová",J128,0)</f>
        <v>0</v>
      </c>
      <c r="BJ128" s="18" t="s">
        <v>78</v>
      </c>
      <c r="BK128" s="147">
        <f>ROUND(I128*H128,2)</f>
        <v>0</v>
      </c>
      <c r="BL128" s="18" t="s">
        <v>86</v>
      </c>
      <c r="BM128" s="146" t="s">
        <v>485</v>
      </c>
    </row>
    <row r="129" spans="2:65" s="1" customFormat="1" ht="136.5" x14ac:dyDescent="0.2">
      <c r="B129" s="33"/>
      <c r="D129" s="153" t="s">
        <v>360</v>
      </c>
      <c r="F129" s="180" t="s">
        <v>4367</v>
      </c>
      <c r="I129" s="150"/>
      <c r="L129" s="33"/>
      <c r="M129" s="151"/>
      <c r="T129" s="54"/>
      <c r="AT129" s="18" t="s">
        <v>360</v>
      </c>
      <c r="AU129" s="18" t="s">
        <v>78</v>
      </c>
    </row>
    <row r="130" spans="2:65" s="1" customFormat="1" ht="16.5" customHeight="1" x14ac:dyDescent="0.2">
      <c r="B130" s="134"/>
      <c r="C130" s="181" t="s">
        <v>406</v>
      </c>
      <c r="D130" s="181" t="s">
        <v>535</v>
      </c>
      <c r="E130" s="182" t="s">
        <v>4368</v>
      </c>
      <c r="F130" s="183" t="s">
        <v>4369</v>
      </c>
      <c r="G130" s="184" t="s">
        <v>383</v>
      </c>
      <c r="H130" s="185">
        <v>383.63499999999999</v>
      </c>
      <c r="I130" s="186"/>
      <c r="J130" s="187">
        <f>ROUND(I130*H130,2)</f>
        <v>0</v>
      </c>
      <c r="K130" s="183" t="s">
        <v>4330</v>
      </c>
      <c r="L130" s="188"/>
      <c r="M130" s="189" t="s">
        <v>2</v>
      </c>
      <c r="N130" s="190" t="s">
        <v>42</v>
      </c>
      <c r="P130" s="144">
        <f>O130*H130</f>
        <v>0</v>
      </c>
      <c r="Q130" s="144">
        <v>0</v>
      </c>
      <c r="R130" s="144">
        <f>Q130*H130</f>
        <v>0</v>
      </c>
      <c r="S130" s="144">
        <v>0</v>
      </c>
      <c r="T130" s="145">
        <f>S130*H130</f>
        <v>0</v>
      </c>
      <c r="AR130" s="146" t="s">
        <v>98</v>
      </c>
      <c r="AT130" s="146" t="s">
        <v>535</v>
      </c>
      <c r="AU130" s="146" t="s">
        <v>78</v>
      </c>
      <c r="AY130" s="18" t="s">
        <v>304</v>
      </c>
      <c r="BE130" s="147">
        <f>IF(N130="základní",J130,0)</f>
        <v>0</v>
      </c>
      <c r="BF130" s="147">
        <f>IF(N130="snížená",J130,0)</f>
        <v>0</v>
      </c>
      <c r="BG130" s="147">
        <f>IF(N130="zákl. přenesená",J130,0)</f>
        <v>0</v>
      </c>
      <c r="BH130" s="147">
        <f>IF(N130="sníž. přenesená",J130,0)</f>
        <v>0</v>
      </c>
      <c r="BI130" s="147">
        <f>IF(N130="nulová",J130,0)</f>
        <v>0</v>
      </c>
      <c r="BJ130" s="18" t="s">
        <v>78</v>
      </c>
      <c r="BK130" s="147">
        <f>ROUND(I130*H130,2)</f>
        <v>0</v>
      </c>
      <c r="BL130" s="18" t="s">
        <v>86</v>
      </c>
      <c r="BM130" s="146" t="s">
        <v>499</v>
      </c>
    </row>
    <row r="131" spans="2:65" s="1" customFormat="1" ht="97.5" x14ac:dyDescent="0.2">
      <c r="B131" s="33"/>
      <c r="D131" s="153" t="s">
        <v>360</v>
      </c>
      <c r="F131" s="180" t="s">
        <v>4370</v>
      </c>
      <c r="I131" s="150"/>
      <c r="L131" s="33"/>
      <c r="M131" s="151"/>
      <c r="T131" s="54"/>
      <c r="AT131" s="18" t="s">
        <v>360</v>
      </c>
      <c r="AU131" s="18" t="s">
        <v>78</v>
      </c>
    </row>
    <row r="132" spans="2:65" s="1" customFormat="1" ht="21.75" customHeight="1" x14ac:dyDescent="0.2">
      <c r="B132" s="134"/>
      <c r="C132" s="181" t="s">
        <v>409</v>
      </c>
      <c r="D132" s="181" t="s">
        <v>535</v>
      </c>
      <c r="E132" s="182" t="s">
        <v>4371</v>
      </c>
      <c r="F132" s="183" t="s">
        <v>4372</v>
      </c>
      <c r="G132" s="184" t="s">
        <v>383</v>
      </c>
      <c r="H132" s="185">
        <v>148</v>
      </c>
      <c r="I132" s="186"/>
      <c r="J132" s="187">
        <f>ROUND(I132*H132,2)</f>
        <v>0</v>
      </c>
      <c r="K132" s="183" t="s">
        <v>4373</v>
      </c>
      <c r="L132" s="188"/>
      <c r="M132" s="189" t="s">
        <v>2</v>
      </c>
      <c r="N132" s="190" t="s">
        <v>42</v>
      </c>
      <c r="P132" s="144">
        <f>O132*H132</f>
        <v>0</v>
      </c>
      <c r="Q132" s="144">
        <v>0</v>
      </c>
      <c r="R132" s="144">
        <f>Q132*H132</f>
        <v>0</v>
      </c>
      <c r="S132" s="144">
        <v>0</v>
      </c>
      <c r="T132" s="145">
        <f>S132*H132</f>
        <v>0</v>
      </c>
      <c r="AR132" s="146" t="s">
        <v>98</v>
      </c>
      <c r="AT132" s="146" t="s">
        <v>535</v>
      </c>
      <c r="AU132" s="146" t="s">
        <v>78</v>
      </c>
      <c r="AY132" s="18" t="s">
        <v>304</v>
      </c>
      <c r="BE132" s="147">
        <f>IF(N132="základní",J132,0)</f>
        <v>0</v>
      </c>
      <c r="BF132" s="147">
        <f>IF(N132="snížená",J132,0)</f>
        <v>0</v>
      </c>
      <c r="BG132" s="147">
        <f>IF(N132="zákl. přenesená",J132,0)</f>
        <v>0</v>
      </c>
      <c r="BH132" s="147">
        <f>IF(N132="sníž. přenesená",J132,0)</f>
        <v>0</v>
      </c>
      <c r="BI132" s="147">
        <f>IF(N132="nulová",J132,0)</f>
        <v>0</v>
      </c>
      <c r="BJ132" s="18" t="s">
        <v>78</v>
      </c>
      <c r="BK132" s="147">
        <f>ROUND(I132*H132,2)</f>
        <v>0</v>
      </c>
      <c r="BL132" s="18" t="s">
        <v>86</v>
      </c>
      <c r="BM132" s="146" t="s">
        <v>512</v>
      </c>
    </row>
    <row r="133" spans="2:65" s="1" customFormat="1" ht="19.5" x14ac:dyDescent="0.2">
      <c r="B133" s="33"/>
      <c r="D133" s="153" t="s">
        <v>360</v>
      </c>
      <c r="F133" s="180" t="s">
        <v>4374</v>
      </c>
      <c r="I133" s="150"/>
      <c r="L133" s="33"/>
      <c r="M133" s="151"/>
      <c r="T133" s="54"/>
      <c r="AT133" s="18" t="s">
        <v>360</v>
      </c>
      <c r="AU133" s="18" t="s">
        <v>78</v>
      </c>
    </row>
    <row r="134" spans="2:65" s="11" customFormat="1" ht="25.9" customHeight="1" x14ac:dyDescent="0.2">
      <c r="B134" s="122"/>
      <c r="D134" s="123" t="s">
        <v>70</v>
      </c>
      <c r="E134" s="124" t="s">
        <v>453</v>
      </c>
      <c r="F134" s="124" t="s">
        <v>4375</v>
      </c>
      <c r="I134" s="125"/>
      <c r="J134" s="126">
        <f>BK134</f>
        <v>0</v>
      </c>
      <c r="L134" s="122"/>
      <c r="M134" s="127"/>
      <c r="P134" s="128">
        <f>SUM(P135:P136)</f>
        <v>0</v>
      </c>
      <c r="R134" s="128">
        <f>SUM(R135:R136)</f>
        <v>0</v>
      </c>
      <c r="T134" s="129">
        <f>SUM(T135:T136)</f>
        <v>0</v>
      </c>
      <c r="AR134" s="123" t="s">
        <v>78</v>
      </c>
      <c r="AT134" s="130" t="s">
        <v>70</v>
      </c>
      <c r="AU134" s="130" t="s">
        <v>71</v>
      </c>
      <c r="AY134" s="123" t="s">
        <v>304</v>
      </c>
      <c r="BK134" s="131">
        <f>SUM(BK135:BK136)</f>
        <v>0</v>
      </c>
    </row>
    <row r="135" spans="2:65" s="1" customFormat="1" ht="24.2" customHeight="1" x14ac:dyDescent="0.2">
      <c r="B135" s="134"/>
      <c r="C135" s="135" t="s">
        <v>8</v>
      </c>
      <c r="D135" s="135" t="s">
        <v>306</v>
      </c>
      <c r="E135" s="136" t="s">
        <v>4376</v>
      </c>
      <c r="F135" s="137" t="s">
        <v>4377</v>
      </c>
      <c r="G135" s="138" t="s">
        <v>134</v>
      </c>
      <c r="H135" s="139">
        <v>590.55999999999995</v>
      </c>
      <c r="I135" s="140"/>
      <c r="J135" s="141">
        <f>ROUND(I135*H135,2)</f>
        <v>0</v>
      </c>
      <c r="K135" s="137" t="s">
        <v>4330</v>
      </c>
      <c r="L135" s="33"/>
      <c r="M135" s="142" t="s">
        <v>2</v>
      </c>
      <c r="N135" s="143" t="s">
        <v>42</v>
      </c>
      <c r="P135" s="144">
        <f>O135*H135</f>
        <v>0</v>
      </c>
      <c r="Q135" s="144">
        <v>0</v>
      </c>
      <c r="R135" s="144">
        <f>Q135*H135</f>
        <v>0</v>
      </c>
      <c r="S135" s="144">
        <v>0</v>
      </c>
      <c r="T135" s="145">
        <f>S135*H135</f>
        <v>0</v>
      </c>
      <c r="AR135" s="146" t="s">
        <v>86</v>
      </c>
      <c r="AT135" s="146" t="s">
        <v>306</v>
      </c>
      <c r="AU135" s="146" t="s">
        <v>78</v>
      </c>
      <c r="AY135" s="18" t="s">
        <v>304</v>
      </c>
      <c r="BE135" s="147">
        <f>IF(N135="základní",J135,0)</f>
        <v>0</v>
      </c>
      <c r="BF135" s="147">
        <f>IF(N135="snížená",J135,0)</f>
        <v>0</v>
      </c>
      <c r="BG135" s="147">
        <f>IF(N135="zákl. přenesená",J135,0)</f>
        <v>0</v>
      </c>
      <c r="BH135" s="147">
        <f>IF(N135="sníž. přenesená",J135,0)</f>
        <v>0</v>
      </c>
      <c r="BI135" s="147">
        <f>IF(N135="nulová",J135,0)</f>
        <v>0</v>
      </c>
      <c r="BJ135" s="18" t="s">
        <v>78</v>
      </c>
      <c r="BK135" s="147">
        <f>ROUND(I135*H135,2)</f>
        <v>0</v>
      </c>
      <c r="BL135" s="18" t="s">
        <v>86</v>
      </c>
      <c r="BM135" s="146" t="s">
        <v>541</v>
      </c>
    </row>
    <row r="136" spans="2:65" s="1" customFormat="1" ht="19.5" x14ac:dyDescent="0.2">
      <c r="B136" s="33"/>
      <c r="D136" s="153" t="s">
        <v>360</v>
      </c>
      <c r="F136" s="180" t="s">
        <v>4378</v>
      </c>
      <c r="I136" s="150"/>
      <c r="L136" s="33"/>
      <c r="M136" s="151"/>
      <c r="T136" s="54"/>
      <c r="AT136" s="18" t="s">
        <v>360</v>
      </c>
      <c r="AU136" s="18" t="s">
        <v>78</v>
      </c>
    </row>
    <row r="137" spans="2:65" s="11" customFormat="1" ht="25.9" customHeight="1" x14ac:dyDescent="0.2">
      <c r="B137" s="122"/>
      <c r="D137" s="123" t="s">
        <v>70</v>
      </c>
      <c r="E137" s="124" t="s">
        <v>512</v>
      </c>
      <c r="F137" s="124" t="s">
        <v>4379</v>
      </c>
      <c r="I137" s="125"/>
      <c r="J137" s="126">
        <f>BK137</f>
        <v>0</v>
      </c>
      <c r="L137" s="122"/>
      <c r="M137" s="127"/>
      <c r="P137" s="128">
        <f>SUM(P138:P139)</f>
        <v>0</v>
      </c>
      <c r="R137" s="128">
        <f>SUM(R138:R139)</f>
        <v>0</v>
      </c>
      <c r="T137" s="129">
        <f>SUM(T138:T139)</f>
        <v>0</v>
      </c>
      <c r="AR137" s="123" t="s">
        <v>78</v>
      </c>
      <c r="AT137" s="130" t="s">
        <v>70</v>
      </c>
      <c r="AU137" s="130" t="s">
        <v>71</v>
      </c>
      <c r="AY137" s="123" t="s">
        <v>304</v>
      </c>
      <c r="BK137" s="131">
        <f>SUM(BK138:BK139)</f>
        <v>0</v>
      </c>
    </row>
    <row r="138" spans="2:65" s="1" customFormat="1" ht="16.5" customHeight="1" x14ac:dyDescent="0.2">
      <c r="B138" s="134"/>
      <c r="C138" s="135" t="s">
        <v>423</v>
      </c>
      <c r="D138" s="135" t="s">
        <v>306</v>
      </c>
      <c r="E138" s="136" t="s">
        <v>4380</v>
      </c>
      <c r="F138" s="137" t="s">
        <v>4381</v>
      </c>
      <c r="G138" s="138" t="s">
        <v>130</v>
      </c>
      <c r="H138" s="139">
        <v>480</v>
      </c>
      <c r="I138" s="140"/>
      <c r="J138" s="141">
        <f>ROUND(I138*H138,2)</f>
        <v>0</v>
      </c>
      <c r="K138" s="137" t="s">
        <v>4330</v>
      </c>
      <c r="L138" s="33"/>
      <c r="M138" s="142" t="s">
        <v>2</v>
      </c>
      <c r="N138" s="143" t="s">
        <v>42</v>
      </c>
      <c r="P138" s="144">
        <f>O138*H138</f>
        <v>0</v>
      </c>
      <c r="Q138" s="144">
        <v>0</v>
      </c>
      <c r="R138" s="144">
        <f>Q138*H138</f>
        <v>0</v>
      </c>
      <c r="S138" s="144">
        <v>0</v>
      </c>
      <c r="T138" s="145">
        <f>S138*H138</f>
        <v>0</v>
      </c>
      <c r="AR138" s="146" t="s">
        <v>86</v>
      </c>
      <c r="AT138" s="146" t="s">
        <v>306</v>
      </c>
      <c r="AU138" s="146" t="s">
        <v>78</v>
      </c>
      <c r="AY138" s="18" t="s">
        <v>304</v>
      </c>
      <c r="BE138" s="147">
        <f>IF(N138="základní",J138,0)</f>
        <v>0</v>
      </c>
      <c r="BF138" s="147">
        <f>IF(N138="snížená",J138,0)</f>
        <v>0</v>
      </c>
      <c r="BG138" s="147">
        <f>IF(N138="zákl. přenesená",J138,0)</f>
        <v>0</v>
      </c>
      <c r="BH138" s="147">
        <f>IF(N138="sníž. přenesená",J138,0)</f>
        <v>0</v>
      </c>
      <c r="BI138" s="147">
        <f>IF(N138="nulová",J138,0)</f>
        <v>0</v>
      </c>
      <c r="BJ138" s="18" t="s">
        <v>78</v>
      </c>
      <c r="BK138" s="147">
        <f>ROUND(I138*H138,2)</f>
        <v>0</v>
      </c>
      <c r="BL138" s="18" t="s">
        <v>86</v>
      </c>
      <c r="BM138" s="146" t="s">
        <v>552</v>
      </c>
    </row>
    <row r="139" spans="2:65" s="1" customFormat="1" ht="19.5" x14ac:dyDescent="0.2">
      <c r="B139" s="33"/>
      <c r="D139" s="153" t="s">
        <v>360</v>
      </c>
      <c r="F139" s="180" t="s">
        <v>4382</v>
      </c>
      <c r="I139" s="150"/>
      <c r="L139" s="33"/>
      <c r="M139" s="151"/>
      <c r="T139" s="54"/>
      <c r="AT139" s="18" t="s">
        <v>360</v>
      </c>
      <c r="AU139" s="18" t="s">
        <v>78</v>
      </c>
    </row>
    <row r="140" spans="2:65" s="11" customFormat="1" ht="25.9" customHeight="1" x14ac:dyDescent="0.2">
      <c r="B140" s="122"/>
      <c r="D140" s="123" t="s">
        <v>70</v>
      </c>
      <c r="E140" s="124" t="s">
        <v>650</v>
      </c>
      <c r="F140" s="124" t="s">
        <v>4383</v>
      </c>
      <c r="I140" s="125"/>
      <c r="J140" s="126">
        <f>BK140</f>
        <v>0</v>
      </c>
      <c r="L140" s="122"/>
      <c r="M140" s="127"/>
      <c r="P140" s="128">
        <f>SUM(P141:P154)</f>
        <v>0</v>
      </c>
      <c r="R140" s="128">
        <f>SUM(R141:R154)</f>
        <v>0</v>
      </c>
      <c r="T140" s="129">
        <f>SUM(T141:T154)</f>
        <v>0</v>
      </c>
      <c r="AR140" s="123" t="s">
        <v>78</v>
      </c>
      <c r="AT140" s="130" t="s">
        <v>70</v>
      </c>
      <c r="AU140" s="130" t="s">
        <v>71</v>
      </c>
      <c r="AY140" s="123" t="s">
        <v>304</v>
      </c>
      <c r="BK140" s="131">
        <f>SUM(BK141:BK154)</f>
        <v>0</v>
      </c>
    </row>
    <row r="141" spans="2:65" s="1" customFormat="1" ht="21.75" customHeight="1" x14ac:dyDescent="0.2">
      <c r="B141" s="134"/>
      <c r="C141" s="135" t="s">
        <v>433</v>
      </c>
      <c r="D141" s="135" t="s">
        <v>306</v>
      </c>
      <c r="E141" s="136" t="s">
        <v>4384</v>
      </c>
      <c r="F141" s="137" t="s">
        <v>4385</v>
      </c>
      <c r="G141" s="138" t="s">
        <v>134</v>
      </c>
      <c r="H141" s="139">
        <v>79.085999999999999</v>
      </c>
      <c r="I141" s="140"/>
      <c r="J141" s="141">
        <f>ROUND(I141*H141,2)</f>
        <v>0</v>
      </c>
      <c r="K141" s="137" t="s">
        <v>4330</v>
      </c>
      <c r="L141" s="33"/>
      <c r="M141" s="142" t="s">
        <v>2</v>
      </c>
      <c r="N141" s="143" t="s">
        <v>42</v>
      </c>
      <c r="P141" s="144">
        <f>O141*H141</f>
        <v>0</v>
      </c>
      <c r="Q141" s="144">
        <v>0</v>
      </c>
      <c r="R141" s="144">
        <f>Q141*H141</f>
        <v>0</v>
      </c>
      <c r="S141" s="144">
        <v>0</v>
      </c>
      <c r="T141" s="145">
        <f>S141*H141</f>
        <v>0</v>
      </c>
      <c r="AR141" s="146" t="s">
        <v>86</v>
      </c>
      <c r="AT141" s="146" t="s">
        <v>306</v>
      </c>
      <c r="AU141" s="146" t="s">
        <v>78</v>
      </c>
      <c r="AY141" s="18" t="s">
        <v>304</v>
      </c>
      <c r="BE141" s="147">
        <f>IF(N141="základní",J141,0)</f>
        <v>0</v>
      </c>
      <c r="BF141" s="147">
        <f>IF(N141="snížená",J141,0)</f>
        <v>0</v>
      </c>
      <c r="BG141" s="147">
        <f>IF(N141="zákl. přenesená",J141,0)</f>
        <v>0</v>
      </c>
      <c r="BH141" s="147">
        <f>IF(N141="sníž. přenesená",J141,0)</f>
        <v>0</v>
      </c>
      <c r="BI141" s="147">
        <f>IF(N141="nulová",J141,0)</f>
        <v>0</v>
      </c>
      <c r="BJ141" s="18" t="s">
        <v>78</v>
      </c>
      <c r="BK141" s="147">
        <f>ROUND(I141*H141,2)</f>
        <v>0</v>
      </c>
      <c r="BL141" s="18" t="s">
        <v>86</v>
      </c>
      <c r="BM141" s="146" t="s">
        <v>570</v>
      </c>
    </row>
    <row r="142" spans="2:65" s="1" customFormat="1" ht="107.25" x14ac:dyDescent="0.2">
      <c r="B142" s="33"/>
      <c r="D142" s="153" t="s">
        <v>360</v>
      </c>
      <c r="F142" s="180" t="s">
        <v>4386</v>
      </c>
      <c r="I142" s="150"/>
      <c r="L142" s="33"/>
      <c r="M142" s="151"/>
      <c r="T142" s="54"/>
      <c r="AT142" s="18" t="s">
        <v>360</v>
      </c>
      <c r="AU142" s="18" t="s">
        <v>78</v>
      </c>
    </row>
    <row r="143" spans="2:65" s="1" customFormat="1" ht="21.75" customHeight="1" x14ac:dyDescent="0.2">
      <c r="B143" s="134"/>
      <c r="C143" s="135" t="s">
        <v>440</v>
      </c>
      <c r="D143" s="135" t="s">
        <v>306</v>
      </c>
      <c r="E143" s="136" t="s">
        <v>4387</v>
      </c>
      <c r="F143" s="137" t="s">
        <v>4388</v>
      </c>
      <c r="G143" s="138" t="s">
        <v>871</v>
      </c>
      <c r="H143" s="139">
        <v>9</v>
      </c>
      <c r="I143" s="140"/>
      <c r="J143" s="141">
        <f>ROUND(I143*H143,2)</f>
        <v>0</v>
      </c>
      <c r="K143" s="137" t="s">
        <v>4330</v>
      </c>
      <c r="L143" s="33"/>
      <c r="M143" s="142" t="s">
        <v>2</v>
      </c>
      <c r="N143" s="143" t="s">
        <v>42</v>
      </c>
      <c r="P143" s="144">
        <f>O143*H143</f>
        <v>0</v>
      </c>
      <c r="Q143" s="144">
        <v>0</v>
      </c>
      <c r="R143" s="144">
        <f>Q143*H143</f>
        <v>0</v>
      </c>
      <c r="S143" s="144">
        <v>0</v>
      </c>
      <c r="T143" s="145">
        <f>S143*H143</f>
        <v>0</v>
      </c>
      <c r="AR143" s="146" t="s">
        <v>86</v>
      </c>
      <c r="AT143" s="146" t="s">
        <v>306</v>
      </c>
      <c r="AU143" s="146" t="s">
        <v>78</v>
      </c>
      <c r="AY143" s="18" t="s">
        <v>304</v>
      </c>
      <c r="BE143" s="147">
        <f>IF(N143="základní",J143,0)</f>
        <v>0</v>
      </c>
      <c r="BF143" s="147">
        <f>IF(N143="snížená",J143,0)</f>
        <v>0</v>
      </c>
      <c r="BG143" s="147">
        <f>IF(N143="zákl. přenesená",J143,0)</f>
        <v>0</v>
      </c>
      <c r="BH143" s="147">
        <f>IF(N143="sníž. přenesená",J143,0)</f>
        <v>0</v>
      </c>
      <c r="BI143" s="147">
        <f>IF(N143="nulová",J143,0)</f>
        <v>0</v>
      </c>
      <c r="BJ143" s="18" t="s">
        <v>78</v>
      </c>
      <c r="BK143" s="147">
        <f>ROUND(I143*H143,2)</f>
        <v>0</v>
      </c>
      <c r="BL143" s="18" t="s">
        <v>86</v>
      </c>
      <c r="BM143" s="146" t="s">
        <v>585</v>
      </c>
    </row>
    <row r="144" spans="2:65" s="1" customFormat="1" ht="19.5" x14ac:dyDescent="0.2">
      <c r="B144" s="33"/>
      <c r="D144" s="153" t="s">
        <v>360</v>
      </c>
      <c r="F144" s="180" t="s">
        <v>4389</v>
      </c>
      <c r="I144" s="150"/>
      <c r="L144" s="33"/>
      <c r="M144" s="151"/>
      <c r="T144" s="54"/>
      <c r="AT144" s="18" t="s">
        <v>360</v>
      </c>
      <c r="AU144" s="18" t="s">
        <v>78</v>
      </c>
    </row>
    <row r="145" spans="2:65" s="1" customFormat="1" ht="16.5" customHeight="1" x14ac:dyDescent="0.2">
      <c r="B145" s="134"/>
      <c r="C145" s="181" t="s">
        <v>453</v>
      </c>
      <c r="D145" s="181" t="s">
        <v>535</v>
      </c>
      <c r="E145" s="182" t="s">
        <v>4390</v>
      </c>
      <c r="F145" s="183" t="s">
        <v>4391</v>
      </c>
      <c r="G145" s="184" t="s">
        <v>871</v>
      </c>
      <c r="H145" s="185">
        <v>2</v>
      </c>
      <c r="I145" s="186"/>
      <c r="J145" s="187">
        <f>ROUND(I145*H145,2)</f>
        <v>0</v>
      </c>
      <c r="K145" s="183" t="s">
        <v>4330</v>
      </c>
      <c r="L145" s="188"/>
      <c r="M145" s="189" t="s">
        <v>2</v>
      </c>
      <c r="N145" s="190" t="s">
        <v>42</v>
      </c>
      <c r="P145" s="144">
        <f>O145*H145</f>
        <v>0</v>
      </c>
      <c r="Q145" s="144">
        <v>0</v>
      </c>
      <c r="R145" s="144">
        <f>Q145*H145</f>
        <v>0</v>
      </c>
      <c r="S145" s="144">
        <v>0</v>
      </c>
      <c r="T145" s="145">
        <f>S145*H145</f>
        <v>0</v>
      </c>
      <c r="AR145" s="146" t="s">
        <v>98</v>
      </c>
      <c r="AT145" s="146" t="s">
        <v>535</v>
      </c>
      <c r="AU145" s="146" t="s">
        <v>78</v>
      </c>
      <c r="AY145" s="18" t="s">
        <v>304</v>
      </c>
      <c r="BE145" s="147">
        <f>IF(N145="základní",J145,0)</f>
        <v>0</v>
      </c>
      <c r="BF145" s="147">
        <f>IF(N145="snížená",J145,0)</f>
        <v>0</v>
      </c>
      <c r="BG145" s="147">
        <f>IF(N145="zákl. přenesená",J145,0)</f>
        <v>0</v>
      </c>
      <c r="BH145" s="147">
        <f>IF(N145="sníž. přenesená",J145,0)</f>
        <v>0</v>
      </c>
      <c r="BI145" s="147">
        <f>IF(N145="nulová",J145,0)</f>
        <v>0</v>
      </c>
      <c r="BJ145" s="18" t="s">
        <v>78</v>
      </c>
      <c r="BK145" s="147">
        <f>ROUND(I145*H145,2)</f>
        <v>0</v>
      </c>
      <c r="BL145" s="18" t="s">
        <v>86</v>
      </c>
      <c r="BM145" s="146" t="s">
        <v>596</v>
      </c>
    </row>
    <row r="146" spans="2:65" s="1" customFormat="1" ht="19.5" x14ac:dyDescent="0.2">
      <c r="B146" s="33"/>
      <c r="D146" s="153" t="s">
        <v>360</v>
      </c>
      <c r="F146" s="180" t="s">
        <v>4392</v>
      </c>
      <c r="I146" s="150"/>
      <c r="L146" s="33"/>
      <c r="M146" s="151"/>
      <c r="T146" s="54"/>
      <c r="AT146" s="18" t="s">
        <v>360</v>
      </c>
      <c r="AU146" s="18" t="s">
        <v>78</v>
      </c>
    </row>
    <row r="147" spans="2:65" s="1" customFormat="1" ht="16.5" customHeight="1" x14ac:dyDescent="0.2">
      <c r="B147" s="134"/>
      <c r="C147" s="181" t="s">
        <v>461</v>
      </c>
      <c r="D147" s="181" t="s">
        <v>535</v>
      </c>
      <c r="E147" s="182" t="s">
        <v>4393</v>
      </c>
      <c r="F147" s="183" t="s">
        <v>4394</v>
      </c>
      <c r="G147" s="184" t="s">
        <v>871</v>
      </c>
      <c r="H147" s="185">
        <v>3</v>
      </c>
      <c r="I147" s="186"/>
      <c r="J147" s="187">
        <f>ROUND(I147*H147,2)</f>
        <v>0</v>
      </c>
      <c r="K147" s="183" t="s">
        <v>4330</v>
      </c>
      <c r="L147" s="188"/>
      <c r="M147" s="189" t="s">
        <v>2</v>
      </c>
      <c r="N147" s="190" t="s">
        <v>42</v>
      </c>
      <c r="P147" s="144">
        <f>O147*H147</f>
        <v>0</v>
      </c>
      <c r="Q147" s="144">
        <v>0</v>
      </c>
      <c r="R147" s="144">
        <f>Q147*H147</f>
        <v>0</v>
      </c>
      <c r="S147" s="144">
        <v>0</v>
      </c>
      <c r="T147" s="145">
        <f>S147*H147</f>
        <v>0</v>
      </c>
      <c r="AR147" s="146" t="s">
        <v>98</v>
      </c>
      <c r="AT147" s="146" t="s">
        <v>535</v>
      </c>
      <c r="AU147" s="146" t="s">
        <v>78</v>
      </c>
      <c r="AY147" s="18" t="s">
        <v>304</v>
      </c>
      <c r="BE147" s="147">
        <f>IF(N147="základní",J147,0)</f>
        <v>0</v>
      </c>
      <c r="BF147" s="147">
        <f>IF(N147="snížená",J147,0)</f>
        <v>0</v>
      </c>
      <c r="BG147" s="147">
        <f>IF(N147="zákl. přenesená",J147,0)</f>
        <v>0</v>
      </c>
      <c r="BH147" s="147">
        <f>IF(N147="sníž. přenesená",J147,0)</f>
        <v>0</v>
      </c>
      <c r="BI147" s="147">
        <f>IF(N147="nulová",J147,0)</f>
        <v>0</v>
      </c>
      <c r="BJ147" s="18" t="s">
        <v>78</v>
      </c>
      <c r="BK147" s="147">
        <f>ROUND(I147*H147,2)</f>
        <v>0</v>
      </c>
      <c r="BL147" s="18" t="s">
        <v>86</v>
      </c>
      <c r="BM147" s="146" t="s">
        <v>608</v>
      </c>
    </row>
    <row r="148" spans="2:65" s="1" customFormat="1" ht="19.5" x14ac:dyDescent="0.2">
      <c r="B148" s="33"/>
      <c r="D148" s="153" t="s">
        <v>360</v>
      </c>
      <c r="F148" s="180" t="s">
        <v>4395</v>
      </c>
      <c r="I148" s="150"/>
      <c r="L148" s="33"/>
      <c r="M148" s="151"/>
      <c r="T148" s="54"/>
      <c r="AT148" s="18" t="s">
        <v>360</v>
      </c>
      <c r="AU148" s="18" t="s">
        <v>78</v>
      </c>
    </row>
    <row r="149" spans="2:65" s="1" customFormat="1" ht="16.5" customHeight="1" x14ac:dyDescent="0.2">
      <c r="B149" s="134"/>
      <c r="C149" s="181" t="s">
        <v>7</v>
      </c>
      <c r="D149" s="181" t="s">
        <v>535</v>
      </c>
      <c r="E149" s="182" t="s">
        <v>4396</v>
      </c>
      <c r="F149" s="183" t="s">
        <v>4397</v>
      </c>
      <c r="G149" s="184" t="s">
        <v>871</v>
      </c>
      <c r="H149" s="185">
        <v>1</v>
      </c>
      <c r="I149" s="186"/>
      <c r="J149" s="187">
        <f>ROUND(I149*H149,2)</f>
        <v>0</v>
      </c>
      <c r="K149" s="183" t="s">
        <v>4330</v>
      </c>
      <c r="L149" s="188"/>
      <c r="M149" s="189" t="s">
        <v>2</v>
      </c>
      <c r="N149" s="190" t="s">
        <v>42</v>
      </c>
      <c r="P149" s="144">
        <f>O149*H149</f>
        <v>0</v>
      </c>
      <c r="Q149" s="144">
        <v>0</v>
      </c>
      <c r="R149" s="144">
        <f>Q149*H149</f>
        <v>0</v>
      </c>
      <c r="S149" s="144">
        <v>0</v>
      </c>
      <c r="T149" s="145">
        <f>S149*H149</f>
        <v>0</v>
      </c>
      <c r="AR149" s="146" t="s">
        <v>98</v>
      </c>
      <c r="AT149" s="146" t="s">
        <v>535</v>
      </c>
      <c r="AU149" s="146" t="s">
        <v>78</v>
      </c>
      <c r="AY149" s="18" t="s">
        <v>304</v>
      </c>
      <c r="BE149" s="147">
        <f>IF(N149="základní",J149,0)</f>
        <v>0</v>
      </c>
      <c r="BF149" s="147">
        <f>IF(N149="snížená",J149,0)</f>
        <v>0</v>
      </c>
      <c r="BG149" s="147">
        <f>IF(N149="zákl. přenesená",J149,0)</f>
        <v>0</v>
      </c>
      <c r="BH149" s="147">
        <f>IF(N149="sníž. přenesená",J149,0)</f>
        <v>0</v>
      </c>
      <c r="BI149" s="147">
        <f>IF(N149="nulová",J149,0)</f>
        <v>0</v>
      </c>
      <c r="BJ149" s="18" t="s">
        <v>78</v>
      </c>
      <c r="BK149" s="147">
        <f>ROUND(I149*H149,2)</f>
        <v>0</v>
      </c>
      <c r="BL149" s="18" t="s">
        <v>86</v>
      </c>
      <c r="BM149" s="146" t="s">
        <v>623</v>
      </c>
    </row>
    <row r="150" spans="2:65" s="1" customFormat="1" ht="19.5" x14ac:dyDescent="0.2">
      <c r="B150" s="33"/>
      <c r="D150" s="153" t="s">
        <v>360</v>
      </c>
      <c r="F150" s="180" t="s">
        <v>4398</v>
      </c>
      <c r="I150" s="150"/>
      <c r="L150" s="33"/>
      <c r="M150" s="151"/>
      <c r="T150" s="54"/>
      <c r="AT150" s="18" t="s">
        <v>360</v>
      </c>
      <c r="AU150" s="18" t="s">
        <v>78</v>
      </c>
    </row>
    <row r="151" spans="2:65" s="1" customFormat="1" ht="16.5" customHeight="1" x14ac:dyDescent="0.2">
      <c r="B151" s="134"/>
      <c r="C151" s="181" t="s">
        <v>469</v>
      </c>
      <c r="D151" s="181" t="s">
        <v>535</v>
      </c>
      <c r="E151" s="182" t="s">
        <v>4399</v>
      </c>
      <c r="F151" s="183" t="s">
        <v>4400</v>
      </c>
      <c r="G151" s="184" t="s">
        <v>871</v>
      </c>
      <c r="H151" s="185">
        <v>1</v>
      </c>
      <c r="I151" s="186"/>
      <c r="J151" s="187">
        <f>ROUND(I151*H151,2)</f>
        <v>0</v>
      </c>
      <c r="K151" s="183" t="s">
        <v>4330</v>
      </c>
      <c r="L151" s="188"/>
      <c r="M151" s="189" t="s">
        <v>2</v>
      </c>
      <c r="N151" s="190" t="s">
        <v>42</v>
      </c>
      <c r="P151" s="144">
        <f>O151*H151</f>
        <v>0</v>
      </c>
      <c r="Q151" s="144">
        <v>0</v>
      </c>
      <c r="R151" s="144">
        <f>Q151*H151</f>
        <v>0</v>
      </c>
      <c r="S151" s="144">
        <v>0</v>
      </c>
      <c r="T151" s="145">
        <f>S151*H151</f>
        <v>0</v>
      </c>
      <c r="AR151" s="146" t="s">
        <v>98</v>
      </c>
      <c r="AT151" s="146" t="s">
        <v>535</v>
      </c>
      <c r="AU151" s="146" t="s">
        <v>78</v>
      </c>
      <c r="AY151" s="18" t="s">
        <v>304</v>
      </c>
      <c r="BE151" s="147">
        <f>IF(N151="základní",J151,0)</f>
        <v>0</v>
      </c>
      <c r="BF151" s="147">
        <f>IF(N151="snížená",J151,0)</f>
        <v>0</v>
      </c>
      <c r="BG151" s="147">
        <f>IF(N151="zákl. přenesená",J151,0)</f>
        <v>0</v>
      </c>
      <c r="BH151" s="147">
        <f>IF(N151="sníž. přenesená",J151,0)</f>
        <v>0</v>
      </c>
      <c r="BI151" s="147">
        <f>IF(N151="nulová",J151,0)</f>
        <v>0</v>
      </c>
      <c r="BJ151" s="18" t="s">
        <v>78</v>
      </c>
      <c r="BK151" s="147">
        <f>ROUND(I151*H151,2)</f>
        <v>0</v>
      </c>
      <c r="BL151" s="18" t="s">
        <v>86</v>
      </c>
      <c r="BM151" s="146" t="s">
        <v>643</v>
      </c>
    </row>
    <row r="152" spans="2:65" s="1" customFormat="1" ht="19.5" x14ac:dyDescent="0.2">
      <c r="B152" s="33"/>
      <c r="D152" s="153" t="s">
        <v>360</v>
      </c>
      <c r="F152" s="180" t="s">
        <v>4398</v>
      </c>
      <c r="I152" s="150"/>
      <c r="L152" s="33"/>
      <c r="M152" s="151"/>
      <c r="T152" s="54"/>
      <c r="AT152" s="18" t="s">
        <v>360</v>
      </c>
      <c r="AU152" s="18" t="s">
        <v>78</v>
      </c>
    </row>
    <row r="153" spans="2:65" s="1" customFormat="1" ht="16.5" customHeight="1" x14ac:dyDescent="0.2">
      <c r="B153" s="134"/>
      <c r="C153" s="181" t="s">
        <v>479</v>
      </c>
      <c r="D153" s="181" t="s">
        <v>535</v>
      </c>
      <c r="E153" s="182" t="s">
        <v>4401</v>
      </c>
      <c r="F153" s="183" t="s">
        <v>4402</v>
      </c>
      <c r="G153" s="184" t="s">
        <v>871</v>
      </c>
      <c r="H153" s="185">
        <v>2</v>
      </c>
      <c r="I153" s="186"/>
      <c r="J153" s="187">
        <f>ROUND(I153*H153,2)</f>
        <v>0</v>
      </c>
      <c r="K153" s="183" t="s">
        <v>4330</v>
      </c>
      <c r="L153" s="188"/>
      <c r="M153" s="189" t="s">
        <v>2</v>
      </c>
      <c r="N153" s="190" t="s">
        <v>42</v>
      </c>
      <c r="P153" s="144">
        <f>O153*H153</f>
        <v>0</v>
      </c>
      <c r="Q153" s="144">
        <v>0</v>
      </c>
      <c r="R153" s="144">
        <f>Q153*H153</f>
        <v>0</v>
      </c>
      <c r="S153" s="144">
        <v>0</v>
      </c>
      <c r="T153" s="145">
        <f>S153*H153</f>
        <v>0</v>
      </c>
      <c r="AR153" s="146" t="s">
        <v>98</v>
      </c>
      <c r="AT153" s="146" t="s">
        <v>535</v>
      </c>
      <c r="AU153" s="146" t="s">
        <v>78</v>
      </c>
      <c r="AY153" s="18" t="s">
        <v>304</v>
      </c>
      <c r="BE153" s="147">
        <f>IF(N153="základní",J153,0)</f>
        <v>0</v>
      </c>
      <c r="BF153" s="147">
        <f>IF(N153="snížená",J153,0)</f>
        <v>0</v>
      </c>
      <c r="BG153" s="147">
        <f>IF(N153="zákl. přenesená",J153,0)</f>
        <v>0</v>
      </c>
      <c r="BH153" s="147">
        <f>IF(N153="sníž. přenesená",J153,0)</f>
        <v>0</v>
      </c>
      <c r="BI153" s="147">
        <f>IF(N153="nulová",J153,0)</f>
        <v>0</v>
      </c>
      <c r="BJ153" s="18" t="s">
        <v>78</v>
      </c>
      <c r="BK153" s="147">
        <f>ROUND(I153*H153,2)</f>
        <v>0</v>
      </c>
      <c r="BL153" s="18" t="s">
        <v>86</v>
      </c>
      <c r="BM153" s="146" t="s">
        <v>661</v>
      </c>
    </row>
    <row r="154" spans="2:65" s="1" customFormat="1" ht="19.5" x14ac:dyDescent="0.2">
      <c r="B154" s="33"/>
      <c r="D154" s="153" t="s">
        <v>360</v>
      </c>
      <c r="F154" s="180" t="s">
        <v>4392</v>
      </c>
      <c r="I154" s="150"/>
      <c r="L154" s="33"/>
      <c r="M154" s="151"/>
      <c r="T154" s="54"/>
      <c r="AT154" s="18" t="s">
        <v>360</v>
      </c>
      <c r="AU154" s="18" t="s">
        <v>78</v>
      </c>
    </row>
    <row r="155" spans="2:65" s="11" customFormat="1" ht="25.9" customHeight="1" x14ac:dyDescent="0.2">
      <c r="B155" s="122"/>
      <c r="D155" s="123" t="s">
        <v>70</v>
      </c>
      <c r="E155" s="124" t="s">
        <v>4403</v>
      </c>
      <c r="F155" s="124" t="s">
        <v>4404</v>
      </c>
      <c r="I155" s="125"/>
      <c r="J155" s="126">
        <f>BK155</f>
        <v>0</v>
      </c>
      <c r="L155" s="122"/>
      <c r="M155" s="127"/>
      <c r="P155" s="128">
        <f>SUM(P156:P232)</f>
        <v>0</v>
      </c>
      <c r="R155" s="128">
        <f>SUM(R156:R232)</f>
        <v>0</v>
      </c>
      <c r="T155" s="129">
        <f>SUM(T156:T232)</f>
        <v>0</v>
      </c>
      <c r="AR155" s="123" t="s">
        <v>80</v>
      </c>
      <c r="AT155" s="130" t="s">
        <v>70</v>
      </c>
      <c r="AU155" s="130" t="s">
        <v>71</v>
      </c>
      <c r="AY155" s="123" t="s">
        <v>304</v>
      </c>
      <c r="BK155" s="131">
        <f>SUM(BK156:BK232)</f>
        <v>0</v>
      </c>
    </row>
    <row r="156" spans="2:65" s="1" customFormat="1" ht="16.5" customHeight="1" x14ac:dyDescent="0.2">
      <c r="B156" s="134"/>
      <c r="C156" s="135" t="s">
        <v>485</v>
      </c>
      <c r="D156" s="135" t="s">
        <v>306</v>
      </c>
      <c r="E156" s="136" t="s">
        <v>4405</v>
      </c>
      <c r="F156" s="137" t="s">
        <v>4406</v>
      </c>
      <c r="G156" s="138" t="s">
        <v>179</v>
      </c>
      <c r="H156" s="139">
        <v>33.700000000000003</v>
      </c>
      <c r="I156" s="140"/>
      <c r="J156" s="141">
        <f>ROUND(I156*H156,2)</f>
        <v>0</v>
      </c>
      <c r="K156" s="137" t="s">
        <v>4330</v>
      </c>
      <c r="L156" s="33"/>
      <c r="M156" s="142" t="s">
        <v>2</v>
      </c>
      <c r="N156" s="143" t="s">
        <v>42</v>
      </c>
      <c r="P156" s="144">
        <f>O156*H156</f>
        <v>0</v>
      </c>
      <c r="Q156" s="144">
        <v>0</v>
      </c>
      <c r="R156" s="144">
        <f>Q156*H156</f>
        <v>0</v>
      </c>
      <c r="S156" s="144">
        <v>0</v>
      </c>
      <c r="T156" s="145">
        <f>S156*H156</f>
        <v>0</v>
      </c>
      <c r="AR156" s="146" t="s">
        <v>423</v>
      </c>
      <c r="AT156" s="146" t="s">
        <v>306</v>
      </c>
      <c r="AU156" s="146" t="s">
        <v>78</v>
      </c>
      <c r="AY156" s="18" t="s">
        <v>304</v>
      </c>
      <c r="BE156" s="147">
        <f>IF(N156="základní",J156,0)</f>
        <v>0</v>
      </c>
      <c r="BF156" s="147">
        <f>IF(N156="snížená",J156,0)</f>
        <v>0</v>
      </c>
      <c r="BG156" s="147">
        <f>IF(N156="zákl. přenesená",J156,0)</f>
        <v>0</v>
      </c>
      <c r="BH156" s="147">
        <f>IF(N156="sníž. přenesená",J156,0)</f>
        <v>0</v>
      </c>
      <c r="BI156" s="147">
        <f>IF(N156="nulová",J156,0)</f>
        <v>0</v>
      </c>
      <c r="BJ156" s="18" t="s">
        <v>78</v>
      </c>
      <c r="BK156" s="147">
        <f>ROUND(I156*H156,2)</f>
        <v>0</v>
      </c>
      <c r="BL156" s="18" t="s">
        <v>423</v>
      </c>
      <c r="BM156" s="146" t="s">
        <v>677</v>
      </c>
    </row>
    <row r="157" spans="2:65" s="1" customFormat="1" ht="19.5" x14ac:dyDescent="0.2">
      <c r="B157" s="33"/>
      <c r="D157" s="153" t="s">
        <v>360</v>
      </c>
      <c r="F157" s="180" t="s">
        <v>4407</v>
      </c>
      <c r="I157" s="150"/>
      <c r="L157" s="33"/>
      <c r="M157" s="151"/>
      <c r="T157" s="54"/>
      <c r="AT157" s="18" t="s">
        <v>360</v>
      </c>
      <c r="AU157" s="18" t="s">
        <v>78</v>
      </c>
    </row>
    <row r="158" spans="2:65" s="1" customFormat="1" ht="16.5" customHeight="1" x14ac:dyDescent="0.2">
      <c r="B158" s="134"/>
      <c r="C158" s="135" t="s">
        <v>492</v>
      </c>
      <c r="D158" s="135" t="s">
        <v>306</v>
      </c>
      <c r="E158" s="136" t="s">
        <v>4408</v>
      </c>
      <c r="F158" s="137" t="s">
        <v>4409</v>
      </c>
      <c r="G158" s="138" t="s">
        <v>179</v>
      </c>
      <c r="H158" s="139">
        <v>9.4</v>
      </c>
      <c r="I158" s="140"/>
      <c r="J158" s="141">
        <f>ROUND(I158*H158,2)</f>
        <v>0</v>
      </c>
      <c r="K158" s="137" t="s">
        <v>4330</v>
      </c>
      <c r="L158" s="33"/>
      <c r="M158" s="142" t="s">
        <v>2</v>
      </c>
      <c r="N158" s="143" t="s">
        <v>42</v>
      </c>
      <c r="P158" s="144">
        <f>O158*H158</f>
        <v>0</v>
      </c>
      <c r="Q158" s="144">
        <v>0</v>
      </c>
      <c r="R158" s="144">
        <f>Q158*H158</f>
        <v>0</v>
      </c>
      <c r="S158" s="144">
        <v>0</v>
      </c>
      <c r="T158" s="145">
        <f>S158*H158</f>
        <v>0</v>
      </c>
      <c r="AR158" s="146" t="s">
        <v>423</v>
      </c>
      <c r="AT158" s="146" t="s">
        <v>306</v>
      </c>
      <c r="AU158" s="146" t="s">
        <v>78</v>
      </c>
      <c r="AY158" s="18" t="s">
        <v>304</v>
      </c>
      <c r="BE158" s="147">
        <f>IF(N158="základní",J158,0)</f>
        <v>0</v>
      </c>
      <c r="BF158" s="147">
        <f>IF(N158="snížená",J158,0)</f>
        <v>0</v>
      </c>
      <c r="BG158" s="147">
        <f>IF(N158="zákl. přenesená",J158,0)</f>
        <v>0</v>
      </c>
      <c r="BH158" s="147">
        <f>IF(N158="sníž. přenesená",J158,0)</f>
        <v>0</v>
      </c>
      <c r="BI158" s="147">
        <f>IF(N158="nulová",J158,0)</f>
        <v>0</v>
      </c>
      <c r="BJ158" s="18" t="s">
        <v>78</v>
      </c>
      <c r="BK158" s="147">
        <f>ROUND(I158*H158,2)</f>
        <v>0</v>
      </c>
      <c r="BL158" s="18" t="s">
        <v>423</v>
      </c>
      <c r="BM158" s="146" t="s">
        <v>700</v>
      </c>
    </row>
    <row r="159" spans="2:65" s="1" customFormat="1" ht="19.5" x14ac:dyDescent="0.2">
      <c r="B159" s="33"/>
      <c r="D159" s="153" t="s">
        <v>360</v>
      </c>
      <c r="F159" s="180" t="s">
        <v>4410</v>
      </c>
      <c r="I159" s="150"/>
      <c r="L159" s="33"/>
      <c r="M159" s="151"/>
      <c r="T159" s="54"/>
      <c r="AT159" s="18" t="s">
        <v>360</v>
      </c>
      <c r="AU159" s="18" t="s">
        <v>78</v>
      </c>
    </row>
    <row r="160" spans="2:65" s="1" customFormat="1" ht="16.5" customHeight="1" x14ac:dyDescent="0.2">
      <c r="B160" s="134"/>
      <c r="C160" s="135" t="s">
        <v>499</v>
      </c>
      <c r="D160" s="135" t="s">
        <v>306</v>
      </c>
      <c r="E160" s="136" t="s">
        <v>4411</v>
      </c>
      <c r="F160" s="137" t="s">
        <v>4412</v>
      </c>
      <c r="G160" s="138" t="s">
        <v>179</v>
      </c>
      <c r="H160" s="139">
        <v>13.7</v>
      </c>
      <c r="I160" s="140"/>
      <c r="J160" s="141">
        <f>ROUND(I160*H160,2)</f>
        <v>0</v>
      </c>
      <c r="K160" s="137" t="s">
        <v>4330</v>
      </c>
      <c r="L160" s="33"/>
      <c r="M160" s="142" t="s">
        <v>2</v>
      </c>
      <c r="N160" s="143" t="s">
        <v>42</v>
      </c>
      <c r="P160" s="144">
        <f>O160*H160</f>
        <v>0</v>
      </c>
      <c r="Q160" s="144">
        <v>0</v>
      </c>
      <c r="R160" s="144">
        <f>Q160*H160</f>
        <v>0</v>
      </c>
      <c r="S160" s="144">
        <v>0</v>
      </c>
      <c r="T160" s="145">
        <f>S160*H160</f>
        <v>0</v>
      </c>
      <c r="AR160" s="146" t="s">
        <v>423</v>
      </c>
      <c r="AT160" s="146" t="s">
        <v>306</v>
      </c>
      <c r="AU160" s="146" t="s">
        <v>78</v>
      </c>
      <c r="AY160" s="18" t="s">
        <v>304</v>
      </c>
      <c r="BE160" s="147">
        <f>IF(N160="základní",J160,0)</f>
        <v>0</v>
      </c>
      <c r="BF160" s="147">
        <f>IF(N160="snížená",J160,0)</f>
        <v>0</v>
      </c>
      <c r="BG160" s="147">
        <f>IF(N160="zákl. přenesená",J160,0)</f>
        <v>0</v>
      </c>
      <c r="BH160" s="147">
        <f>IF(N160="sníž. přenesená",J160,0)</f>
        <v>0</v>
      </c>
      <c r="BI160" s="147">
        <f>IF(N160="nulová",J160,0)</f>
        <v>0</v>
      </c>
      <c r="BJ160" s="18" t="s">
        <v>78</v>
      </c>
      <c r="BK160" s="147">
        <f>ROUND(I160*H160,2)</f>
        <v>0</v>
      </c>
      <c r="BL160" s="18" t="s">
        <v>423</v>
      </c>
      <c r="BM160" s="146" t="s">
        <v>717</v>
      </c>
    </row>
    <row r="161" spans="2:65" s="1" customFormat="1" ht="19.5" x14ac:dyDescent="0.2">
      <c r="B161" s="33"/>
      <c r="D161" s="153" t="s">
        <v>360</v>
      </c>
      <c r="F161" s="180" t="s">
        <v>4413</v>
      </c>
      <c r="I161" s="150"/>
      <c r="L161" s="33"/>
      <c r="M161" s="151"/>
      <c r="T161" s="54"/>
      <c r="AT161" s="18" t="s">
        <v>360</v>
      </c>
      <c r="AU161" s="18" t="s">
        <v>78</v>
      </c>
    </row>
    <row r="162" spans="2:65" s="1" customFormat="1" ht="16.5" customHeight="1" x14ac:dyDescent="0.2">
      <c r="B162" s="134"/>
      <c r="C162" s="135" t="s">
        <v>505</v>
      </c>
      <c r="D162" s="135" t="s">
        <v>306</v>
      </c>
      <c r="E162" s="136" t="s">
        <v>4414</v>
      </c>
      <c r="F162" s="137" t="s">
        <v>4415</v>
      </c>
      <c r="G162" s="138" t="s">
        <v>179</v>
      </c>
      <c r="H162" s="139">
        <v>10.7</v>
      </c>
      <c r="I162" s="140"/>
      <c r="J162" s="141">
        <f>ROUND(I162*H162,2)</f>
        <v>0</v>
      </c>
      <c r="K162" s="137" t="s">
        <v>4330</v>
      </c>
      <c r="L162" s="33"/>
      <c r="M162" s="142" t="s">
        <v>2</v>
      </c>
      <c r="N162" s="143" t="s">
        <v>42</v>
      </c>
      <c r="P162" s="144">
        <f>O162*H162</f>
        <v>0</v>
      </c>
      <c r="Q162" s="144">
        <v>0</v>
      </c>
      <c r="R162" s="144">
        <f>Q162*H162</f>
        <v>0</v>
      </c>
      <c r="S162" s="144">
        <v>0</v>
      </c>
      <c r="T162" s="145">
        <f>S162*H162</f>
        <v>0</v>
      </c>
      <c r="AR162" s="146" t="s">
        <v>423</v>
      </c>
      <c r="AT162" s="146" t="s">
        <v>306</v>
      </c>
      <c r="AU162" s="146" t="s">
        <v>78</v>
      </c>
      <c r="AY162" s="18" t="s">
        <v>304</v>
      </c>
      <c r="BE162" s="147">
        <f>IF(N162="základní",J162,0)</f>
        <v>0</v>
      </c>
      <c r="BF162" s="147">
        <f>IF(N162="snížená",J162,0)</f>
        <v>0</v>
      </c>
      <c r="BG162" s="147">
        <f>IF(N162="zákl. přenesená",J162,0)</f>
        <v>0</v>
      </c>
      <c r="BH162" s="147">
        <f>IF(N162="sníž. přenesená",J162,0)</f>
        <v>0</v>
      </c>
      <c r="BI162" s="147">
        <f>IF(N162="nulová",J162,0)</f>
        <v>0</v>
      </c>
      <c r="BJ162" s="18" t="s">
        <v>78</v>
      </c>
      <c r="BK162" s="147">
        <f>ROUND(I162*H162,2)</f>
        <v>0</v>
      </c>
      <c r="BL162" s="18" t="s">
        <v>423</v>
      </c>
      <c r="BM162" s="146" t="s">
        <v>742</v>
      </c>
    </row>
    <row r="163" spans="2:65" s="1" customFormat="1" ht="19.5" x14ac:dyDescent="0.2">
      <c r="B163" s="33"/>
      <c r="D163" s="153" t="s">
        <v>360</v>
      </c>
      <c r="F163" s="180" t="s">
        <v>4416</v>
      </c>
      <c r="I163" s="150"/>
      <c r="L163" s="33"/>
      <c r="M163" s="151"/>
      <c r="T163" s="54"/>
      <c r="AT163" s="18" t="s">
        <v>360</v>
      </c>
      <c r="AU163" s="18" t="s">
        <v>78</v>
      </c>
    </row>
    <row r="164" spans="2:65" s="1" customFormat="1" ht="16.5" customHeight="1" x14ac:dyDescent="0.2">
      <c r="B164" s="134"/>
      <c r="C164" s="135" t="s">
        <v>512</v>
      </c>
      <c r="D164" s="135" t="s">
        <v>306</v>
      </c>
      <c r="E164" s="136" t="s">
        <v>4417</v>
      </c>
      <c r="F164" s="137" t="s">
        <v>4418</v>
      </c>
      <c r="G164" s="138" t="s">
        <v>179</v>
      </c>
      <c r="H164" s="139">
        <v>29.8</v>
      </c>
      <c r="I164" s="140"/>
      <c r="J164" s="141">
        <f>ROUND(I164*H164,2)</f>
        <v>0</v>
      </c>
      <c r="K164" s="137" t="s">
        <v>4330</v>
      </c>
      <c r="L164" s="33"/>
      <c r="M164" s="142" t="s">
        <v>2</v>
      </c>
      <c r="N164" s="143" t="s">
        <v>42</v>
      </c>
      <c r="P164" s="144">
        <f>O164*H164</f>
        <v>0</v>
      </c>
      <c r="Q164" s="144">
        <v>0</v>
      </c>
      <c r="R164" s="144">
        <f>Q164*H164</f>
        <v>0</v>
      </c>
      <c r="S164" s="144">
        <v>0</v>
      </c>
      <c r="T164" s="145">
        <f>S164*H164</f>
        <v>0</v>
      </c>
      <c r="AR164" s="146" t="s">
        <v>423</v>
      </c>
      <c r="AT164" s="146" t="s">
        <v>306</v>
      </c>
      <c r="AU164" s="146" t="s">
        <v>78</v>
      </c>
      <c r="AY164" s="18" t="s">
        <v>304</v>
      </c>
      <c r="BE164" s="147">
        <f>IF(N164="základní",J164,0)</f>
        <v>0</v>
      </c>
      <c r="BF164" s="147">
        <f>IF(N164="snížená",J164,0)</f>
        <v>0</v>
      </c>
      <c r="BG164" s="147">
        <f>IF(N164="zákl. přenesená",J164,0)</f>
        <v>0</v>
      </c>
      <c r="BH164" s="147">
        <f>IF(N164="sníž. přenesená",J164,0)</f>
        <v>0</v>
      </c>
      <c r="BI164" s="147">
        <f>IF(N164="nulová",J164,0)</f>
        <v>0</v>
      </c>
      <c r="BJ164" s="18" t="s">
        <v>78</v>
      </c>
      <c r="BK164" s="147">
        <f>ROUND(I164*H164,2)</f>
        <v>0</v>
      </c>
      <c r="BL164" s="18" t="s">
        <v>423</v>
      </c>
      <c r="BM164" s="146" t="s">
        <v>758</v>
      </c>
    </row>
    <row r="165" spans="2:65" s="1" customFormat="1" ht="19.5" x14ac:dyDescent="0.2">
      <c r="B165" s="33"/>
      <c r="D165" s="153" t="s">
        <v>360</v>
      </c>
      <c r="F165" s="180" t="s">
        <v>4419</v>
      </c>
      <c r="I165" s="150"/>
      <c r="L165" s="33"/>
      <c r="M165" s="151"/>
      <c r="T165" s="54"/>
      <c r="AT165" s="18" t="s">
        <v>360</v>
      </c>
      <c r="AU165" s="18" t="s">
        <v>78</v>
      </c>
    </row>
    <row r="166" spans="2:65" s="1" customFormat="1" ht="16.5" customHeight="1" x14ac:dyDescent="0.2">
      <c r="B166" s="134"/>
      <c r="C166" s="135" t="s">
        <v>534</v>
      </c>
      <c r="D166" s="135" t="s">
        <v>306</v>
      </c>
      <c r="E166" s="136" t="s">
        <v>4420</v>
      </c>
      <c r="F166" s="137" t="s">
        <v>4421</v>
      </c>
      <c r="G166" s="138" t="s">
        <v>179</v>
      </c>
      <c r="H166" s="139">
        <v>52.4</v>
      </c>
      <c r="I166" s="140"/>
      <c r="J166" s="141">
        <f>ROUND(I166*H166,2)</f>
        <v>0</v>
      </c>
      <c r="K166" s="137" t="s">
        <v>4330</v>
      </c>
      <c r="L166" s="33"/>
      <c r="M166" s="142" t="s">
        <v>2</v>
      </c>
      <c r="N166" s="143" t="s">
        <v>42</v>
      </c>
      <c r="P166" s="144">
        <f>O166*H166</f>
        <v>0</v>
      </c>
      <c r="Q166" s="144">
        <v>0</v>
      </c>
      <c r="R166" s="144">
        <f>Q166*H166</f>
        <v>0</v>
      </c>
      <c r="S166" s="144">
        <v>0</v>
      </c>
      <c r="T166" s="145">
        <f>S166*H166</f>
        <v>0</v>
      </c>
      <c r="AR166" s="146" t="s">
        <v>423</v>
      </c>
      <c r="AT166" s="146" t="s">
        <v>306</v>
      </c>
      <c r="AU166" s="146" t="s">
        <v>78</v>
      </c>
      <c r="AY166" s="18" t="s">
        <v>304</v>
      </c>
      <c r="BE166" s="147">
        <f>IF(N166="základní",J166,0)</f>
        <v>0</v>
      </c>
      <c r="BF166" s="147">
        <f>IF(N166="snížená",J166,0)</f>
        <v>0</v>
      </c>
      <c r="BG166" s="147">
        <f>IF(N166="zákl. přenesená",J166,0)</f>
        <v>0</v>
      </c>
      <c r="BH166" s="147">
        <f>IF(N166="sníž. přenesená",J166,0)</f>
        <v>0</v>
      </c>
      <c r="BI166" s="147">
        <f>IF(N166="nulová",J166,0)</f>
        <v>0</v>
      </c>
      <c r="BJ166" s="18" t="s">
        <v>78</v>
      </c>
      <c r="BK166" s="147">
        <f>ROUND(I166*H166,2)</f>
        <v>0</v>
      </c>
      <c r="BL166" s="18" t="s">
        <v>423</v>
      </c>
      <c r="BM166" s="146" t="s">
        <v>779</v>
      </c>
    </row>
    <row r="167" spans="2:65" s="1" customFormat="1" ht="19.5" x14ac:dyDescent="0.2">
      <c r="B167" s="33"/>
      <c r="D167" s="153" t="s">
        <v>360</v>
      </c>
      <c r="F167" s="180" t="s">
        <v>4422</v>
      </c>
      <c r="I167" s="150"/>
      <c r="L167" s="33"/>
      <c r="M167" s="151"/>
      <c r="T167" s="54"/>
      <c r="AT167" s="18" t="s">
        <v>360</v>
      </c>
      <c r="AU167" s="18" t="s">
        <v>78</v>
      </c>
    </row>
    <row r="168" spans="2:65" s="1" customFormat="1" ht="16.5" customHeight="1" x14ac:dyDescent="0.2">
      <c r="B168" s="134"/>
      <c r="C168" s="135" t="s">
        <v>541</v>
      </c>
      <c r="D168" s="135" t="s">
        <v>306</v>
      </c>
      <c r="E168" s="136" t="s">
        <v>4423</v>
      </c>
      <c r="F168" s="137" t="s">
        <v>4424</v>
      </c>
      <c r="G168" s="138" t="s">
        <v>179</v>
      </c>
      <c r="H168" s="139">
        <v>39.799999999999997</v>
      </c>
      <c r="I168" s="140"/>
      <c r="J168" s="141">
        <f>ROUND(I168*H168,2)</f>
        <v>0</v>
      </c>
      <c r="K168" s="137" t="s">
        <v>4330</v>
      </c>
      <c r="L168" s="33"/>
      <c r="M168" s="142" t="s">
        <v>2</v>
      </c>
      <c r="N168" s="143" t="s">
        <v>42</v>
      </c>
      <c r="P168" s="144">
        <f>O168*H168</f>
        <v>0</v>
      </c>
      <c r="Q168" s="144">
        <v>0</v>
      </c>
      <c r="R168" s="144">
        <f>Q168*H168</f>
        <v>0</v>
      </c>
      <c r="S168" s="144">
        <v>0</v>
      </c>
      <c r="T168" s="145">
        <f>S168*H168</f>
        <v>0</v>
      </c>
      <c r="AR168" s="146" t="s">
        <v>423</v>
      </c>
      <c r="AT168" s="146" t="s">
        <v>306</v>
      </c>
      <c r="AU168" s="146" t="s">
        <v>78</v>
      </c>
      <c r="AY168" s="18" t="s">
        <v>304</v>
      </c>
      <c r="BE168" s="147">
        <f>IF(N168="základní",J168,0)</f>
        <v>0</v>
      </c>
      <c r="BF168" s="147">
        <f>IF(N168="snížená",J168,0)</f>
        <v>0</v>
      </c>
      <c r="BG168" s="147">
        <f>IF(N168="zákl. přenesená",J168,0)</f>
        <v>0</v>
      </c>
      <c r="BH168" s="147">
        <f>IF(N168="sníž. přenesená",J168,0)</f>
        <v>0</v>
      </c>
      <c r="BI168" s="147">
        <f>IF(N168="nulová",J168,0)</f>
        <v>0</v>
      </c>
      <c r="BJ168" s="18" t="s">
        <v>78</v>
      </c>
      <c r="BK168" s="147">
        <f>ROUND(I168*H168,2)</f>
        <v>0</v>
      </c>
      <c r="BL168" s="18" t="s">
        <v>423</v>
      </c>
      <c r="BM168" s="146" t="s">
        <v>809</v>
      </c>
    </row>
    <row r="169" spans="2:65" s="1" customFormat="1" ht="19.5" x14ac:dyDescent="0.2">
      <c r="B169" s="33"/>
      <c r="D169" s="153" t="s">
        <v>360</v>
      </c>
      <c r="F169" s="180" t="s">
        <v>4425</v>
      </c>
      <c r="I169" s="150"/>
      <c r="L169" s="33"/>
      <c r="M169" s="151"/>
      <c r="T169" s="54"/>
      <c r="AT169" s="18" t="s">
        <v>360</v>
      </c>
      <c r="AU169" s="18" t="s">
        <v>78</v>
      </c>
    </row>
    <row r="170" spans="2:65" s="1" customFormat="1" ht="16.5" customHeight="1" x14ac:dyDescent="0.2">
      <c r="B170" s="134"/>
      <c r="C170" s="135" t="s">
        <v>547</v>
      </c>
      <c r="D170" s="135" t="s">
        <v>306</v>
      </c>
      <c r="E170" s="136" t="s">
        <v>4426</v>
      </c>
      <c r="F170" s="137" t="s">
        <v>4427</v>
      </c>
      <c r="G170" s="138" t="s">
        <v>179</v>
      </c>
      <c r="H170" s="139">
        <v>16.100000000000001</v>
      </c>
      <c r="I170" s="140"/>
      <c r="J170" s="141">
        <f>ROUND(I170*H170,2)</f>
        <v>0</v>
      </c>
      <c r="K170" s="137" t="s">
        <v>4330</v>
      </c>
      <c r="L170" s="33"/>
      <c r="M170" s="142" t="s">
        <v>2</v>
      </c>
      <c r="N170" s="143" t="s">
        <v>42</v>
      </c>
      <c r="P170" s="144">
        <f>O170*H170</f>
        <v>0</v>
      </c>
      <c r="Q170" s="144">
        <v>0</v>
      </c>
      <c r="R170" s="144">
        <f>Q170*H170</f>
        <v>0</v>
      </c>
      <c r="S170" s="144">
        <v>0</v>
      </c>
      <c r="T170" s="145">
        <f>S170*H170</f>
        <v>0</v>
      </c>
      <c r="AR170" s="146" t="s">
        <v>423</v>
      </c>
      <c r="AT170" s="146" t="s">
        <v>306</v>
      </c>
      <c r="AU170" s="146" t="s">
        <v>78</v>
      </c>
      <c r="AY170" s="18" t="s">
        <v>304</v>
      </c>
      <c r="BE170" s="147">
        <f>IF(N170="základní",J170,0)</f>
        <v>0</v>
      </c>
      <c r="BF170" s="147">
        <f>IF(N170="snížená",J170,0)</f>
        <v>0</v>
      </c>
      <c r="BG170" s="147">
        <f>IF(N170="zákl. přenesená",J170,0)</f>
        <v>0</v>
      </c>
      <c r="BH170" s="147">
        <f>IF(N170="sníž. přenesená",J170,0)</f>
        <v>0</v>
      </c>
      <c r="BI170" s="147">
        <f>IF(N170="nulová",J170,0)</f>
        <v>0</v>
      </c>
      <c r="BJ170" s="18" t="s">
        <v>78</v>
      </c>
      <c r="BK170" s="147">
        <f>ROUND(I170*H170,2)</f>
        <v>0</v>
      </c>
      <c r="BL170" s="18" t="s">
        <v>423</v>
      </c>
      <c r="BM170" s="146" t="s">
        <v>830</v>
      </c>
    </row>
    <row r="171" spans="2:65" s="1" customFormat="1" ht="19.5" x14ac:dyDescent="0.2">
      <c r="B171" s="33"/>
      <c r="D171" s="153" t="s">
        <v>360</v>
      </c>
      <c r="F171" s="180" t="s">
        <v>4428</v>
      </c>
      <c r="I171" s="150"/>
      <c r="L171" s="33"/>
      <c r="M171" s="151"/>
      <c r="T171" s="54"/>
      <c r="AT171" s="18" t="s">
        <v>360</v>
      </c>
      <c r="AU171" s="18" t="s">
        <v>78</v>
      </c>
    </row>
    <row r="172" spans="2:65" s="1" customFormat="1" ht="21.75" customHeight="1" x14ac:dyDescent="0.2">
      <c r="B172" s="134"/>
      <c r="C172" s="135" t="s">
        <v>552</v>
      </c>
      <c r="D172" s="135" t="s">
        <v>306</v>
      </c>
      <c r="E172" s="136" t="s">
        <v>4429</v>
      </c>
      <c r="F172" s="137" t="s">
        <v>4430</v>
      </c>
      <c r="G172" s="138" t="s">
        <v>179</v>
      </c>
      <c r="H172" s="139">
        <v>6.1</v>
      </c>
      <c r="I172" s="140"/>
      <c r="J172" s="141">
        <f>ROUND(I172*H172,2)</f>
        <v>0</v>
      </c>
      <c r="K172" s="137" t="s">
        <v>4330</v>
      </c>
      <c r="L172" s="33"/>
      <c r="M172" s="142" t="s">
        <v>2</v>
      </c>
      <c r="N172" s="143" t="s">
        <v>42</v>
      </c>
      <c r="P172" s="144">
        <f>O172*H172</f>
        <v>0</v>
      </c>
      <c r="Q172" s="144">
        <v>0</v>
      </c>
      <c r="R172" s="144">
        <f>Q172*H172</f>
        <v>0</v>
      </c>
      <c r="S172" s="144">
        <v>0</v>
      </c>
      <c r="T172" s="145">
        <f>S172*H172</f>
        <v>0</v>
      </c>
      <c r="AR172" s="146" t="s">
        <v>423</v>
      </c>
      <c r="AT172" s="146" t="s">
        <v>306</v>
      </c>
      <c r="AU172" s="146" t="s">
        <v>78</v>
      </c>
      <c r="AY172" s="18" t="s">
        <v>304</v>
      </c>
      <c r="BE172" s="147">
        <f>IF(N172="základní",J172,0)</f>
        <v>0</v>
      </c>
      <c r="BF172" s="147">
        <f>IF(N172="snížená",J172,0)</f>
        <v>0</v>
      </c>
      <c r="BG172" s="147">
        <f>IF(N172="zákl. přenesená",J172,0)</f>
        <v>0</v>
      </c>
      <c r="BH172" s="147">
        <f>IF(N172="sníž. přenesená",J172,0)</f>
        <v>0</v>
      </c>
      <c r="BI172" s="147">
        <f>IF(N172="nulová",J172,0)</f>
        <v>0</v>
      </c>
      <c r="BJ172" s="18" t="s">
        <v>78</v>
      </c>
      <c r="BK172" s="147">
        <f>ROUND(I172*H172,2)</f>
        <v>0</v>
      </c>
      <c r="BL172" s="18" t="s">
        <v>423</v>
      </c>
      <c r="BM172" s="146" t="s">
        <v>850</v>
      </c>
    </row>
    <row r="173" spans="2:65" s="1" customFormat="1" ht="19.5" x14ac:dyDescent="0.2">
      <c r="B173" s="33"/>
      <c r="D173" s="153" t="s">
        <v>360</v>
      </c>
      <c r="F173" s="180" t="s">
        <v>4431</v>
      </c>
      <c r="I173" s="150"/>
      <c r="L173" s="33"/>
      <c r="M173" s="151"/>
      <c r="T173" s="54"/>
      <c r="AT173" s="18" t="s">
        <v>360</v>
      </c>
      <c r="AU173" s="18" t="s">
        <v>78</v>
      </c>
    </row>
    <row r="174" spans="2:65" s="1" customFormat="1" ht="21.75" customHeight="1" x14ac:dyDescent="0.2">
      <c r="B174" s="134"/>
      <c r="C174" s="135" t="s">
        <v>565</v>
      </c>
      <c r="D174" s="135" t="s">
        <v>306</v>
      </c>
      <c r="E174" s="136" t="s">
        <v>4432</v>
      </c>
      <c r="F174" s="137" t="s">
        <v>4433</v>
      </c>
      <c r="G174" s="138" t="s">
        <v>179</v>
      </c>
      <c r="H174" s="139">
        <v>13.2</v>
      </c>
      <c r="I174" s="140"/>
      <c r="J174" s="141">
        <f>ROUND(I174*H174,2)</f>
        <v>0</v>
      </c>
      <c r="K174" s="137" t="s">
        <v>4330</v>
      </c>
      <c r="L174" s="33"/>
      <c r="M174" s="142" t="s">
        <v>2</v>
      </c>
      <c r="N174" s="143" t="s">
        <v>42</v>
      </c>
      <c r="P174" s="144">
        <f>O174*H174</f>
        <v>0</v>
      </c>
      <c r="Q174" s="144">
        <v>0</v>
      </c>
      <c r="R174" s="144">
        <f>Q174*H174</f>
        <v>0</v>
      </c>
      <c r="S174" s="144">
        <v>0</v>
      </c>
      <c r="T174" s="145">
        <f>S174*H174</f>
        <v>0</v>
      </c>
      <c r="AR174" s="146" t="s">
        <v>423</v>
      </c>
      <c r="AT174" s="146" t="s">
        <v>306</v>
      </c>
      <c r="AU174" s="146" t="s">
        <v>78</v>
      </c>
      <c r="AY174" s="18" t="s">
        <v>304</v>
      </c>
      <c r="BE174" s="147">
        <f>IF(N174="základní",J174,0)</f>
        <v>0</v>
      </c>
      <c r="BF174" s="147">
        <f>IF(N174="snížená",J174,0)</f>
        <v>0</v>
      </c>
      <c r="BG174" s="147">
        <f>IF(N174="zákl. přenesená",J174,0)</f>
        <v>0</v>
      </c>
      <c r="BH174" s="147">
        <f>IF(N174="sníž. přenesená",J174,0)</f>
        <v>0</v>
      </c>
      <c r="BI174" s="147">
        <f>IF(N174="nulová",J174,0)</f>
        <v>0</v>
      </c>
      <c r="BJ174" s="18" t="s">
        <v>78</v>
      </c>
      <c r="BK174" s="147">
        <f>ROUND(I174*H174,2)</f>
        <v>0</v>
      </c>
      <c r="BL174" s="18" t="s">
        <v>423</v>
      </c>
      <c r="BM174" s="146" t="s">
        <v>868</v>
      </c>
    </row>
    <row r="175" spans="2:65" s="1" customFormat="1" ht="19.5" x14ac:dyDescent="0.2">
      <c r="B175" s="33"/>
      <c r="D175" s="153" t="s">
        <v>360</v>
      </c>
      <c r="F175" s="180" t="s">
        <v>4434</v>
      </c>
      <c r="I175" s="150"/>
      <c r="L175" s="33"/>
      <c r="M175" s="151"/>
      <c r="T175" s="54"/>
      <c r="AT175" s="18" t="s">
        <v>360</v>
      </c>
      <c r="AU175" s="18" t="s">
        <v>78</v>
      </c>
    </row>
    <row r="176" spans="2:65" s="1" customFormat="1" ht="21.75" customHeight="1" x14ac:dyDescent="0.2">
      <c r="B176" s="134"/>
      <c r="C176" s="135" t="s">
        <v>570</v>
      </c>
      <c r="D176" s="135" t="s">
        <v>306</v>
      </c>
      <c r="E176" s="136" t="s">
        <v>4435</v>
      </c>
      <c r="F176" s="137" t="s">
        <v>4436</v>
      </c>
      <c r="G176" s="138" t="s">
        <v>179</v>
      </c>
      <c r="H176" s="139">
        <v>3.7</v>
      </c>
      <c r="I176" s="140"/>
      <c r="J176" s="141">
        <f>ROUND(I176*H176,2)</f>
        <v>0</v>
      </c>
      <c r="K176" s="137" t="s">
        <v>4330</v>
      </c>
      <c r="L176" s="33"/>
      <c r="M176" s="142" t="s">
        <v>2</v>
      </c>
      <c r="N176" s="143" t="s">
        <v>42</v>
      </c>
      <c r="P176" s="144">
        <f>O176*H176</f>
        <v>0</v>
      </c>
      <c r="Q176" s="144">
        <v>0</v>
      </c>
      <c r="R176" s="144">
        <f>Q176*H176</f>
        <v>0</v>
      </c>
      <c r="S176" s="144">
        <v>0</v>
      </c>
      <c r="T176" s="145">
        <f>S176*H176</f>
        <v>0</v>
      </c>
      <c r="AR176" s="146" t="s">
        <v>423</v>
      </c>
      <c r="AT176" s="146" t="s">
        <v>306</v>
      </c>
      <c r="AU176" s="146" t="s">
        <v>78</v>
      </c>
      <c r="AY176" s="18" t="s">
        <v>304</v>
      </c>
      <c r="BE176" s="147">
        <f>IF(N176="základní",J176,0)</f>
        <v>0</v>
      </c>
      <c r="BF176" s="147">
        <f>IF(N176="snížená",J176,0)</f>
        <v>0</v>
      </c>
      <c r="BG176" s="147">
        <f>IF(N176="zákl. přenesená",J176,0)</f>
        <v>0</v>
      </c>
      <c r="BH176" s="147">
        <f>IF(N176="sníž. přenesená",J176,0)</f>
        <v>0</v>
      </c>
      <c r="BI176" s="147">
        <f>IF(N176="nulová",J176,0)</f>
        <v>0</v>
      </c>
      <c r="BJ176" s="18" t="s">
        <v>78</v>
      </c>
      <c r="BK176" s="147">
        <f>ROUND(I176*H176,2)</f>
        <v>0</v>
      </c>
      <c r="BL176" s="18" t="s">
        <v>423</v>
      </c>
      <c r="BM176" s="146" t="s">
        <v>881</v>
      </c>
    </row>
    <row r="177" spans="2:65" s="1" customFormat="1" ht="19.5" x14ac:dyDescent="0.2">
      <c r="B177" s="33"/>
      <c r="D177" s="153" t="s">
        <v>360</v>
      </c>
      <c r="F177" s="180" t="s">
        <v>4437</v>
      </c>
      <c r="I177" s="150"/>
      <c r="L177" s="33"/>
      <c r="M177" s="151"/>
      <c r="T177" s="54"/>
      <c r="AT177" s="18" t="s">
        <v>360</v>
      </c>
      <c r="AU177" s="18" t="s">
        <v>78</v>
      </c>
    </row>
    <row r="178" spans="2:65" s="1" customFormat="1" ht="21.75" customHeight="1" x14ac:dyDescent="0.2">
      <c r="B178" s="134"/>
      <c r="C178" s="135" t="s">
        <v>578</v>
      </c>
      <c r="D178" s="135" t="s">
        <v>306</v>
      </c>
      <c r="E178" s="136" t="s">
        <v>4438</v>
      </c>
      <c r="F178" s="137" t="s">
        <v>4439</v>
      </c>
      <c r="G178" s="138" t="s">
        <v>179</v>
      </c>
      <c r="H178" s="139">
        <v>0.9</v>
      </c>
      <c r="I178" s="140"/>
      <c r="J178" s="141">
        <f>ROUND(I178*H178,2)</f>
        <v>0</v>
      </c>
      <c r="K178" s="137" t="s">
        <v>4330</v>
      </c>
      <c r="L178" s="33"/>
      <c r="M178" s="142" t="s">
        <v>2</v>
      </c>
      <c r="N178" s="143" t="s">
        <v>42</v>
      </c>
      <c r="P178" s="144">
        <f>O178*H178</f>
        <v>0</v>
      </c>
      <c r="Q178" s="144">
        <v>0</v>
      </c>
      <c r="R178" s="144">
        <f>Q178*H178</f>
        <v>0</v>
      </c>
      <c r="S178" s="144">
        <v>0</v>
      </c>
      <c r="T178" s="145">
        <f>S178*H178</f>
        <v>0</v>
      </c>
      <c r="AR178" s="146" t="s">
        <v>423</v>
      </c>
      <c r="AT178" s="146" t="s">
        <v>306</v>
      </c>
      <c r="AU178" s="146" t="s">
        <v>78</v>
      </c>
      <c r="AY178" s="18" t="s">
        <v>304</v>
      </c>
      <c r="BE178" s="147">
        <f>IF(N178="základní",J178,0)</f>
        <v>0</v>
      </c>
      <c r="BF178" s="147">
        <f>IF(N178="snížená",J178,0)</f>
        <v>0</v>
      </c>
      <c r="BG178" s="147">
        <f>IF(N178="zákl. přenesená",J178,0)</f>
        <v>0</v>
      </c>
      <c r="BH178" s="147">
        <f>IF(N178="sníž. přenesená",J178,0)</f>
        <v>0</v>
      </c>
      <c r="BI178" s="147">
        <f>IF(N178="nulová",J178,0)</f>
        <v>0</v>
      </c>
      <c r="BJ178" s="18" t="s">
        <v>78</v>
      </c>
      <c r="BK178" s="147">
        <f>ROUND(I178*H178,2)</f>
        <v>0</v>
      </c>
      <c r="BL178" s="18" t="s">
        <v>423</v>
      </c>
      <c r="BM178" s="146" t="s">
        <v>898</v>
      </c>
    </row>
    <row r="179" spans="2:65" s="1" customFormat="1" ht="19.5" x14ac:dyDescent="0.2">
      <c r="B179" s="33"/>
      <c r="D179" s="153" t="s">
        <v>360</v>
      </c>
      <c r="F179" s="180" t="s">
        <v>4440</v>
      </c>
      <c r="I179" s="150"/>
      <c r="L179" s="33"/>
      <c r="M179" s="151"/>
      <c r="T179" s="54"/>
      <c r="AT179" s="18" t="s">
        <v>360</v>
      </c>
      <c r="AU179" s="18" t="s">
        <v>78</v>
      </c>
    </row>
    <row r="180" spans="2:65" s="1" customFormat="1" ht="21.75" customHeight="1" x14ac:dyDescent="0.2">
      <c r="B180" s="134"/>
      <c r="C180" s="135" t="s">
        <v>585</v>
      </c>
      <c r="D180" s="135" t="s">
        <v>306</v>
      </c>
      <c r="E180" s="136" t="s">
        <v>4441</v>
      </c>
      <c r="F180" s="137" t="s">
        <v>4442</v>
      </c>
      <c r="G180" s="138" t="s">
        <v>179</v>
      </c>
      <c r="H180" s="139">
        <v>51.9</v>
      </c>
      <c r="I180" s="140"/>
      <c r="J180" s="141">
        <f>ROUND(I180*H180,2)</f>
        <v>0</v>
      </c>
      <c r="K180" s="137" t="s">
        <v>4330</v>
      </c>
      <c r="L180" s="33"/>
      <c r="M180" s="142" t="s">
        <v>2</v>
      </c>
      <c r="N180" s="143" t="s">
        <v>42</v>
      </c>
      <c r="P180" s="144">
        <f>O180*H180</f>
        <v>0</v>
      </c>
      <c r="Q180" s="144">
        <v>0</v>
      </c>
      <c r="R180" s="144">
        <f>Q180*H180</f>
        <v>0</v>
      </c>
      <c r="S180" s="144">
        <v>0</v>
      </c>
      <c r="T180" s="145">
        <f>S180*H180</f>
        <v>0</v>
      </c>
      <c r="AR180" s="146" t="s">
        <v>423</v>
      </c>
      <c r="AT180" s="146" t="s">
        <v>306</v>
      </c>
      <c r="AU180" s="146" t="s">
        <v>78</v>
      </c>
      <c r="AY180" s="18" t="s">
        <v>304</v>
      </c>
      <c r="BE180" s="147">
        <f>IF(N180="základní",J180,0)</f>
        <v>0</v>
      </c>
      <c r="BF180" s="147">
        <f>IF(N180="snížená",J180,0)</f>
        <v>0</v>
      </c>
      <c r="BG180" s="147">
        <f>IF(N180="zákl. přenesená",J180,0)</f>
        <v>0</v>
      </c>
      <c r="BH180" s="147">
        <f>IF(N180="sníž. přenesená",J180,0)</f>
        <v>0</v>
      </c>
      <c r="BI180" s="147">
        <f>IF(N180="nulová",J180,0)</f>
        <v>0</v>
      </c>
      <c r="BJ180" s="18" t="s">
        <v>78</v>
      </c>
      <c r="BK180" s="147">
        <f>ROUND(I180*H180,2)</f>
        <v>0</v>
      </c>
      <c r="BL180" s="18" t="s">
        <v>423</v>
      </c>
      <c r="BM180" s="146" t="s">
        <v>932</v>
      </c>
    </row>
    <row r="181" spans="2:65" s="1" customFormat="1" ht="19.5" x14ac:dyDescent="0.2">
      <c r="B181" s="33"/>
      <c r="D181" s="153" t="s">
        <v>360</v>
      </c>
      <c r="F181" s="180" t="s">
        <v>4443</v>
      </c>
      <c r="I181" s="150"/>
      <c r="L181" s="33"/>
      <c r="M181" s="151"/>
      <c r="T181" s="54"/>
      <c r="AT181" s="18" t="s">
        <v>360</v>
      </c>
      <c r="AU181" s="18" t="s">
        <v>78</v>
      </c>
    </row>
    <row r="182" spans="2:65" s="1" customFormat="1" ht="21.75" customHeight="1" x14ac:dyDescent="0.2">
      <c r="B182" s="134"/>
      <c r="C182" s="135" t="s">
        <v>593</v>
      </c>
      <c r="D182" s="135" t="s">
        <v>306</v>
      </c>
      <c r="E182" s="136" t="s">
        <v>4444</v>
      </c>
      <c r="F182" s="137" t="s">
        <v>4445</v>
      </c>
      <c r="G182" s="138" t="s">
        <v>179</v>
      </c>
      <c r="H182" s="139">
        <v>209.2</v>
      </c>
      <c r="I182" s="140"/>
      <c r="J182" s="141">
        <f>ROUND(I182*H182,2)</f>
        <v>0</v>
      </c>
      <c r="K182" s="137" t="s">
        <v>4330</v>
      </c>
      <c r="L182" s="33"/>
      <c r="M182" s="142" t="s">
        <v>2</v>
      </c>
      <c r="N182" s="143" t="s">
        <v>42</v>
      </c>
      <c r="P182" s="144">
        <f>O182*H182</f>
        <v>0</v>
      </c>
      <c r="Q182" s="144">
        <v>0</v>
      </c>
      <c r="R182" s="144">
        <f>Q182*H182</f>
        <v>0</v>
      </c>
      <c r="S182" s="144">
        <v>0</v>
      </c>
      <c r="T182" s="145">
        <f>S182*H182</f>
        <v>0</v>
      </c>
      <c r="AR182" s="146" t="s">
        <v>423</v>
      </c>
      <c r="AT182" s="146" t="s">
        <v>306</v>
      </c>
      <c r="AU182" s="146" t="s">
        <v>78</v>
      </c>
      <c r="AY182" s="18" t="s">
        <v>304</v>
      </c>
      <c r="BE182" s="147">
        <f>IF(N182="základní",J182,0)</f>
        <v>0</v>
      </c>
      <c r="BF182" s="147">
        <f>IF(N182="snížená",J182,0)</f>
        <v>0</v>
      </c>
      <c r="BG182" s="147">
        <f>IF(N182="zákl. přenesená",J182,0)</f>
        <v>0</v>
      </c>
      <c r="BH182" s="147">
        <f>IF(N182="sníž. přenesená",J182,0)</f>
        <v>0</v>
      </c>
      <c r="BI182" s="147">
        <f>IF(N182="nulová",J182,0)</f>
        <v>0</v>
      </c>
      <c r="BJ182" s="18" t="s">
        <v>78</v>
      </c>
      <c r="BK182" s="147">
        <f>ROUND(I182*H182,2)</f>
        <v>0</v>
      </c>
      <c r="BL182" s="18" t="s">
        <v>423</v>
      </c>
      <c r="BM182" s="146" t="s">
        <v>944</v>
      </c>
    </row>
    <row r="183" spans="2:65" s="1" customFormat="1" ht="19.5" x14ac:dyDescent="0.2">
      <c r="B183" s="33"/>
      <c r="D183" s="153" t="s">
        <v>360</v>
      </c>
      <c r="F183" s="180" t="s">
        <v>4446</v>
      </c>
      <c r="I183" s="150"/>
      <c r="L183" s="33"/>
      <c r="M183" s="151"/>
      <c r="T183" s="54"/>
      <c r="AT183" s="18" t="s">
        <v>360</v>
      </c>
      <c r="AU183" s="18" t="s">
        <v>78</v>
      </c>
    </row>
    <row r="184" spans="2:65" s="1" customFormat="1" ht="21.75" customHeight="1" x14ac:dyDescent="0.2">
      <c r="B184" s="134"/>
      <c r="C184" s="135" t="s">
        <v>596</v>
      </c>
      <c r="D184" s="135" t="s">
        <v>306</v>
      </c>
      <c r="E184" s="136" t="s">
        <v>4447</v>
      </c>
      <c r="F184" s="137" t="s">
        <v>4448</v>
      </c>
      <c r="G184" s="138" t="s">
        <v>179</v>
      </c>
      <c r="H184" s="139">
        <v>29.2</v>
      </c>
      <c r="I184" s="140"/>
      <c r="J184" s="141">
        <f>ROUND(I184*H184,2)</f>
        <v>0</v>
      </c>
      <c r="K184" s="137" t="s">
        <v>4330</v>
      </c>
      <c r="L184" s="33"/>
      <c r="M184" s="142" t="s">
        <v>2</v>
      </c>
      <c r="N184" s="143" t="s">
        <v>42</v>
      </c>
      <c r="P184" s="144">
        <f>O184*H184</f>
        <v>0</v>
      </c>
      <c r="Q184" s="144">
        <v>0</v>
      </c>
      <c r="R184" s="144">
        <f>Q184*H184</f>
        <v>0</v>
      </c>
      <c r="S184" s="144">
        <v>0</v>
      </c>
      <c r="T184" s="145">
        <f>S184*H184</f>
        <v>0</v>
      </c>
      <c r="AR184" s="146" t="s">
        <v>423</v>
      </c>
      <c r="AT184" s="146" t="s">
        <v>306</v>
      </c>
      <c r="AU184" s="146" t="s">
        <v>78</v>
      </c>
      <c r="AY184" s="18" t="s">
        <v>304</v>
      </c>
      <c r="BE184" s="147">
        <f>IF(N184="základní",J184,0)</f>
        <v>0</v>
      </c>
      <c r="BF184" s="147">
        <f>IF(N184="snížená",J184,0)</f>
        <v>0</v>
      </c>
      <c r="BG184" s="147">
        <f>IF(N184="zákl. přenesená",J184,0)</f>
        <v>0</v>
      </c>
      <c r="BH184" s="147">
        <f>IF(N184="sníž. přenesená",J184,0)</f>
        <v>0</v>
      </c>
      <c r="BI184" s="147">
        <f>IF(N184="nulová",J184,0)</f>
        <v>0</v>
      </c>
      <c r="BJ184" s="18" t="s">
        <v>78</v>
      </c>
      <c r="BK184" s="147">
        <f>ROUND(I184*H184,2)</f>
        <v>0</v>
      </c>
      <c r="BL184" s="18" t="s">
        <v>423</v>
      </c>
      <c r="BM184" s="146" t="s">
        <v>972</v>
      </c>
    </row>
    <row r="185" spans="2:65" s="1" customFormat="1" ht="19.5" x14ac:dyDescent="0.2">
      <c r="B185" s="33"/>
      <c r="D185" s="153" t="s">
        <v>360</v>
      </c>
      <c r="F185" s="180" t="s">
        <v>4449</v>
      </c>
      <c r="I185" s="150"/>
      <c r="L185" s="33"/>
      <c r="M185" s="151"/>
      <c r="T185" s="54"/>
      <c r="AT185" s="18" t="s">
        <v>360</v>
      </c>
      <c r="AU185" s="18" t="s">
        <v>78</v>
      </c>
    </row>
    <row r="186" spans="2:65" s="1" customFormat="1" ht="21.75" customHeight="1" x14ac:dyDescent="0.2">
      <c r="B186" s="134"/>
      <c r="C186" s="135" t="s">
        <v>603</v>
      </c>
      <c r="D186" s="135" t="s">
        <v>306</v>
      </c>
      <c r="E186" s="136" t="s">
        <v>4450</v>
      </c>
      <c r="F186" s="137" t="s">
        <v>4451</v>
      </c>
      <c r="G186" s="138" t="s">
        <v>179</v>
      </c>
      <c r="H186" s="139">
        <v>6.8</v>
      </c>
      <c r="I186" s="140"/>
      <c r="J186" s="141">
        <f>ROUND(I186*H186,2)</f>
        <v>0</v>
      </c>
      <c r="K186" s="137" t="s">
        <v>4330</v>
      </c>
      <c r="L186" s="33"/>
      <c r="M186" s="142" t="s">
        <v>2</v>
      </c>
      <c r="N186" s="143" t="s">
        <v>42</v>
      </c>
      <c r="P186" s="144">
        <f>O186*H186</f>
        <v>0</v>
      </c>
      <c r="Q186" s="144">
        <v>0</v>
      </c>
      <c r="R186" s="144">
        <f>Q186*H186</f>
        <v>0</v>
      </c>
      <c r="S186" s="144">
        <v>0</v>
      </c>
      <c r="T186" s="145">
        <f>S186*H186</f>
        <v>0</v>
      </c>
      <c r="AR186" s="146" t="s">
        <v>423</v>
      </c>
      <c r="AT186" s="146" t="s">
        <v>306</v>
      </c>
      <c r="AU186" s="146" t="s">
        <v>78</v>
      </c>
      <c r="AY186" s="18" t="s">
        <v>304</v>
      </c>
      <c r="BE186" s="147">
        <f>IF(N186="základní",J186,0)</f>
        <v>0</v>
      </c>
      <c r="BF186" s="147">
        <f>IF(N186="snížená",J186,0)</f>
        <v>0</v>
      </c>
      <c r="BG186" s="147">
        <f>IF(N186="zákl. přenesená",J186,0)</f>
        <v>0</v>
      </c>
      <c r="BH186" s="147">
        <f>IF(N186="sníž. přenesená",J186,0)</f>
        <v>0</v>
      </c>
      <c r="BI186" s="147">
        <f>IF(N186="nulová",J186,0)</f>
        <v>0</v>
      </c>
      <c r="BJ186" s="18" t="s">
        <v>78</v>
      </c>
      <c r="BK186" s="147">
        <f>ROUND(I186*H186,2)</f>
        <v>0</v>
      </c>
      <c r="BL186" s="18" t="s">
        <v>423</v>
      </c>
      <c r="BM186" s="146" t="s">
        <v>1016</v>
      </c>
    </row>
    <row r="187" spans="2:65" s="1" customFormat="1" ht="19.5" x14ac:dyDescent="0.2">
      <c r="B187" s="33"/>
      <c r="D187" s="153" t="s">
        <v>360</v>
      </c>
      <c r="F187" s="180" t="s">
        <v>4452</v>
      </c>
      <c r="I187" s="150"/>
      <c r="L187" s="33"/>
      <c r="M187" s="151"/>
      <c r="T187" s="54"/>
      <c r="AT187" s="18" t="s">
        <v>360</v>
      </c>
      <c r="AU187" s="18" t="s">
        <v>78</v>
      </c>
    </row>
    <row r="188" spans="2:65" s="1" customFormat="1" ht="21.75" customHeight="1" x14ac:dyDescent="0.2">
      <c r="B188" s="134"/>
      <c r="C188" s="135" t="s">
        <v>608</v>
      </c>
      <c r="D188" s="135" t="s">
        <v>306</v>
      </c>
      <c r="E188" s="136" t="s">
        <v>4453</v>
      </c>
      <c r="F188" s="137" t="s">
        <v>4454</v>
      </c>
      <c r="G188" s="138" t="s">
        <v>179</v>
      </c>
      <c r="H188" s="139">
        <v>28.9</v>
      </c>
      <c r="I188" s="140"/>
      <c r="J188" s="141">
        <f>ROUND(I188*H188,2)</f>
        <v>0</v>
      </c>
      <c r="K188" s="137" t="s">
        <v>4330</v>
      </c>
      <c r="L188" s="33"/>
      <c r="M188" s="142" t="s">
        <v>2</v>
      </c>
      <c r="N188" s="143" t="s">
        <v>42</v>
      </c>
      <c r="P188" s="144">
        <f>O188*H188</f>
        <v>0</v>
      </c>
      <c r="Q188" s="144">
        <v>0</v>
      </c>
      <c r="R188" s="144">
        <f>Q188*H188</f>
        <v>0</v>
      </c>
      <c r="S188" s="144">
        <v>0</v>
      </c>
      <c r="T188" s="145">
        <f>S188*H188</f>
        <v>0</v>
      </c>
      <c r="AR188" s="146" t="s">
        <v>423</v>
      </c>
      <c r="AT188" s="146" t="s">
        <v>306</v>
      </c>
      <c r="AU188" s="146" t="s">
        <v>78</v>
      </c>
      <c r="AY188" s="18" t="s">
        <v>304</v>
      </c>
      <c r="BE188" s="147">
        <f>IF(N188="základní",J188,0)</f>
        <v>0</v>
      </c>
      <c r="BF188" s="147">
        <f>IF(N188="snížená",J188,0)</f>
        <v>0</v>
      </c>
      <c r="BG188" s="147">
        <f>IF(N188="zákl. přenesená",J188,0)</f>
        <v>0</v>
      </c>
      <c r="BH188" s="147">
        <f>IF(N188="sníž. přenesená",J188,0)</f>
        <v>0</v>
      </c>
      <c r="BI188" s="147">
        <f>IF(N188="nulová",J188,0)</f>
        <v>0</v>
      </c>
      <c r="BJ188" s="18" t="s">
        <v>78</v>
      </c>
      <c r="BK188" s="147">
        <f>ROUND(I188*H188,2)</f>
        <v>0</v>
      </c>
      <c r="BL188" s="18" t="s">
        <v>423</v>
      </c>
      <c r="BM188" s="146" t="s">
        <v>1125</v>
      </c>
    </row>
    <row r="189" spans="2:65" s="1" customFormat="1" ht="19.5" x14ac:dyDescent="0.2">
      <c r="B189" s="33"/>
      <c r="D189" s="153" t="s">
        <v>360</v>
      </c>
      <c r="F189" s="180" t="s">
        <v>4455</v>
      </c>
      <c r="I189" s="150"/>
      <c r="L189" s="33"/>
      <c r="M189" s="151"/>
      <c r="T189" s="54"/>
      <c r="AT189" s="18" t="s">
        <v>360</v>
      </c>
      <c r="AU189" s="18" t="s">
        <v>78</v>
      </c>
    </row>
    <row r="190" spans="2:65" s="1" customFormat="1" ht="16.5" customHeight="1" x14ac:dyDescent="0.2">
      <c r="B190" s="134"/>
      <c r="C190" s="135" t="s">
        <v>616</v>
      </c>
      <c r="D190" s="135" t="s">
        <v>306</v>
      </c>
      <c r="E190" s="136" t="s">
        <v>4456</v>
      </c>
      <c r="F190" s="137" t="s">
        <v>4457</v>
      </c>
      <c r="G190" s="138" t="s">
        <v>871</v>
      </c>
      <c r="H190" s="139">
        <v>29</v>
      </c>
      <c r="I190" s="140"/>
      <c r="J190" s="141">
        <f>ROUND(I190*H190,2)</f>
        <v>0</v>
      </c>
      <c r="K190" s="137" t="s">
        <v>4330</v>
      </c>
      <c r="L190" s="33"/>
      <c r="M190" s="142" t="s">
        <v>2</v>
      </c>
      <c r="N190" s="143" t="s">
        <v>42</v>
      </c>
      <c r="P190" s="144">
        <f>O190*H190</f>
        <v>0</v>
      </c>
      <c r="Q190" s="144">
        <v>0</v>
      </c>
      <c r="R190" s="144">
        <f>Q190*H190</f>
        <v>0</v>
      </c>
      <c r="S190" s="144">
        <v>0</v>
      </c>
      <c r="T190" s="145">
        <f>S190*H190</f>
        <v>0</v>
      </c>
      <c r="AR190" s="146" t="s">
        <v>423</v>
      </c>
      <c r="AT190" s="146" t="s">
        <v>306</v>
      </c>
      <c r="AU190" s="146" t="s">
        <v>78</v>
      </c>
      <c r="AY190" s="18" t="s">
        <v>304</v>
      </c>
      <c r="BE190" s="147">
        <f>IF(N190="základní",J190,0)</f>
        <v>0</v>
      </c>
      <c r="BF190" s="147">
        <f>IF(N190="snížená",J190,0)</f>
        <v>0</v>
      </c>
      <c r="BG190" s="147">
        <f>IF(N190="zákl. přenesená",J190,0)</f>
        <v>0</v>
      </c>
      <c r="BH190" s="147">
        <f>IF(N190="sníž. přenesená",J190,0)</f>
        <v>0</v>
      </c>
      <c r="BI190" s="147">
        <f>IF(N190="nulová",J190,0)</f>
        <v>0</v>
      </c>
      <c r="BJ190" s="18" t="s">
        <v>78</v>
      </c>
      <c r="BK190" s="147">
        <f>ROUND(I190*H190,2)</f>
        <v>0</v>
      </c>
      <c r="BL190" s="18" t="s">
        <v>423</v>
      </c>
      <c r="BM190" s="146" t="s">
        <v>1225</v>
      </c>
    </row>
    <row r="191" spans="2:65" s="1" customFormat="1" ht="39" x14ac:dyDescent="0.2">
      <c r="B191" s="33"/>
      <c r="D191" s="153" t="s">
        <v>360</v>
      </c>
      <c r="F191" s="180" t="s">
        <v>4458</v>
      </c>
      <c r="I191" s="150"/>
      <c r="L191" s="33"/>
      <c r="M191" s="151"/>
      <c r="T191" s="54"/>
      <c r="AT191" s="18" t="s">
        <v>360</v>
      </c>
      <c r="AU191" s="18" t="s">
        <v>78</v>
      </c>
    </row>
    <row r="192" spans="2:65" s="1" customFormat="1" ht="16.5" customHeight="1" x14ac:dyDescent="0.2">
      <c r="B192" s="134"/>
      <c r="C192" s="135" t="s">
        <v>623</v>
      </c>
      <c r="D192" s="135" t="s">
        <v>306</v>
      </c>
      <c r="E192" s="136" t="s">
        <v>4459</v>
      </c>
      <c r="F192" s="137" t="s">
        <v>4460</v>
      </c>
      <c r="G192" s="138" t="s">
        <v>871</v>
      </c>
      <c r="H192" s="139">
        <v>9</v>
      </c>
      <c r="I192" s="140"/>
      <c r="J192" s="141">
        <f>ROUND(I192*H192,2)</f>
        <v>0</v>
      </c>
      <c r="K192" s="137" t="s">
        <v>4330</v>
      </c>
      <c r="L192" s="33"/>
      <c r="M192" s="142" t="s">
        <v>2</v>
      </c>
      <c r="N192" s="143" t="s">
        <v>42</v>
      </c>
      <c r="P192" s="144">
        <f>O192*H192</f>
        <v>0</v>
      </c>
      <c r="Q192" s="144">
        <v>0</v>
      </c>
      <c r="R192" s="144">
        <f>Q192*H192</f>
        <v>0</v>
      </c>
      <c r="S192" s="144">
        <v>0</v>
      </c>
      <c r="T192" s="145">
        <f>S192*H192</f>
        <v>0</v>
      </c>
      <c r="AR192" s="146" t="s">
        <v>423</v>
      </c>
      <c r="AT192" s="146" t="s">
        <v>306</v>
      </c>
      <c r="AU192" s="146" t="s">
        <v>78</v>
      </c>
      <c r="AY192" s="18" t="s">
        <v>304</v>
      </c>
      <c r="BE192" s="147">
        <f>IF(N192="základní",J192,0)</f>
        <v>0</v>
      </c>
      <c r="BF192" s="147">
        <f>IF(N192="snížená",J192,0)</f>
        <v>0</v>
      </c>
      <c r="BG192" s="147">
        <f>IF(N192="zákl. přenesená",J192,0)</f>
        <v>0</v>
      </c>
      <c r="BH192" s="147">
        <f>IF(N192="sníž. přenesená",J192,0)</f>
        <v>0</v>
      </c>
      <c r="BI192" s="147">
        <f>IF(N192="nulová",J192,0)</f>
        <v>0</v>
      </c>
      <c r="BJ192" s="18" t="s">
        <v>78</v>
      </c>
      <c r="BK192" s="147">
        <f>ROUND(I192*H192,2)</f>
        <v>0</v>
      </c>
      <c r="BL192" s="18" t="s">
        <v>423</v>
      </c>
      <c r="BM192" s="146" t="s">
        <v>1236</v>
      </c>
    </row>
    <row r="193" spans="2:65" s="1" customFormat="1" ht="39" x14ac:dyDescent="0.2">
      <c r="B193" s="33"/>
      <c r="D193" s="153" t="s">
        <v>360</v>
      </c>
      <c r="F193" s="180" t="s">
        <v>4461</v>
      </c>
      <c r="I193" s="150"/>
      <c r="L193" s="33"/>
      <c r="M193" s="151"/>
      <c r="T193" s="54"/>
      <c r="AT193" s="18" t="s">
        <v>360</v>
      </c>
      <c r="AU193" s="18" t="s">
        <v>78</v>
      </c>
    </row>
    <row r="194" spans="2:65" s="1" customFormat="1" ht="16.5" customHeight="1" x14ac:dyDescent="0.2">
      <c r="B194" s="134"/>
      <c r="C194" s="135" t="s">
        <v>630</v>
      </c>
      <c r="D194" s="135" t="s">
        <v>306</v>
      </c>
      <c r="E194" s="136" t="s">
        <v>4462</v>
      </c>
      <c r="F194" s="137" t="s">
        <v>4460</v>
      </c>
      <c r="G194" s="138" t="s">
        <v>871</v>
      </c>
      <c r="H194" s="139">
        <v>2</v>
      </c>
      <c r="I194" s="140"/>
      <c r="J194" s="141">
        <f>ROUND(I194*H194,2)</f>
        <v>0</v>
      </c>
      <c r="K194" s="137" t="s">
        <v>4330</v>
      </c>
      <c r="L194" s="33"/>
      <c r="M194" s="142" t="s">
        <v>2</v>
      </c>
      <c r="N194" s="143" t="s">
        <v>42</v>
      </c>
      <c r="P194" s="144">
        <f>O194*H194</f>
        <v>0</v>
      </c>
      <c r="Q194" s="144">
        <v>0</v>
      </c>
      <c r="R194" s="144">
        <f>Q194*H194</f>
        <v>0</v>
      </c>
      <c r="S194" s="144">
        <v>0</v>
      </c>
      <c r="T194" s="145">
        <f>S194*H194</f>
        <v>0</v>
      </c>
      <c r="AR194" s="146" t="s">
        <v>423</v>
      </c>
      <c r="AT194" s="146" t="s">
        <v>306</v>
      </c>
      <c r="AU194" s="146" t="s">
        <v>78</v>
      </c>
      <c r="AY194" s="18" t="s">
        <v>304</v>
      </c>
      <c r="BE194" s="147">
        <f>IF(N194="základní",J194,0)</f>
        <v>0</v>
      </c>
      <c r="BF194" s="147">
        <f>IF(N194="snížená",J194,0)</f>
        <v>0</v>
      </c>
      <c r="BG194" s="147">
        <f>IF(N194="zákl. přenesená",J194,0)</f>
        <v>0</v>
      </c>
      <c r="BH194" s="147">
        <f>IF(N194="sníž. přenesená",J194,0)</f>
        <v>0</v>
      </c>
      <c r="BI194" s="147">
        <f>IF(N194="nulová",J194,0)</f>
        <v>0</v>
      </c>
      <c r="BJ194" s="18" t="s">
        <v>78</v>
      </c>
      <c r="BK194" s="147">
        <f>ROUND(I194*H194,2)</f>
        <v>0</v>
      </c>
      <c r="BL194" s="18" t="s">
        <v>423</v>
      </c>
      <c r="BM194" s="146" t="s">
        <v>1258</v>
      </c>
    </row>
    <row r="195" spans="2:65" s="1" customFormat="1" ht="39" x14ac:dyDescent="0.2">
      <c r="B195" s="33"/>
      <c r="D195" s="153" t="s">
        <v>360</v>
      </c>
      <c r="F195" s="180" t="s">
        <v>4463</v>
      </c>
      <c r="I195" s="150"/>
      <c r="L195" s="33"/>
      <c r="M195" s="151"/>
      <c r="T195" s="54"/>
      <c r="AT195" s="18" t="s">
        <v>360</v>
      </c>
      <c r="AU195" s="18" t="s">
        <v>78</v>
      </c>
    </row>
    <row r="196" spans="2:65" s="1" customFormat="1" ht="16.5" customHeight="1" x14ac:dyDescent="0.2">
      <c r="B196" s="134"/>
      <c r="C196" s="135" t="s">
        <v>643</v>
      </c>
      <c r="D196" s="135" t="s">
        <v>306</v>
      </c>
      <c r="E196" s="136" t="s">
        <v>4464</v>
      </c>
      <c r="F196" s="137" t="s">
        <v>4465</v>
      </c>
      <c r="G196" s="138" t="s">
        <v>871</v>
      </c>
      <c r="H196" s="139">
        <v>10</v>
      </c>
      <c r="I196" s="140"/>
      <c r="J196" s="141">
        <f>ROUND(I196*H196,2)</f>
        <v>0</v>
      </c>
      <c r="K196" s="137" t="s">
        <v>4330</v>
      </c>
      <c r="L196" s="33"/>
      <c r="M196" s="142" t="s">
        <v>2</v>
      </c>
      <c r="N196" s="143" t="s">
        <v>42</v>
      </c>
      <c r="P196" s="144">
        <f>O196*H196</f>
        <v>0</v>
      </c>
      <c r="Q196" s="144">
        <v>0</v>
      </c>
      <c r="R196" s="144">
        <f>Q196*H196</f>
        <v>0</v>
      </c>
      <c r="S196" s="144">
        <v>0</v>
      </c>
      <c r="T196" s="145">
        <f>S196*H196</f>
        <v>0</v>
      </c>
      <c r="AR196" s="146" t="s">
        <v>423</v>
      </c>
      <c r="AT196" s="146" t="s">
        <v>306</v>
      </c>
      <c r="AU196" s="146" t="s">
        <v>78</v>
      </c>
      <c r="AY196" s="18" t="s">
        <v>304</v>
      </c>
      <c r="BE196" s="147">
        <f>IF(N196="základní",J196,0)</f>
        <v>0</v>
      </c>
      <c r="BF196" s="147">
        <f>IF(N196="snížená",J196,0)</f>
        <v>0</v>
      </c>
      <c r="BG196" s="147">
        <f>IF(N196="zákl. přenesená",J196,0)</f>
        <v>0</v>
      </c>
      <c r="BH196" s="147">
        <f>IF(N196="sníž. přenesená",J196,0)</f>
        <v>0</v>
      </c>
      <c r="BI196" s="147">
        <f>IF(N196="nulová",J196,0)</f>
        <v>0</v>
      </c>
      <c r="BJ196" s="18" t="s">
        <v>78</v>
      </c>
      <c r="BK196" s="147">
        <f>ROUND(I196*H196,2)</f>
        <v>0</v>
      </c>
      <c r="BL196" s="18" t="s">
        <v>423</v>
      </c>
      <c r="BM196" s="146" t="s">
        <v>1269</v>
      </c>
    </row>
    <row r="197" spans="2:65" s="1" customFormat="1" ht="19.5" x14ac:dyDescent="0.2">
      <c r="B197" s="33"/>
      <c r="D197" s="153" t="s">
        <v>360</v>
      </c>
      <c r="F197" s="180" t="s">
        <v>4466</v>
      </c>
      <c r="I197" s="150"/>
      <c r="L197" s="33"/>
      <c r="M197" s="151"/>
      <c r="T197" s="54"/>
      <c r="AT197" s="18" t="s">
        <v>360</v>
      </c>
      <c r="AU197" s="18" t="s">
        <v>78</v>
      </c>
    </row>
    <row r="198" spans="2:65" s="1" customFormat="1" ht="16.5" customHeight="1" x14ac:dyDescent="0.2">
      <c r="B198" s="134"/>
      <c r="C198" s="135" t="s">
        <v>650</v>
      </c>
      <c r="D198" s="135" t="s">
        <v>306</v>
      </c>
      <c r="E198" s="136" t="s">
        <v>4467</v>
      </c>
      <c r="F198" s="137" t="s">
        <v>4468</v>
      </c>
      <c r="G198" s="138" t="s">
        <v>871</v>
      </c>
      <c r="H198" s="139">
        <v>46</v>
      </c>
      <c r="I198" s="140"/>
      <c r="J198" s="141">
        <f>ROUND(I198*H198,2)</f>
        <v>0</v>
      </c>
      <c r="K198" s="137" t="s">
        <v>4330</v>
      </c>
      <c r="L198" s="33"/>
      <c r="M198" s="142" t="s">
        <v>2</v>
      </c>
      <c r="N198" s="143" t="s">
        <v>42</v>
      </c>
      <c r="P198" s="144">
        <f>O198*H198</f>
        <v>0</v>
      </c>
      <c r="Q198" s="144">
        <v>0</v>
      </c>
      <c r="R198" s="144">
        <f>Q198*H198</f>
        <v>0</v>
      </c>
      <c r="S198" s="144">
        <v>0</v>
      </c>
      <c r="T198" s="145">
        <f>S198*H198</f>
        <v>0</v>
      </c>
      <c r="AR198" s="146" t="s">
        <v>423</v>
      </c>
      <c r="AT198" s="146" t="s">
        <v>306</v>
      </c>
      <c r="AU198" s="146" t="s">
        <v>78</v>
      </c>
      <c r="AY198" s="18" t="s">
        <v>304</v>
      </c>
      <c r="BE198" s="147">
        <f>IF(N198="základní",J198,0)</f>
        <v>0</v>
      </c>
      <c r="BF198" s="147">
        <f>IF(N198="snížená",J198,0)</f>
        <v>0</v>
      </c>
      <c r="BG198" s="147">
        <f>IF(N198="zákl. přenesená",J198,0)</f>
        <v>0</v>
      </c>
      <c r="BH198" s="147">
        <f>IF(N198="sníž. přenesená",J198,0)</f>
        <v>0</v>
      </c>
      <c r="BI198" s="147">
        <f>IF(N198="nulová",J198,0)</f>
        <v>0</v>
      </c>
      <c r="BJ198" s="18" t="s">
        <v>78</v>
      </c>
      <c r="BK198" s="147">
        <f>ROUND(I198*H198,2)</f>
        <v>0</v>
      </c>
      <c r="BL198" s="18" t="s">
        <v>423</v>
      </c>
      <c r="BM198" s="146" t="s">
        <v>1282</v>
      </c>
    </row>
    <row r="199" spans="2:65" s="1" customFormat="1" ht="39" x14ac:dyDescent="0.2">
      <c r="B199" s="33"/>
      <c r="D199" s="153" t="s">
        <v>360</v>
      </c>
      <c r="F199" s="180" t="s">
        <v>4469</v>
      </c>
      <c r="I199" s="150"/>
      <c r="L199" s="33"/>
      <c r="M199" s="151"/>
      <c r="T199" s="54"/>
      <c r="AT199" s="18" t="s">
        <v>360</v>
      </c>
      <c r="AU199" s="18" t="s">
        <v>78</v>
      </c>
    </row>
    <row r="200" spans="2:65" s="1" customFormat="1" ht="16.5" customHeight="1" x14ac:dyDescent="0.2">
      <c r="B200" s="134"/>
      <c r="C200" s="135" t="s">
        <v>661</v>
      </c>
      <c r="D200" s="135" t="s">
        <v>306</v>
      </c>
      <c r="E200" s="136" t="s">
        <v>4470</v>
      </c>
      <c r="F200" s="137" t="s">
        <v>4471</v>
      </c>
      <c r="G200" s="138" t="s">
        <v>871</v>
      </c>
      <c r="H200" s="139">
        <v>12</v>
      </c>
      <c r="I200" s="140"/>
      <c r="J200" s="141">
        <f>ROUND(I200*H200,2)</f>
        <v>0</v>
      </c>
      <c r="K200" s="137" t="s">
        <v>4330</v>
      </c>
      <c r="L200" s="33"/>
      <c r="M200" s="142" t="s">
        <v>2</v>
      </c>
      <c r="N200" s="143" t="s">
        <v>42</v>
      </c>
      <c r="P200" s="144">
        <f>O200*H200</f>
        <v>0</v>
      </c>
      <c r="Q200" s="144">
        <v>0</v>
      </c>
      <c r="R200" s="144">
        <f>Q200*H200</f>
        <v>0</v>
      </c>
      <c r="S200" s="144">
        <v>0</v>
      </c>
      <c r="T200" s="145">
        <f>S200*H200</f>
        <v>0</v>
      </c>
      <c r="AR200" s="146" t="s">
        <v>423</v>
      </c>
      <c r="AT200" s="146" t="s">
        <v>306</v>
      </c>
      <c r="AU200" s="146" t="s">
        <v>78</v>
      </c>
      <c r="AY200" s="18" t="s">
        <v>304</v>
      </c>
      <c r="BE200" s="147">
        <f>IF(N200="základní",J200,0)</f>
        <v>0</v>
      </c>
      <c r="BF200" s="147">
        <f>IF(N200="snížená",J200,0)</f>
        <v>0</v>
      </c>
      <c r="BG200" s="147">
        <f>IF(N200="zákl. přenesená",J200,0)</f>
        <v>0</v>
      </c>
      <c r="BH200" s="147">
        <f>IF(N200="sníž. přenesená",J200,0)</f>
        <v>0</v>
      </c>
      <c r="BI200" s="147">
        <f>IF(N200="nulová",J200,0)</f>
        <v>0</v>
      </c>
      <c r="BJ200" s="18" t="s">
        <v>78</v>
      </c>
      <c r="BK200" s="147">
        <f>ROUND(I200*H200,2)</f>
        <v>0</v>
      </c>
      <c r="BL200" s="18" t="s">
        <v>423</v>
      </c>
      <c r="BM200" s="146" t="s">
        <v>1330</v>
      </c>
    </row>
    <row r="201" spans="2:65" s="1" customFormat="1" ht="19.5" x14ac:dyDescent="0.2">
      <c r="B201" s="33"/>
      <c r="D201" s="153" t="s">
        <v>360</v>
      </c>
      <c r="F201" s="180" t="s">
        <v>4472</v>
      </c>
      <c r="I201" s="150"/>
      <c r="L201" s="33"/>
      <c r="M201" s="151"/>
      <c r="T201" s="54"/>
      <c r="AT201" s="18" t="s">
        <v>360</v>
      </c>
      <c r="AU201" s="18" t="s">
        <v>78</v>
      </c>
    </row>
    <row r="202" spans="2:65" s="1" customFormat="1" ht="16.5" customHeight="1" x14ac:dyDescent="0.2">
      <c r="B202" s="134"/>
      <c r="C202" s="135" t="s">
        <v>673</v>
      </c>
      <c r="D202" s="135" t="s">
        <v>306</v>
      </c>
      <c r="E202" s="136" t="s">
        <v>4473</v>
      </c>
      <c r="F202" s="137" t="s">
        <v>4474</v>
      </c>
      <c r="G202" s="138" t="s">
        <v>871</v>
      </c>
      <c r="H202" s="139">
        <v>7</v>
      </c>
      <c r="I202" s="140"/>
      <c r="J202" s="141">
        <f>ROUND(I202*H202,2)</f>
        <v>0</v>
      </c>
      <c r="K202" s="137" t="s">
        <v>4330</v>
      </c>
      <c r="L202" s="33"/>
      <c r="M202" s="142" t="s">
        <v>2</v>
      </c>
      <c r="N202" s="143" t="s">
        <v>42</v>
      </c>
      <c r="P202" s="144">
        <f>O202*H202</f>
        <v>0</v>
      </c>
      <c r="Q202" s="144">
        <v>0</v>
      </c>
      <c r="R202" s="144">
        <f>Q202*H202</f>
        <v>0</v>
      </c>
      <c r="S202" s="144">
        <v>0</v>
      </c>
      <c r="T202" s="145">
        <f>S202*H202</f>
        <v>0</v>
      </c>
      <c r="AR202" s="146" t="s">
        <v>423</v>
      </c>
      <c r="AT202" s="146" t="s">
        <v>306</v>
      </c>
      <c r="AU202" s="146" t="s">
        <v>78</v>
      </c>
      <c r="AY202" s="18" t="s">
        <v>304</v>
      </c>
      <c r="BE202" s="147">
        <f>IF(N202="základní",J202,0)</f>
        <v>0</v>
      </c>
      <c r="BF202" s="147">
        <f>IF(N202="snížená",J202,0)</f>
        <v>0</v>
      </c>
      <c r="BG202" s="147">
        <f>IF(N202="zákl. přenesená",J202,0)</f>
        <v>0</v>
      </c>
      <c r="BH202" s="147">
        <f>IF(N202="sníž. přenesená",J202,0)</f>
        <v>0</v>
      </c>
      <c r="BI202" s="147">
        <f>IF(N202="nulová",J202,0)</f>
        <v>0</v>
      </c>
      <c r="BJ202" s="18" t="s">
        <v>78</v>
      </c>
      <c r="BK202" s="147">
        <f>ROUND(I202*H202,2)</f>
        <v>0</v>
      </c>
      <c r="BL202" s="18" t="s">
        <v>423</v>
      </c>
      <c r="BM202" s="146" t="s">
        <v>1343</v>
      </c>
    </row>
    <row r="203" spans="2:65" s="1" customFormat="1" ht="29.25" x14ac:dyDescent="0.2">
      <c r="B203" s="33"/>
      <c r="D203" s="153" t="s">
        <v>360</v>
      </c>
      <c r="F203" s="180" t="s">
        <v>4475</v>
      </c>
      <c r="I203" s="150"/>
      <c r="L203" s="33"/>
      <c r="M203" s="151"/>
      <c r="T203" s="54"/>
      <c r="AT203" s="18" t="s">
        <v>360</v>
      </c>
      <c r="AU203" s="18" t="s">
        <v>78</v>
      </c>
    </row>
    <row r="204" spans="2:65" s="1" customFormat="1" ht="21.75" customHeight="1" x14ac:dyDescent="0.2">
      <c r="B204" s="134"/>
      <c r="C204" s="135" t="s">
        <v>677</v>
      </c>
      <c r="D204" s="135" t="s">
        <v>306</v>
      </c>
      <c r="E204" s="136" t="s">
        <v>4476</v>
      </c>
      <c r="F204" s="137" t="s">
        <v>4477</v>
      </c>
      <c r="G204" s="138" t="s">
        <v>871</v>
      </c>
      <c r="H204" s="139">
        <v>9</v>
      </c>
      <c r="I204" s="140"/>
      <c r="J204" s="141">
        <f>ROUND(I204*H204,2)</f>
        <v>0</v>
      </c>
      <c r="K204" s="137" t="s">
        <v>4330</v>
      </c>
      <c r="L204" s="33"/>
      <c r="M204" s="142" t="s">
        <v>2</v>
      </c>
      <c r="N204" s="143" t="s">
        <v>42</v>
      </c>
      <c r="P204" s="144">
        <f>O204*H204</f>
        <v>0</v>
      </c>
      <c r="Q204" s="144">
        <v>0</v>
      </c>
      <c r="R204" s="144">
        <f>Q204*H204</f>
        <v>0</v>
      </c>
      <c r="S204" s="144">
        <v>0</v>
      </c>
      <c r="T204" s="145">
        <f>S204*H204</f>
        <v>0</v>
      </c>
      <c r="AR204" s="146" t="s">
        <v>423</v>
      </c>
      <c r="AT204" s="146" t="s">
        <v>306</v>
      </c>
      <c r="AU204" s="146" t="s">
        <v>78</v>
      </c>
      <c r="AY204" s="18" t="s">
        <v>304</v>
      </c>
      <c r="BE204" s="147">
        <f>IF(N204="základní",J204,0)</f>
        <v>0</v>
      </c>
      <c r="BF204" s="147">
        <f>IF(N204="snížená",J204,0)</f>
        <v>0</v>
      </c>
      <c r="BG204" s="147">
        <f>IF(N204="zákl. přenesená",J204,0)</f>
        <v>0</v>
      </c>
      <c r="BH204" s="147">
        <f>IF(N204="sníž. přenesená",J204,0)</f>
        <v>0</v>
      </c>
      <c r="BI204" s="147">
        <f>IF(N204="nulová",J204,0)</f>
        <v>0</v>
      </c>
      <c r="BJ204" s="18" t="s">
        <v>78</v>
      </c>
      <c r="BK204" s="147">
        <f>ROUND(I204*H204,2)</f>
        <v>0</v>
      </c>
      <c r="BL204" s="18" t="s">
        <v>423</v>
      </c>
      <c r="BM204" s="146" t="s">
        <v>1358</v>
      </c>
    </row>
    <row r="205" spans="2:65" s="1" customFormat="1" ht="29.25" x14ac:dyDescent="0.2">
      <c r="B205" s="33"/>
      <c r="D205" s="153" t="s">
        <v>360</v>
      </c>
      <c r="F205" s="180" t="s">
        <v>4478</v>
      </c>
      <c r="I205" s="150"/>
      <c r="L205" s="33"/>
      <c r="M205" s="151"/>
      <c r="T205" s="54"/>
      <c r="AT205" s="18" t="s">
        <v>360</v>
      </c>
      <c r="AU205" s="18" t="s">
        <v>78</v>
      </c>
    </row>
    <row r="206" spans="2:65" s="1" customFormat="1" ht="16.5" customHeight="1" x14ac:dyDescent="0.2">
      <c r="B206" s="134"/>
      <c r="C206" s="135" t="s">
        <v>691</v>
      </c>
      <c r="D206" s="135" t="s">
        <v>306</v>
      </c>
      <c r="E206" s="136" t="s">
        <v>4479</v>
      </c>
      <c r="F206" s="137" t="s">
        <v>4480</v>
      </c>
      <c r="G206" s="138" t="s">
        <v>871</v>
      </c>
      <c r="H206" s="139">
        <v>7</v>
      </c>
      <c r="I206" s="140"/>
      <c r="J206" s="141">
        <f>ROUND(I206*H206,2)</f>
        <v>0</v>
      </c>
      <c r="K206" s="137" t="s">
        <v>4373</v>
      </c>
      <c r="L206" s="33"/>
      <c r="M206" s="142" t="s">
        <v>2</v>
      </c>
      <c r="N206" s="143" t="s">
        <v>42</v>
      </c>
      <c r="P206" s="144">
        <f>O206*H206</f>
        <v>0</v>
      </c>
      <c r="Q206" s="144">
        <v>0</v>
      </c>
      <c r="R206" s="144">
        <f>Q206*H206</f>
        <v>0</v>
      </c>
      <c r="S206" s="144">
        <v>0</v>
      </c>
      <c r="T206" s="145">
        <f>S206*H206</f>
        <v>0</v>
      </c>
      <c r="AR206" s="146" t="s">
        <v>423</v>
      </c>
      <c r="AT206" s="146" t="s">
        <v>306</v>
      </c>
      <c r="AU206" s="146" t="s">
        <v>78</v>
      </c>
      <c r="AY206" s="18" t="s">
        <v>304</v>
      </c>
      <c r="BE206" s="147">
        <f>IF(N206="základní",J206,0)</f>
        <v>0</v>
      </c>
      <c r="BF206" s="147">
        <f>IF(N206="snížená",J206,0)</f>
        <v>0</v>
      </c>
      <c r="BG206" s="147">
        <f>IF(N206="zákl. přenesená",J206,0)</f>
        <v>0</v>
      </c>
      <c r="BH206" s="147">
        <f>IF(N206="sníž. přenesená",J206,0)</f>
        <v>0</v>
      </c>
      <c r="BI206" s="147">
        <f>IF(N206="nulová",J206,0)</f>
        <v>0</v>
      </c>
      <c r="BJ206" s="18" t="s">
        <v>78</v>
      </c>
      <c r="BK206" s="147">
        <f>ROUND(I206*H206,2)</f>
        <v>0</v>
      </c>
      <c r="BL206" s="18" t="s">
        <v>423</v>
      </c>
      <c r="BM206" s="146" t="s">
        <v>1373</v>
      </c>
    </row>
    <row r="207" spans="2:65" s="1" customFormat="1" ht="39" x14ac:dyDescent="0.2">
      <c r="B207" s="33"/>
      <c r="D207" s="153" t="s">
        <v>360</v>
      </c>
      <c r="F207" s="180" t="s">
        <v>4481</v>
      </c>
      <c r="I207" s="150"/>
      <c r="L207" s="33"/>
      <c r="M207" s="151"/>
      <c r="T207" s="54"/>
      <c r="AT207" s="18" t="s">
        <v>360</v>
      </c>
      <c r="AU207" s="18" t="s">
        <v>78</v>
      </c>
    </row>
    <row r="208" spans="2:65" s="1" customFormat="1" ht="16.5" customHeight="1" x14ac:dyDescent="0.2">
      <c r="B208" s="134"/>
      <c r="C208" s="135" t="s">
        <v>700</v>
      </c>
      <c r="D208" s="135" t="s">
        <v>306</v>
      </c>
      <c r="E208" s="136" t="s">
        <v>4482</v>
      </c>
      <c r="F208" s="137" t="s">
        <v>4483</v>
      </c>
      <c r="G208" s="138" t="s">
        <v>871</v>
      </c>
      <c r="H208" s="139">
        <v>9</v>
      </c>
      <c r="I208" s="140"/>
      <c r="J208" s="141">
        <f>ROUND(I208*H208,2)</f>
        <v>0</v>
      </c>
      <c r="K208" s="137" t="s">
        <v>4330</v>
      </c>
      <c r="L208" s="33"/>
      <c r="M208" s="142" t="s">
        <v>2</v>
      </c>
      <c r="N208" s="143" t="s">
        <v>42</v>
      </c>
      <c r="P208" s="144">
        <f>O208*H208</f>
        <v>0</v>
      </c>
      <c r="Q208" s="144">
        <v>0</v>
      </c>
      <c r="R208" s="144">
        <f>Q208*H208</f>
        <v>0</v>
      </c>
      <c r="S208" s="144">
        <v>0</v>
      </c>
      <c r="T208" s="145">
        <f>S208*H208</f>
        <v>0</v>
      </c>
      <c r="AR208" s="146" t="s">
        <v>423</v>
      </c>
      <c r="AT208" s="146" t="s">
        <v>306</v>
      </c>
      <c r="AU208" s="146" t="s">
        <v>78</v>
      </c>
      <c r="AY208" s="18" t="s">
        <v>304</v>
      </c>
      <c r="BE208" s="147">
        <f>IF(N208="základní",J208,0)</f>
        <v>0</v>
      </c>
      <c r="BF208" s="147">
        <f>IF(N208="snížená",J208,0)</f>
        <v>0</v>
      </c>
      <c r="BG208" s="147">
        <f>IF(N208="zákl. přenesená",J208,0)</f>
        <v>0</v>
      </c>
      <c r="BH208" s="147">
        <f>IF(N208="sníž. přenesená",J208,0)</f>
        <v>0</v>
      </c>
      <c r="BI208" s="147">
        <f>IF(N208="nulová",J208,0)</f>
        <v>0</v>
      </c>
      <c r="BJ208" s="18" t="s">
        <v>78</v>
      </c>
      <c r="BK208" s="147">
        <f>ROUND(I208*H208,2)</f>
        <v>0</v>
      </c>
      <c r="BL208" s="18" t="s">
        <v>423</v>
      </c>
      <c r="BM208" s="146" t="s">
        <v>1388</v>
      </c>
    </row>
    <row r="209" spans="2:65" s="1" customFormat="1" ht="29.25" x14ac:dyDescent="0.2">
      <c r="B209" s="33"/>
      <c r="D209" s="153" t="s">
        <v>360</v>
      </c>
      <c r="F209" s="180" t="s">
        <v>4484</v>
      </c>
      <c r="I209" s="150"/>
      <c r="L209" s="33"/>
      <c r="M209" s="151"/>
      <c r="T209" s="54"/>
      <c r="AT209" s="18" t="s">
        <v>360</v>
      </c>
      <c r="AU209" s="18" t="s">
        <v>78</v>
      </c>
    </row>
    <row r="210" spans="2:65" s="1" customFormat="1" ht="16.5" customHeight="1" x14ac:dyDescent="0.2">
      <c r="B210" s="134"/>
      <c r="C210" s="135" t="s">
        <v>712</v>
      </c>
      <c r="D210" s="135" t="s">
        <v>306</v>
      </c>
      <c r="E210" s="136" t="s">
        <v>4485</v>
      </c>
      <c r="F210" s="137" t="s">
        <v>4486</v>
      </c>
      <c r="G210" s="138" t="s">
        <v>871</v>
      </c>
      <c r="H210" s="139">
        <v>8</v>
      </c>
      <c r="I210" s="140"/>
      <c r="J210" s="141">
        <f>ROUND(I210*H210,2)</f>
        <v>0</v>
      </c>
      <c r="K210" s="137" t="s">
        <v>4330</v>
      </c>
      <c r="L210" s="33"/>
      <c r="M210" s="142" t="s">
        <v>2</v>
      </c>
      <c r="N210" s="143" t="s">
        <v>42</v>
      </c>
      <c r="P210" s="144">
        <f>O210*H210</f>
        <v>0</v>
      </c>
      <c r="Q210" s="144">
        <v>0</v>
      </c>
      <c r="R210" s="144">
        <f>Q210*H210</f>
        <v>0</v>
      </c>
      <c r="S210" s="144">
        <v>0</v>
      </c>
      <c r="T210" s="145">
        <f>S210*H210</f>
        <v>0</v>
      </c>
      <c r="AR210" s="146" t="s">
        <v>423</v>
      </c>
      <c r="AT210" s="146" t="s">
        <v>306</v>
      </c>
      <c r="AU210" s="146" t="s">
        <v>78</v>
      </c>
      <c r="AY210" s="18" t="s">
        <v>304</v>
      </c>
      <c r="BE210" s="147">
        <f>IF(N210="základní",J210,0)</f>
        <v>0</v>
      </c>
      <c r="BF210" s="147">
        <f>IF(N210="snížená",J210,0)</f>
        <v>0</v>
      </c>
      <c r="BG210" s="147">
        <f>IF(N210="zákl. přenesená",J210,0)</f>
        <v>0</v>
      </c>
      <c r="BH210" s="147">
        <f>IF(N210="sníž. přenesená",J210,0)</f>
        <v>0</v>
      </c>
      <c r="BI210" s="147">
        <f>IF(N210="nulová",J210,0)</f>
        <v>0</v>
      </c>
      <c r="BJ210" s="18" t="s">
        <v>78</v>
      </c>
      <c r="BK210" s="147">
        <f>ROUND(I210*H210,2)</f>
        <v>0</v>
      </c>
      <c r="BL210" s="18" t="s">
        <v>423</v>
      </c>
      <c r="BM210" s="146" t="s">
        <v>1392</v>
      </c>
    </row>
    <row r="211" spans="2:65" s="1" customFormat="1" ht="19.5" x14ac:dyDescent="0.2">
      <c r="B211" s="33"/>
      <c r="D211" s="153" t="s">
        <v>360</v>
      </c>
      <c r="F211" s="180" t="s">
        <v>4487</v>
      </c>
      <c r="I211" s="150"/>
      <c r="L211" s="33"/>
      <c r="M211" s="151"/>
      <c r="T211" s="54"/>
      <c r="AT211" s="18" t="s">
        <v>360</v>
      </c>
      <c r="AU211" s="18" t="s">
        <v>78</v>
      </c>
    </row>
    <row r="212" spans="2:65" s="1" customFormat="1" ht="16.5" customHeight="1" x14ac:dyDescent="0.2">
      <c r="B212" s="134"/>
      <c r="C212" s="135" t="s">
        <v>717</v>
      </c>
      <c r="D212" s="135" t="s">
        <v>306</v>
      </c>
      <c r="E212" s="136" t="s">
        <v>4488</v>
      </c>
      <c r="F212" s="137" t="s">
        <v>4489</v>
      </c>
      <c r="G212" s="138" t="s">
        <v>871</v>
      </c>
      <c r="H212" s="139">
        <v>13</v>
      </c>
      <c r="I212" s="140"/>
      <c r="J212" s="141">
        <f>ROUND(I212*H212,2)</f>
        <v>0</v>
      </c>
      <c r="K212" s="137" t="s">
        <v>4330</v>
      </c>
      <c r="L212" s="33"/>
      <c r="M212" s="142" t="s">
        <v>2</v>
      </c>
      <c r="N212" s="143" t="s">
        <v>42</v>
      </c>
      <c r="P212" s="144">
        <f>O212*H212</f>
        <v>0</v>
      </c>
      <c r="Q212" s="144">
        <v>0</v>
      </c>
      <c r="R212" s="144">
        <f>Q212*H212</f>
        <v>0</v>
      </c>
      <c r="S212" s="144">
        <v>0</v>
      </c>
      <c r="T212" s="145">
        <f>S212*H212</f>
        <v>0</v>
      </c>
      <c r="AR212" s="146" t="s">
        <v>423</v>
      </c>
      <c r="AT212" s="146" t="s">
        <v>306</v>
      </c>
      <c r="AU212" s="146" t="s">
        <v>78</v>
      </c>
      <c r="AY212" s="18" t="s">
        <v>304</v>
      </c>
      <c r="BE212" s="147">
        <f>IF(N212="základní",J212,0)</f>
        <v>0</v>
      </c>
      <c r="BF212" s="147">
        <f>IF(N212="snížená",J212,0)</f>
        <v>0</v>
      </c>
      <c r="BG212" s="147">
        <f>IF(N212="zákl. přenesená",J212,0)</f>
        <v>0</v>
      </c>
      <c r="BH212" s="147">
        <f>IF(N212="sníž. přenesená",J212,0)</f>
        <v>0</v>
      </c>
      <c r="BI212" s="147">
        <f>IF(N212="nulová",J212,0)</f>
        <v>0</v>
      </c>
      <c r="BJ212" s="18" t="s">
        <v>78</v>
      </c>
      <c r="BK212" s="147">
        <f>ROUND(I212*H212,2)</f>
        <v>0</v>
      </c>
      <c r="BL212" s="18" t="s">
        <v>423</v>
      </c>
      <c r="BM212" s="146" t="s">
        <v>1401</v>
      </c>
    </row>
    <row r="213" spans="2:65" s="1" customFormat="1" ht="19.5" x14ac:dyDescent="0.2">
      <c r="B213" s="33"/>
      <c r="D213" s="153" t="s">
        <v>360</v>
      </c>
      <c r="F213" s="180" t="s">
        <v>4490</v>
      </c>
      <c r="I213" s="150"/>
      <c r="L213" s="33"/>
      <c r="M213" s="151"/>
      <c r="T213" s="54"/>
      <c r="AT213" s="18" t="s">
        <v>360</v>
      </c>
      <c r="AU213" s="18" t="s">
        <v>78</v>
      </c>
    </row>
    <row r="214" spans="2:65" s="1" customFormat="1" ht="16.5" customHeight="1" x14ac:dyDescent="0.2">
      <c r="B214" s="134"/>
      <c r="C214" s="135" t="s">
        <v>725</v>
      </c>
      <c r="D214" s="135" t="s">
        <v>306</v>
      </c>
      <c r="E214" s="136" t="s">
        <v>4491</v>
      </c>
      <c r="F214" s="137" t="s">
        <v>4492</v>
      </c>
      <c r="G214" s="138" t="s">
        <v>871</v>
      </c>
      <c r="H214" s="139">
        <v>3</v>
      </c>
      <c r="I214" s="140"/>
      <c r="J214" s="141">
        <f>ROUND(I214*H214,2)</f>
        <v>0</v>
      </c>
      <c r="K214" s="137" t="s">
        <v>4330</v>
      </c>
      <c r="L214" s="33"/>
      <c r="M214" s="142" t="s">
        <v>2</v>
      </c>
      <c r="N214" s="143" t="s">
        <v>42</v>
      </c>
      <c r="P214" s="144">
        <f>O214*H214</f>
        <v>0</v>
      </c>
      <c r="Q214" s="144">
        <v>0</v>
      </c>
      <c r="R214" s="144">
        <f>Q214*H214</f>
        <v>0</v>
      </c>
      <c r="S214" s="144">
        <v>0</v>
      </c>
      <c r="T214" s="145">
        <f>S214*H214</f>
        <v>0</v>
      </c>
      <c r="AR214" s="146" t="s">
        <v>423</v>
      </c>
      <c r="AT214" s="146" t="s">
        <v>306</v>
      </c>
      <c r="AU214" s="146" t="s">
        <v>78</v>
      </c>
      <c r="AY214" s="18" t="s">
        <v>304</v>
      </c>
      <c r="BE214" s="147">
        <f>IF(N214="základní",J214,0)</f>
        <v>0</v>
      </c>
      <c r="BF214" s="147">
        <f>IF(N214="snížená",J214,0)</f>
        <v>0</v>
      </c>
      <c r="BG214" s="147">
        <f>IF(N214="zákl. přenesená",J214,0)</f>
        <v>0</v>
      </c>
      <c r="BH214" s="147">
        <f>IF(N214="sníž. přenesená",J214,0)</f>
        <v>0</v>
      </c>
      <c r="BI214" s="147">
        <f>IF(N214="nulová",J214,0)</f>
        <v>0</v>
      </c>
      <c r="BJ214" s="18" t="s">
        <v>78</v>
      </c>
      <c r="BK214" s="147">
        <f>ROUND(I214*H214,2)</f>
        <v>0</v>
      </c>
      <c r="BL214" s="18" t="s">
        <v>423</v>
      </c>
      <c r="BM214" s="146" t="s">
        <v>1409</v>
      </c>
    </row>
    <row r="215" spans="2:65" s="1" customFormat="1" ht="19.5" x14ac:dyDescent="0.2">
      <c r="B215" s="33"/>
      <c r="D215" s="153" t="s">
        <v>360</v>
      </c>
      <c r="F215" s="180" t="s">
        <v>4395</v>
      </c>
      <c r="I215" s="150"/>
      <c r="L215" s="33"/>
      <c r="M215" s="151"/>
      <c r="T215" s="54"/>
      <c r="AT215" s="18" t="s">
        <v>360</v>
      </c>
      <c r="AU215" s="18" t="s">
        <v>78</v>
      </c>
    </row>
    <row r="216" spans="2:65" s="1" customFormat="1" ht="16.5" customHeight="1" x14ac:dyDescent="0.2">
      <c r="B216" s="134"/>
      <c r="C216" s="135" t="s">
        <v>742</v>
      </c>
      <c r="D216" s="135" t="s">
        <v>306</v>
      </c>
      <c r="E216" s="136" t="s">
        <v>4493</v>
      </c>
      <c r="F216" s="137" t="s">
        <v>4494</v>
      </c>
      <c r="G216" s="138" t="s">
        <v>871</v>
      </c>
      <c r="H216" s="139">
        <v>1</v>
      </c>
      <c r="I216" s="140"/>
      <c r="J216" s="141">
        <f>ROUND(I216*H216,2)</f>
        <v>0</v>
      </c>
      <c r="K216" s="137" t="s">
        <v>4330</v>
      </c>
      <c r="L216" s="33"/>
      <c r="M216" s="142" t="s">
        <v>2</v>
      </c>
      <c r="N216" s="143" t="s">
        <v>42</v>
      </c>
      <c r="P216" s="144">
        <f>O216*H216</f>
        <v>0</v>
      </c>
      <c r="Q216" s="144">
        <v>0</v>
      </c>
      <c r="R216" s="144">
        <f>Q216*H216</f>
        <v>0</v>
      </c>
      <c r="S216" s="144">
        <v>0</v>
      </c>
      <c r="T216" s="145">
        <f>S216*H216</f>
        <v>0</v>
      </c>
      <c r="AR216" s="146" t="s">
        <v>423</v>
      </c>
      <c r="AT216" s="146" t="s">
        <v>306</v>
      </c>
      <c r="AU216" s="146" t="s">
        <v>78</v>
      </c>
      <c r="AY216" s="18" t="s">
        <v>304</v>
      </c>
      <c r="BE216" s="147">
        <f>IF(N216="základní",J216,0)</f>
        <v>0</v>
      </c>
      <c r="BF216" s="147">
        <f>IF(N216="snížená",J216,0)</f>
        <v>0</v>
      </c>
      <c r="BG216" s="147">
        <f>IF(N216="zákl. přenesená",J216,0)</f>
        <v>0</v>
      </c>
      <c r="BH216" s="147">
        <f>IF(N216="sníž. přenesená",J216,0)</f>
        <v>0</v>
      </c>
      <c r="BI216" s="147">
        <f>IF(N216="nulová",J216,0)</f>
        <v>0</v>
      </c>
      <c r="BJ216" s="18" t="s">
        <v>78</v>
      </c>
      <c r="BK216" s="147">
        <f>ROUND(I216*H216,2)</f>
        <v>0</v>
      </c>
      <c r="BL216" s="18" t="s">
        <v>423</v>
      </c>
      <c r="BM216" s="146" t="s">
        <v>1415</v>
      </c>
    </row>
    <row r="217" spans="2:65" s="1" customFormat="1" ht="19.5" x14ac:dyDescent="0.2">
      <c r="B217" s="33"/>
      <c r="D217" s="153" t="s">
        <v>360</v>
      </c>
      <c r="F217" s="180" t="s">
        <v>4398</v>
      </c>
      <c r="I217" s="150"/>
      <c r="L217" s="33"/>
      <c r="M217" s="151"/>
      <c r="T217" s="54"/>
      <c r="AT217" s="18" t="s">
        <v>360</v>
      </c>
      <c r="AU217" s="18" t="s">
        <v>78</v>
      </c>
    </row>
    <row r="218" spans="2:65" s="1" customFormat="1" ht="16.5" customHeight="1" x14ac:dyDescent="0.2">
      <c r="B218" s="134"/>
      <c r="C218" s="135" t="s">
        <v>747</v>
      </c>
      <c r="D218" s="135" t="s">
        <v>306</v>
      </c>
      <c r="E218" s="136" t="s">
        <v>4495</v>
      </c>
      <c r="F218" s="137" t="s">
        <v>4496</v>
      </c>
      <c r="G218" s="138" t="s">
        <v>179</v>
      </c>
      <c r="H218" s="139">
        <v>646.9</v>
      </c>
      <c r="I218" s="140"/>
      <c r="J218" s="141">
        <f>ROUND(I218*H218,2)</f>
        <v>0</v>
      </c>
      <c r="K218" s="137" t="s">
        <v>4330</v>
      </c>
      <c r="L218" s="33"/>
      <c r="M218" s="142" t="s">
        <v>2</v>
      </c>
      <c r="N218" s="143" t="s">
        <v>42</v>
      </c>
      <c r="P218" s="144">
        <f>O218*H218</f>
        <v>0</v>
      </c>
      <c r="Q218" s="144">
        <v>0</v>
      </c>
      <c r="R218" s="144">
        <f>Q218*H218</f>
        <v>0</v>
      </c>
      <c r="S218" s="144">
        <v>0</v>
      </c>
      <c r="T218" s="145">
        <f>S218*H218</f>
        <v>0</v>
      </c>
      <c r="AR218" s="146" t="s">
        <v>423</v>
      </c>
      <c r="AT218" s="146" t="s">
        <v>306</v>
      </c>
      <c r="AU218" s="146" t="s">
        <v>78</v>
      </c>
      <c r="AY218" s="18" t="s">
        <v>304</v>
      </c>
      <c r="BE218" s="147">
        <f>IF(N218="základní",J218,0)</f>
        <v>0</v>
      </c>
      <c r="BF218" s="147">
        <f>IF(N218="snížená",J218,0)</f>
        <v>0</v>
      </c>
      <c r="BG218" s="147">
        <f>IF(N218="zákl. přenesená",J218,0)</f>
        <v>0</v>
      </c>
      <c r="BH218" s="147">
        <f>IF(N218="sníž. přenesená",J218,0)</f>
        <v>0</v>
      </c>
      <c r="BI218" s="147">
        <f>IF(N218="nulová",J218,0)</f>
        <v>0</v>
      </c>
      <c r="BJ218" s="18" t="s">
        <v>78</v>
      </c>
      <c r="BK218" s="147">
        <f>ROUND(I218*H218,2)</f>
        <v>0</v>
      </c>
      <c r="BL218" s="18" t="s">
        <v>423</v>
      </c>
      <c r="BM218" s="146" t="s">
        <v>1432</v>
      </c>
    </row>
    <row r="219" spans="2:65" s="1" customFormat="1" ht="29.25" x14ac:dyDescent="0.2">
      <c r="B219" s="33"/>
      <c r="D219" s="153" t="s">
        <v>360</v>
      </c>
      <c r="F219" s="180" t="s">
        <v>4497</v>
      </c>
      <c r="I219" s="150"/>
      <c r="L219" s="33"/>
      <c r="M219" s="151"/>
      <c r="T219" s="54"/>
      <c r="AT219" s="18" t="s">
        <v>360</v>
      </c>
      <c r="AU219" s="18" t="s">
        <v>78</v>
      </c>
    </row>
    <row r="220" spans="2:65" s="1" customFormat="1" ht="16.5" customHeight="1" x14ac:dyDescent="0.2">
      <c r="B220" s="134"/>
      <c r="C220" s="135" t="s">
        <v>758</v>
      </c>
      <c r="D220" s="135" t="s">
        <v>306</v>
      </c>
      <c r="E220" s="136" t="s">
        <v>4498</v>
      </c>
      <c r="F220" s="137" t="s">
        <v>4499</v>
      </c>
      <c r="G220" s="138" t="s">
        <v>871</v>
      </c>
      <c r="H220" s="139">
        <v>10</v>
      </c>
      <c r="I220" s="140"/>
      <c r="J220" s="141">
        <f>ROUND(I220*H220,2)</f>
        <v>0</v>
      </c>
      <c r="K220" s="137" t="s">
        <v>4373</v>
      </c>
      <c r="L220" s="33"/>
      <c r="M220" s="142" t="s">
        <v>2</v>
      </c>
      <c r="N220" s="143" t="s">
        <v>42</v>
      </c>
      <c r="P220" s="144">
        <f>O220*H220</f>
        <v>0</v>
      </c>
      <c r="Q220" s="144">
        <v>0</v>
      </c>
      <c r="R220" s="144">
        <f>Q220*H220</f>
        <v>0</v>
      </c>
      <c r="S220" s="144">
        <v>0</v>
      </c>
      <c r="T220" s="145">
        <f>S220*H220</f>
        <v>0</v>
      </c>
      <c r="AR220" s="146" t="s">
        <v>423</v>
      </c>
      <c r="AT220" s="146" t="s">
        <v>306</v>
      </c>
      <c r="AU220" s="146" t="s">
        <v>78</v>
      </c>
      <c r="AY220" s="18" t="s">
        <v>304</v>
      </c>
      <c r="BE220" s="147">
        <f>IF(N220="základní",J220,0)</f>
        <v>0</v>
      </c>
      <c r="BF220" s="147">
        <f>IF(N220="snížená",J220,0)</f>
        <v>0</v>
      </c>
      <c r="BG220" s="147">
        <f>IF(N220="zákl. přenesená",J220,0)</f>
        <v>0</v>
      </c>
      <c r="BH220" s="147">
        <f>IF(N220="sníž. přenesená",J220,0)</f>
        <v>0</v>
      </c>
      <c r="BI220" s="147">
        <f>IF(N220="nulová",J220,0)</f>
        <v>0</v>
      </c>
      <c r="BJ220" s="18" t="s">
        <v>78</v>
      </c>
      <c r="BK220" s="147">
        <f>ROUND(I220*H220,2)</f>
        <v>0</v>
      </c>
      <c r="BL220" s="18" t="s">
        <v>423</v>
      </c>
      <c r="BM220" s="146" t="s">
        <v>1445</v>
      </c>
    </row>
    <row r="221" spans="2:65" s="1" customFormat="1" ht="19.5" x14ac:dyDescent="0.2">
      <c r="B221" s="33"/>
      <c r="D221" s="153" t="s">
        <v>360</v>
      </c>
      <c r="F221" s="180" t="s">
        <v>4500</v>
      </c>
      <c r="I221" s="150"/>
      <c r="L221" s="33"/>
      <c r="M221" s="151"/>
      <c r="T221" s="54"/>
      <c r="AT221" s="18" t="s">
        <v>360</v>
      </c>
      <c r="AU221" s="18" t="s">
        <v>78</v>
      </c>
    </row>
    <row r="222" spans="2:65" s="1" customFormat="1" ht="16.5" customHeight="1" x14ac:dyDescent="0.2">
      <c r="B222" s="134"/>
      <c r="C222" s="135" t="s">
        <v>770</v>
      </c>
      <c r="D222" s="135" t="s">
        <v>306</v>
      </c>
      <c r="E222" s="136" t="s">
        <v>4501</v>
      </c>
      <c r="F222" s="137" t="s">
        <v>4502</v>
      </c>
      <c r="G222" s="138" t="s">
        <v>871</v>
      </c>
      <c r="H222" s="139">
        <v>10</v>
      </c>
      <c r="I222" s="140"/>
      <c r="J222" s="141">
        <f>ROUND(I222*H222,2)</f>
        <v>0</v>
      </c>
      <c r="K222" s="137" t="s">
        <v>4330</v>
      </c>
      <c r="L222" s="33"/>
      <c r="M222" s="142" t="s">
        <v>2</v>
      </c>
      <c r="N222" s="143" t="s">
        <v>42</v>
      </c>
      <c r="P222" s="144">
        <f>O222*H222</f>
        <v>0</v>
      </c>
      <c r="Q222" s="144">
        <v>0</v>
      </c>
      <c r="R222" s="144">
        <f>Q222*H222</f>
        <v>0</v>
      </c>
      <c r="S222" s="144">
        <v>0</v>
      </c>
      <c r="T222" s="145">
        <f>S222*H222</f>
        <v>0</v>
      </c>
      <c r="AR222" s="146" t="s">
        <v>423</v>
      </c>
      <c r="AT222" s="146" t="s">
        <v>306</v>
      </c>
      <c r="AU222" s="146" t="s">
        <v>78</v>
      </c>
      <c r="AY222" s="18" t="s">
        <v>304</v>
      </c>
      <c r="BE222" s="147">
        <f>IF(N222="základní",J222,0)</f>
        <v>0</v>
      </c>
      <c r="BF222" s="147">
        <f>IF(N222="snížená",J222,0)</f>
        <v>0</v>
      </c>
      <c r="BG222" s="147">
        <f>IF(N222="zákl. přenesená",J222,0)</f>
        <v>0</v>
      </c>
      <c r="BH222" s="147">
        <f>IF(N222="sníž. přenesená",J222,0)</f>
        <v>0</v>
      </c>
      <c r="BI222" s="147">
        <f>IF(N222="nulová",J222,0)</f>
        <v>0</v>
      </c>
      <c r="BJ222" s="18" t="s">
        <v>78</v>
      </c>
      <c r="BK222" s="147">
        <f>ROUND(I222*H222,2)</f>
        <v>0</v>
      </c>
      <c r="BL222" s="18" t="s">
        <v>423</v>
      </c>
      <c r="BM222" s="146" t="s">
        <v>1453</v>
      </c>
    </row>
    <row r="223" spans="2:65" s="1" customFormat="1" ht="19.5" x14ac:dyDescent="0.2">
      <c r="B223" s="33"/>
      <c r="D223" s="153" t="s">
        <v>360</v>
      </c>
      <c r="F223" s="180" t="s">
        <v>4500</v>
      </c>
      <c r="I223" s="150"/>
      <c r="L223" s="33"/>
      <c r="M223" s="151"/>
      <c r="T223" s="54"/>
      <c r="AT223" s="18" t="s">
        <v>360</v>
      </c>
      <c r="AU223" s="18" t="s">
        <v>78</v>
      </c>
    </row>
    <row r="224" spans="2:65" s="1" customFormat="1" ht="16.5" customHeight="1" x14ac:dyDescent="0.2">
      <c r="B224" s="134"/>
      <c r="C224" s="135" t="s">
        <v>779</v>
      </c>
      <c r="D224" s="135" t="s">
        <v>306</v>
      </c>
      <c r="E224" s="136" t="s">
        <v>4503</v>
      </c>
      <c r="F224" s="137" t="s">
        <v>4504</v>
      </c>
      <c r="G224" s="138" t="s">
        <v>4505</v>
      </c>
      <c r="H224" s="139">
        <v>30</v>
      </c>
      <c r="I224" s="140"/>
      <c r="J224" s="141">
        <f>ROUND(I224*H224,2)</f>
        <v>0</v>
      </c>
      <c r="K224" s="137" t="s">
        <v>2</v>
      </c>
      <c r="L224" s="33"/>
      <c r="M224" s="142" t="s">
        <v>2</v>
      </c>
      <c r="N224" s="143" t="s">
        <v>42</v>
      </c>
      <c r="P224" s="144">
        <f>O224*H224</f>
        <v>0</v>
      </c>
      <c r="Q224" s="144">
        <v>0</v>
      </c>
      <c r="R224" s="144">
        <f>Q224*H224</f>
        <v>0</v>
      </c>
      <c r="S224" s="144">
        <v>0</v>
      </c>
      <c r="T224" s="145">
        <f>S224*H224</f>
        <v>0</v>
      </c>
      <c r="AR224" s="146" t="s">
        <v>423</v>
      </c>
      <c r="AT224" s="146" t="s">
        <v>306</v>
      </c>
      <c r="AU224" s="146" t="s">
        <v>78</v>
      </c>
      <c r="AY224" s="18" t="s">
        <v>304</v>
      </c>
      <c r="BE224" s="147">
        <f>IF(N224="základní",J224,0)</f>
        <v>0</v>
      </c>
      <c r="BF224" s="147">
        <f>IF(N224="snížená",J224,0)</f>
        <v>0</v>
      </c>
      <c r="BG224" s="147">
        <f>IF(N224="zákl. přenesená",J224,0)</f>
        <v>0</v>
      </c>
      <c r="BH224" s="147">
        <f>IF(N224="sníž. přenesená",J224,0)</f>
        <v>0</v>
      </c>
      <c r="BI224" s="147">
        <f>IF(N224="nulová",J224,0)</f>
        <v>0</v>
      </c>
      <c r="BJ224" s="18" t="s">
        <v>78</v>
      </c>
      <c r="BK224" s="147">
        <f>ROUND(I224*H224,2)</f>
        <v>0</v>
      </c>
      <c r="BL224" s="18" t="s">
        <v>423</v>
      </c>
      <c r="BM224" s="146" t="s">
        <v>1466</v>
      </c>
    </row>
    <row r="225" spans="2:65" s="1" customFormat="1" ht="19.5" x14ac:dyDescent="0.2">
      <c r="B225" s="33"/>
      <c r="D225" s="153" t="s">
        <v>360</v>
      </c>
      <c r="F225" s="180" t="s">
        <v>4506</v>
      </c>
      <c r="I225" s="150"/>
      <c r="L225" s="33"/>
      <c r="M225" s="151"/>
      <c r="T225" s="54"/>
      <c r="AT225" s="18" t="s">
        <v>360</v>
      </c>
      <c r="AU225" s="18" t="s">
        <v>78</v>
      </c>
    </row>
    <row r="226" spans="2:65" s="1" customFormat="1" ht="16.5" customHeight="1" x14ac:dyDescent="0.2">
      <c r="B226" s="134"/>
      <c r="C226" s="135" t="s">
        <v>788</v>
      </c>
      <c r="D226" s="135" t="s">
        <v>306</v>
      </c>
      <c r="E226" s="136" t="s">
        <v>4507</v>
      </c>
      <c r="F226" s="137" t="s">
        <v>4508</v>
      </c>
      <c r="G226" s="138" t="s">
        <v>4509</v>
      </c>
      <c r="H226" s="139">
        <v>6</v>
      </c>
      <c r="I226" s="140"/>
      <c r="J226" s="141">
        <f>ROUND(I226*H226,2)</f>
        <v>0</v>
      </c>
      <c r="K226" s="137" t="s">
        <v>2</v>
      </c>
      <c r="L226" s="33"/>
      <c r="M226" s="142" t="s">
        <v>2</v>
      </c>
      <c r="N226" s="143" t="s">
        <v>42</v>
      </c>
      <c r="P226" s="144">
        <f>O226*H226</f>
        <v>0</v>
      </c>
      <c r="Q226" s="144">
        <v>0</v>
      </c>
      <c r="R226" s="144">
        <f>Q226*H226</f>
        <v>0</v>
      </c>
      <c r="S226" s="144">
        <v>0</v>
      </c>
      <c r="T226" s="145">
        <f>S226*H226</f>
        <v>0</v>
      </c>
      <c r="AR226" s="146" t="s">
        <v>423</v>
      </c>
      <c r="AT226" s="146" t="s">
        <v>306</v>
      </c>
      <c r="AU226" s="146" t="s">
        <v>78</v>
      </c>
      <c r="AY226" s="18" t="s">
        <v>304</v>
      </c>
      <c r="BE226" s="147">
        <f>IF(N226="základní",J226,0)</f>
        <v>0</v>
      </c>
      <c r="BF226" s="147">
        <f>IF(N226="snížená",J226,0)</f>
        <v>0</v>
      </c>
      <c r="BG226" s="147">
        <f>IF(N226="zákl. přenesená",J226,0)</f>
        <v>0</v>
      </c>
      <c r="BH226" s="147">
        <f>IF(N226="sníž. přenesená",J226,0)</f>
        <v>0</v>
      </c>
      <c r="BI226" s="147">
        <f>IF(N226="nulová",J226,0)</f>
        <v>0</v>
      </c>
      <c r="BJ226" s="18" t="s">
        <v>78</v>
      </c>
      <c r="BK226" s="147">
        <f>ROUND(I226*H226,2)</f>
        <v>0</v>
      </c>
      <c r="BL226" s="18" t="s">
        <v>423</v>
      </c>
      <c r="BM226" s="146" t="s">
        <v>1475</v>
      </c>
    </row>
    <row r="227" spans="2:65" s="1" customFormat="1" ht="19.5" x14ac:dyDescent="0.2">
      <c r="B227" s="33"/>
      <c r="D227" s="153" t="s">
        <v>360</v>
      </c>
      <c r="F227" s="180" t="s">
        <v>4506</v>
      </c>
      <c r="I227" s="150"/>
      <c r="L227" s="33"/>
      <c r="M227" s="151"/>
      <c r="T227" s="54"/>
      <c r="AT227" s="18" t="s">
        <v>360</v>
      </c>
      <c r="AU227" s="18" t="s">
        <v>78</v>
      </c>
    </row>
    <row r="228" spans="2:65" s="1" customFormat="1" ht="16.5" customHeight="1" x14ac:dyDescent="0.2">
      <c r="B228" s="134"/>
      <c r="C228" s="181" t="s">
        <v>809</v>
      </c>
      <c r="D228" s="181" t="s">
        <v>535</v>
      </c>
      <c r="E228" s="182" t="s">
        <v>4510</v>
      </c>
      <c r="F228" s="183" t="s">
        <v>4511</v>
      </c>
      <c r="G228" s="184" t="s">
        <v>871</v>
      </c>
      <c r="H228" s="185">
        <v>6</v>
      </c>
      <c r="I228" s="186"/>
      <c r="J228" s="187">
        <f>ROUND(I228*H228,2)</f>
        <v>0</v>
      </c>
      <c r="K228" s="183" t="s">
        <v>4330</v>
      </c>
      <c r="L228" s="188"/>
      <c r="M228" s="189" t="s">
        <v>2</v>
      </c>
      <c r="N228" s="190" t="s">
        <v>42</v>
      </c>
      <c r="P228" s="144">
        <f>O228*H228</f>
        <v>0</v>
      </c>
      <c r="Q228" s="144">
        <v>0</v>
      </c>
      <c r="R228" s="144">
        <f>Q228*H228</f>
        <v>0</v>
      </c>
      <c r="S228" s="144">
        <v>0</v>
      </c>
      <c r="T228" s="145">
        <f>S228*H228</f>
        <v>0</v>
      </c>
      <c r="AR228" s="146" t="s">
        <v>552</v>
      </c>
      <c r="AT228" s="146" t="s">
        <v>535</v>
      </c>
      <c r="AU228" s="146" t="s">
        <v>78</v>
      </c>
      <c r="AY228" s="18" t="s">
        <v>304</v>
      </c>
      <c r="BE228" s="147">
        <f>IF(N228="základní",J228,0)</f>
        <v>0</v>
      </c>
      <c r="BF228" s="147">
        <f>IF(N228="snížená",J228,0)</f>
        <v>0</v>
      </c>
      <c r="BG228" s="147">
        <f>IF(N228="zákl. přenesená",J228,0)</f>
        <v>0</v>
      </c>
      <c r="BH228" s="147">
        <f>IF(N228="sníž. přenesená",J228,0)</f>
        <v>0</v>
      </c>
      <c r="BI228" s="147">
        <f>IF(N228="nulová",J228,0)</f>
        <v>0</v>
      </c>
      <c r="BJ228" s="18" t="s">
        <v>78</v>
      </c>
      <c r="BK228" s="147">
        <f>ROUND(I228*H228,2)</f>
        <v>0</v>
      </c>
      <c r="BL228" s="18" t="s">
        <v>423</v>
      </c>
      <c r="BM228" s="146" t="s">
        <v>1488</v>
      </c>
    </row>
    <row r="229" spans="2:65" s="1" customFormat="1" ht="19.5" x14ac:dyDescent="0.2">
      <c r="B229" s="33"/>
      <c r="D229" s="153" t="s">
        <v>360</v>
      </c>
      <c r="F229" s="180" t="s">
        <v>4506</v>
      </c>
      <c r="I229" s="150"/>
      <c r="L229" s="33"/>
      <c r="M229" s="151"/>
      <c r="T229" s="54"/>
      <c r="AT229" s="18" t="s">
        <v>360</v>
      </c>
      <c r="AU229" s="18" t="s">
        <v>78</v>
      </c>
    </row>
    <row r="230" spans="2:65" s="1" customFormat="1" ht="16.5" customHeight="1" x14ac:dyDescent="0.2">
      <c r="B230" s="134"/>
      <c r="C230" s="181" t="s">
        <v>814</v>
      </c>
      <c r="D230" s="181" t="s">
        <v>535</v>
      </c>
      <c r="E230" s="182" t="s">
        <v>4512</v>
      </c>
      <c r="F230" s="183" t="s">
        <v>4513</v>
      </c>
      <c r="G230" s="184" t="s">
        <v>871</v>
      </c>
      <c r="H230" s="185">
        <v>6</v>
      </c>
      <c r="I230" s="186"/>
      <c r="J230" s="187">
        <f>ROUND(I230*H230,2)</f>
        <v>0</v>
      </c>
      <c r="K230" s="183" t="s">
        <v>4330</v>
      </c>
      <c r="L230" s="188"/>
      <c r="M230" s="189" t="s">
        <v>2</v>
      </c>
      <c r="N230" s="190" t="s">
        <v>42</v>
      </c>
      <c r="P230" s="144">
        <f>O230*H230</f>
        <v>0</v>
      </c>
      <c r="Q230" s="144">
        <v>0</v>
      </c>
      <c r="R230" s="144">
        <f>Q230*H230</f>
        <v>0</v>
      </c>
      <c r="S230" s="144">
        <v>0</v>
      </c>
      <c r="T230" s="145">
        <f>S230*H230</f>
        <v>0</v>
      </c>
      <c r="AR230" s="146" t="s">
        <v>552</v>
      </c>
      <c r="AT230" s="146" t="s">
        <v>535</v>
      </c>
      <c r="AU230" s="146" t="s">
        <v>78</v>
      </c>
      <c r="AY230" s="18" t="s">
        <v>304</v>
      </c>
      <c r="BE230" s="147">
        <f>IF(N230="základní",J230,0)</f>
        <v>0</v>
      </c>
      <c r="BF230" s="147">
        <f>IF(N230="snížená",J230,0)</f>
        <v>0</v>
      </c>
      <c r="BG230" s="147">
        <f>IF(N230="zákl. přenesená",J230,0)</f>
        <v>0</v>
      </c>
      <c r="BH230" s="147">
        <f>IF(N230="sníž. přenesená",J230,0)</f>
        <v>0</v>
      </c>
      <c r="BI230" s="147">
        <f>IF(N230="nulová",J230,0)</f>
        <v>0</v>
      </c>
      <c r="BJ230" s="18" t="s">
        <v>78</v>
      </c>
      <c r="BK230" s="147">
        <f>ROUND(I230*H230,2)</f>
        <v>0</v>
      </c>
      <c r="BL230" s="18" t="s">
        <v>423</v>
      </c>
      <c r="BM230" s="146" t="s">
        <v>1500</v>
      </c>
    </row>
    <row r="231" spans="2:65" s="1" customFormat="1" ht="19.5" x14ac:dyDescent="0.2">
      <c r="B231" s="33"/>
      <c r="D231" s="153" t="s">
        <v>360</v>
      </c>
      <c r="F231" s="180" t="s">
        <v>4506</v>
      </c>
      <c r="I231" s="150"/>
      <c r="L231" s="33"/>
      <c r="M231" s="151"/>
      <c r="T231" s="54"/>
      <c r="AT231" s="18" t="s">
        <v>360</v>
      </c>
      <c r="AU231" s="18" t="s">
        <v>78</v>
      </c>
    </row>
    <row r="232" spans="2:65" s="1" customFormat="1" ht="21.75" customHeight="1" x14ac:dyDescent="0.2">
      <c r="B232" s="134"/>
      <c r="C232" s="135" t="s">
        <v>830</v>
      </c>
      <c r="D232" s="135" t="s">
        <v>306</v>
      </c>
      <c r="E232" s="136" t="s">
        <v>4514</v>
      </c>
      <c r="F232" s="137" t="s">
        <v>4515</v>
      </c>
      <c r="G232" s="138" t="s">
        <v>383</v>
      </c>
      <c r="H232" s="139">
        <v>1.917</v>
      </c>
      <c r="I232" s="140"/>
      <c r="J232" s="141">
        <f>ROUND(I232*H232,2)</f>
        <v>0</v>
      </c>
      <c r="K232" s="137" t="s">
        <v>4330</v>
      </c>
      <c r="L232" s="33"/>
      <c r="M232" s="142" t="s">
        <v>2</v>
      </c>
      <c r="N232" s="143" t="s">
        <v>42</v>
      </c>
      <c r="P232" s="144">
        <f>O232*H232</f>
        <v>0</v>
      </c>
      <c r="Q232" s="144">
        <v>0</v>
      </c>
      <c r="R232" s="144">
        <f>Q232*H232</f>
        <v>0</v>
      </c>
      <c r="S232" s="144">
        <v>0</v>
      </c>
      <c r="T232" s="145">
        <f>S232*H232</f>
        <v>0</v>
      </c>
      <c r="AR232" s="146" t="s">
        <v>423</v>
      </c>
      <c r="AT232" s="146" t="s">
        <v>306</v>
      </c>
      <c r="AU232" s="146" t="s">
        <v>78</v>
      </c>
      <c r="AY232" s="18" t="s">
        <v>304</v>
      </c>
      <c r="BE232" s="147">
        <f>IF(N232="základní",J232,0)</f>
        <v>0</v>
      </c>
      <c r="BF232" s="147">
        <f>IF(N232="snížená",J232,0)</f>
        <v>0</v>
      </c>
      <c r="BG232" s="147">
        <f>IF(N232="zákl. přenesená",J232,0)</f>
        <v>0</v>
      </c>
      <c r="BH232" s="147">
        <f>IF(N232="sníž. přenesená",J232,0)</f>
        <v>0</v>
      </c>
      <c r="BI232" s="147">
        <f>IF(N232="nulová",J232,0)</f>
        <v>0</v>
      </c>
      <c r="BJ232" s="18" t="s">
        <v>78</v>
      </c>
      <c r="BK232" s="147">
        <f>ROUND(I232*H232,2)</f>
        <v>0</v>
      </c>
      <c r="BL232" s="18" t="s">
        <v>423</v>
      </c>
      <c r="BM232" s="146" t="s">
        <v>1514</v>
      </c>
    </row>
    <row r="233" spans="2:65" s="11" customFormat="1" ht="25.9" customHeight="1" x14ac:dyDescent="0.2">
      <c r="B233" s="122"/>
      <c r="D233" s="123" t="s">
        <v>70</v>
      </c>
      <c r="E233" s="124" t="s">
        <v>4516</v>
      </c>
      <c r="F233" s="124" t="s">
        <v>4517</v>
      </c>
      <c r="I233" s="125"/>
      <c r="J233" s="126">
        <f>BK233</f>
        <v>0</v>
      </c>
      <c r="L233" s="122"/>
      <c r="M233" s="127"/>
      <c r="P233" s="128">
        <f>SUM(P234:P342)</f>
        <v>0</v>
      </c>
      <c r="R233" s="128">
        <f>SUM(R234:R342)</f>
        <v>0</v>
      </c>
      <c r="T233" s="129">
        <f>SUM(T234:T342)</f>
        <v>0</v>
      </c>
      <c r="AR233" s="123" t="s">
        <v>80</v>
      </c>
      <c r="AT233" s="130" t="s">
        <v>70</v>
      </c>
      <c r="AU233" s="130" t="s">
        <v>71</v>
      </c>
      <c r="AY233" s="123" t="s">
        <v>304</v>
      </c>
      <c r="BK233" s="131">
        <f>SUM(BK234:BK342)</f>
        <v>0</v>
      </c>
    </row>
    <row r="234" spans="2:65" s="1" customFormat="1" ht="24.2" customHeight="1" x14ac:dyDescent="0.2">
      <c r="B234" s="134"/>
      <c r="C234" s="135" t="s">
        <v>152</v>
      </c>
      <c r="D234" s="135" t="s">
        <v>306</v>
      </c>
      <c r="E234" s="136" t="s">
        <v>4518</v>
      </c>
      <c r="F234" s="137" t="s">
        <v>4519</v>
      </c>
      <c r="G234" s="138" t="s">
        <v>179</v>
      </c>
      <c r="H234" s="139">
        <v>111.9</v>
      </c>
      <c r="I234" s="140"/>
      <c r="J234" s="141">
        <f>ROUND(I234*H234,2)</f>
        <v>0</v>
      </c>
      <c r="K234" s="137" t="s">
        <v>4330</v>
      </c>
      <c r="L234" s="33"/>
      <c r="M234" s="142" t="s">
        <v>2</v>
      </c>
      <c r="N234" s="143" t="s">
        <v>42</v>
      </c>
      <c r="P234" s="144">
        <f>O234*H234</f>
        <v>0</v>
      </c>
      <c r="Q234" s="144">
        <v>0</v>
      </c>
      <c r="R234" s="144">
        <f>Q234*H234</f>
        <v>0</v>
      </c>
      <c r="S234" s="144">
        <v>0</v>
      </c>
      <c r="T234" s="145">
        <f>S234*H234</f>
        <v>0</v>
      </c>
      <c r="AR234" s="146" t="s">
        <v>423</v>
      </c>
      <c r="AT234" s="146" t="s">
        <v>306</v>
      </c>
      <c r="AU234" s="146" t="s">
        <v>78</v>
      </c>
      <c r="AY234" s="18" t="s">
        <v>304</v>
      </c>
      <c r="BE234" s="147">
        <f>IF(N234="základní",J234,0)</f>
        <v>0</v>
      </c>
      <c r="BF234" s="147">
        <f>IF(N234="snížená",J234,0)</f>
        <v>0</v>
      </c>
      <c r="BG234" s="147">
        <f>IF(N234="zákl. přenesená",J234,0)</f>
        <v>0</v>
      </c>
      <c r="BH234" s="147">
        <f>IF(N234="sníž. přenesená",J234,0)</f>
        <v>0</v>
      </c>
      <c r="BI234" s="147">
        <f>IF(N234="nulová",J234,0)</f>
        <v>0</v>
      </c>
      <c r="BJ234" s="18" t="s">
        <v>78</v>
      </c>
      <c r="BK234" s="147">
        <f>ROUND(I234*H234,2)</f>
        <v>0</v>
      </c>
      <c r="BL234" s="18" t="s">
        <v>423</v>
      </c>
      <c r="BM234" s="146" t="s">
        <v>1565</v>
      </c>
    </row>
    <row r="235" spans="2:65" s="1" customFormat="1" ht="19.5" x14ac:dyDescent="0.2">
      <c r="B235" s="33"/>
      <c r="D235" s="153" t="s">
        <v>360</v>
      </c>
      <c r="F235" s="180" t="s">
        <v>4520</v>
      </c>
      <c r="I235" s="150"/>
      <c r="L235" s="33"/>
      <c r="M235" s="151"/>
      <c r="T235" s="54"/>
      <c r="AT235" s="18" t="s">
        <v>360</v>
      </c>
      <c r="AU235" s="18" t="s">
        <v>78</v>
      </c>
    </row>
    <row r="236" spans="2:65" s="1" customFormat="1" ht="24.2" customHeight="1" x14ac:dyDescent="0.2">
      <c r="B236" s="134"/>
      <c r="C236" s="135" t="s">
        <v>850</v>
      </c>
      <c r="D236" s="135" t="s">
        <v>306</v>
      </c>
      <c r="E236" s="136" t="s">
        <v>4521</v>
      </c>
      <c r="F236" s="137" t="s">
        <v>4522</v>
      </c>
      <c r="G236" s="138" t="s">
        <v>179</v>
      </c>
      <c r="H236" s="139">
        <v>103.5</v>
      </c>
      <c r="I236" s="140"/>
      <c r="J236" s="141">
        <f>ROUND(I236*H236,2)</f>
        <v>0</v>
      </c>
      <c r="K236" s="137" t="s">
        <v>4330</v>
      </c>
      <c r="L236" s="33"/>
      <c r="M236" s="142" t="s">
        <v>2</v>
      </c>
      <c r="N236" s="143" t="s">
        <v>42</v>
      </c>
      <c r="P236" s="144">
        <f>O236*H236</f>
        <v>0</v>
      </c>
      <c r="Q236" s="144">
        <v>0</v>
      </c>
      <c r="R236" s="144">
        <f>Q236*H236</f>
        <v>0</v>
      </c>
      <c r="S236" s="144">
        <v>0</v>
      </c>
      <c r="T236" s="145">
        <f>S236*H236</f>
        <v>0</v>
      </c>
      <c r="AR236" s="146" t="s">
        <v>423</v>
      </c>
      <c r="AT236" s="146" t="s">
        <v>306</v>
      </c>
      <c r="AU236" s="146" t="s">
        <v>78</v>
      </c>
      <c r="AY236" s="18" t="s">
        <v>304</v>
      </c>
      <c r="BE236" s="147">
        <f>IF(N236="základní",J236,0)</f>
        <v>0</v>
      </c>
      <c r="BF236" s="147">
        <f>IF(N236="snížená",J236,0)</f>
        <v>0</v>
      </c>
      <c r="BG236" s="147">
        <f>IF(N236="zákl. přenesená",J236,0)</f>
        <v>0</v>
      </c>
      <c r="BH236" s="147">
        <f>IF(N236="sníž. přenesená",J236,0)</f>
        <v>0</v>
      </c>
      <c r="BI236" s="147">
        <f>IF(N236="nulová",J236,0)</f>
        <v>0</v>
      </c>
      <c r="BJ236" s="18" t="s">
        <v>78</v>
      </c>
      <c r="BK236" s="147">
        <f>ROUND(I236*H236,2)</f>
        <v>0</v>
      </c>
      <c r="BL236" s="18" t="s">
        <v>423</v>
      </c>
      <c r="BM236" s="146" t="s">
        <v>1583</v>
      </c>
    </row>
    <row r="237" spans="2:65" s="1" customFormat="1" ht="19.5" x14ac:dyDescent="0.2">
      <c r="B237" s="33"/>
      <c r="D237" s="153" t="s">
        <v>360</v>
      </c>
      <c r="F237" s="180" t="s">
        <v>4523</v>
      </c>
      <c r="I237" s="150"/>
      <c r="L237" s="33"/>
      <c r="M237" s="151"/>
      <c r="T237" s="54"/>
      <c r="AT237" s="18" t="s">
        <v>360</v>
      </c>
      <c r="AU237" s="18" t="s">
        <v>78</v>
      </c>
    </row>
    <row r="238" spans="2:65" s="1" customFormat="1" ht="24.2" customHeight="1" x14ac:dyDescent="0.2">
      <c r="B238" s="134"/>
      <c r="C238" s="135" t="s">
        <v>858</v>
      </c>
      <c r="D238" s="135" t="s">
        <v>306</v>
      </c>
      <c r="E238" s="136" t="s">
        <v>4524</v>
      </c>
      <c r="F238" s="137" t="s">
        <v>4525</v>
      </c>
      <c r="G238" s="138" t="s">
        <v>179</v>
      </c>
      <c r="H238" s="139">
        <v>4.5999999999999996</v>
      </c>
      <c r="I238" s="140"/>
      <c r="J238" s="141">
        <f>ROUND(I238*H238,2)</f>
        <v>0</v>
      </c>
      <c r="K238" s="137" t="s">
        <v>4330</v>
      </c>
      <c r="L238" s="33"/>
      <c r="M238" s="142" t="s">
        <v>2</v>
      </c>
      <c r="N238" s="143" t="s">
        <v>42</v>
      </c>
      <c r="P238" s="144">
        <f>O238*H238</f>
        <v>0</v>
      </c>
      <c r="Q238" s="144">
        <v>0</v>
      </c>
      <c r="R238" s="144">
        <f>Q238*H238</f>
        <v>0</v>
      </c>
      <c r="S238" s="144">
        <v>0</v>
      </c>
      <c r="T238" s="145">
        <f>S238*H238</f>
        <v>0</v>
      </c>
      <c r="AR238" s="146" t="s">
        <v>423</v>
      </c>
      <c r="AT238" s="146" t="s">
        <v>306</v>
      </c>
      <c r="AU238" s="146" t="s">
        <v>78</v>
      </c>
      <c r="AY238" s="18" t="s">
        <v>304</v>
      </c>
      <c r="BE238" s="147">
        <f>IF(N238="základní",J238,0)</f>
        <v>0</v>
      </c>
      <c r="BF238" s="147">
        <f>IF(N238="snížená",J238,0)</f>
        <v>0</v>
      </c>
      <c r="BG238" s="147">
        <f>IF(N238="zákl. přenesená",J238,0)</f>
        <v>0</v>
      </c>
      <c r="BH238" s="147">
        <f>IF(N238="sníž. přenesená",J238,0)</f>
        <v>0</v>
      </c>
      <c r="BI238" s="147">
        <f>IF(N238="nulová",J238,0)</f>
        <v>0</v>
      </c>
      <c r="BJ238" s="18" t="s">
        <v>78</v>
      </c>
      <c r="BK238" s="147">
        <f>ROUND(I238*H238,2)</f>
        <v>0</v>
      </c>
      <c r="BL238" s="18" t="s">
        <v>423</v>
      </c>
      <c r="BM238" s="146" t="s">
        <v>1618</v>
      </c>
    </row>
    <row r="239" spans="2:65" s="1" customFormat="1" ht="19.5" x14ac:dyDescent="0.2">
      <c r="B239" s="33"/>
      <c r="D239" s="153" t="s">
        <v>360</v>
      </c>
      <c r="F239" s="180" t="s">
        <v>4526</v>
      </c>
      <c r="I239" s="150"/>
      <c r="L239" s="33"/>
      <c r="M239" s="151"/>
      <c r="T239" s="54"/>
      <c r="AT239" s="18" t="s">
        <v>360</v>
      </c>
      <c r="AU239" s="18" t="s">
        <v>78</v>
      </c>
    </row>
    <row r="240" spans="2:65" s="1" customFormat="1" ht="24.2" customHeight="1" x14ac:dyDescent="0.2">
      <c r="B240" s="134"/>
      <c r="C240" s="135" t="s">
        <v>868</v>
      </c>
      <c r="D240" s="135" t="s">
        <v>306</v>
      </c>
      <c r="E240" s="136" t="s">
        <v>4527</v>
      </c>
      <c r="F240" s="137" t="s">
        <v>4528</v>
      </c>
      <c r="G240" s="138" t="s">
        <v>179</v>
      </c>
      <c r="H240" s="139">
        <v>9.6</v>
      </c>
      <c r="I240" s="140"/>
      <c r="J240" s="141">
        <f>ROUND(I240*H240,2)</f>
        <v>0</v>
      </c>
      <c r="K240" s="137" t="s">
        <v>4330</v>
      </c>
      <c r="L240" s="33"/>
      <c r="M240" s="142" t="s">
        <v>2</v>
      </c>
      <c r="N240" s="143" t="s">
        <v>42</v>
      </c>
      <c r="P240" s="144">
        <f>O240*H240</f>
        <v>0</v>
      </c>
      <c r="Q240" s="144">
        <v>0</v>
      </c>
      <c r="R240" s="144">
        <f>Q240*H240</f>
        <v>0</v>
      </c>
      <c r="S240" s="144">
        <v>0</v>
      </c>
      <c r="T240" s="145">
        <f>S240*H240</f>
        <v>0</v>
      </c>
      <c r="AR240" s="146" t="s">
        <v>423</v>
      </c>
      <c r="AT240" s="146" t="s">
        <v>306</v>
      </c>
      <c r="AU240" s="146" t="s">
        <v>78</v>
      </c>
      <c r="AY240" s="18" t="s">
        <v>304</v>
      </c>
      <c r="BE240" s="147">
        <f>IF(N240="základní",J240,0)</f>
        <v>0</v>
      </c>
      <c r="BF240" s="147">
        <f>IF(N240="snížená",J240,0)</f>
        <v>0</v>
      </c>
      <c r="BG240" s="147">
        <f>IF(N240="zákl. přenesená",J240,0)</f>
        <v>0</v>
      </c>
      <c r="BH240" s="147">
        <f>IF(N240="sníž. přenesená",J240,0)</f>
        <v>0</v>
      </c>
      <c r="BI240" s="147">
        <f>IF(N240="nulová",J240,0)</f>
        <v>0</v>
      </c>
      <c r="BJ240" s="18" t="s">
        <v>78</v>
      </c>
      <c r="BK240" s="147">
        <f>ROUND(I240*H240,2)</f>
        <v>0</v>
      </c>
      <c r="BL240" s="18" t="s">
        <v>423</v>
      </c>
      <c r="BM240" s="146" t="s">
        <v>1646</v>
      </c>
    </row>
    <row r="241" spans="2:65" s="1" customFormat="1" ht="19.5" x14ac:dyDescent="0.2">
      <c r="B241" s="33"/>
      <c r="D241" s="153" t="s">
        <v>360</v>
      </c>
      <c r="F241" s="180" t="s">
        <v>4529</v>
      </c>
      <c r="I241" s="150"/>
      <c r="L241" s="33"/>
      <c r="M241" s="151"/>
      <c r="T241" s="54"/>
      <c r="AT241" s="18" t="s">
        <v>360</v>
      </c>
      <c r="AU241" s="18" t="s">
        <v>78</v>
      </c>
    </row>
    <row r="242" spans="2:65" s="1" customFormat="1" ht="24.2" customHeight="1" x14ac:dyDescent="0.2">
      <c r="B242" s="134"/>
      <c r="C242" s="135" t="s">
        <v>875</v>
      </c>
      <c r="D242" s="135" t="s">
        <v>306</v>
      </c>
      <c r="E242" s="136" t="s">
        <v>4530</v>
      </c>
      <c r="F242" s="137" t="s">
        <v>4531</v>
      </c>
      <c r="G242" s="138" t="s">
        <v>179</v>
      </c>
      <c r="H242" s="139">
        <v>45.7</v>
      </c>
      <c r="I242" s="140"/>
      <c r="J242" s="141">
        <f>ROUND(I242*H242,2)</f>
        <v>0</v>
      </c>
      <c r="K242" s="137" t="s">
        <v>4330</v>
      </c>
      <c r="L242" s="33"/>
      <c r="M242" s="142" t="s">
        <v>2</v>
      </c>
      <c r="N242" s="143" t="s">
        <v>42</v>
      </c>
      <c r="P242" s="144">
        <f>O242*H242</f>
        <v>0</v>
      </c>
      <c r="Q242" s="144">
        <v>0</v>
      </c>
      <c r="R242" s="144">
        <f>Q242*H242</f>
        <v>0</v>
      </c>
      <c r="S242" s="144">
        <v>0</v>
      </c>
      <c r="T242" s="145">
        <f>S242*H242</f>
        <v>0</v>
      </c>
      <c r="AR242" s="146" t="s">
        <v>423</v>
      </c>
      <c r="AT242" s="146" t="s">
        <v>306</v>
      </c>
      <c r="AU242" s="146" t="s">
        <v>78</v>
      </c>
      <c r="AY242" s="18" t="s">
        <v>304</v>
      </c>
      <c r="BE242" s="147">
        <f>IF(N242="základní",J242,0)</f>
        <v>0</v>
      </c>
      <c r="BF242" s="147">
        <f>IF(N242="snížená",J242,0)</f>
        <v>0</v>
      </c>
      <c r="BG242" s="147">
        <f>IF(N242="zákl. přenesená",J242,0)</f>
        <v>0</v>
      </c>
      <c r="BH242" s="147">
        <f>IF(N242="sníž. přenesená",J242,0)</f>
        <v>0</v>
      </c>
      <c r="BI242" s="147">
        <f>IF(N242="nulová",J242,0)</f>
        <v>0</v>
      </c>
      <c r="BJ242" s="18" t="s">
        <v>78</v>
      </c>
      <c r="BK242" s="147">
        <f>ROUND(I242*H242,2)</f>
        <v>0</v>
      </c>
      <c r="BL242" s="18" t="s">
        <v>423</v>
      </c>
      <c r="BM242" s="146" t="s">
        <v>1659</v>
      </c>
    </row>
    <row r="243" spans="2:65" s="1" customFormat="1" ht="19.5" x14ac:dyDescent="0.2">
      <c r="B243" s="33"/>
      <c r="D243" s="153" t="s">
        <v>360</v>
      </c>
      <c r="F243" s="180" t="s">
        <v>4532</v>
      </c>
      <c r="I243" s="150"/>
      <c r="L243" s="33"/>
      <c r="M243" s="151"/>
      <c r="T243" s="54"/>
      <c r="AT243" s="18" t="s">
        <v>360</v>
      </c>
      <c r="AU243" s="18" t="s">
        <v>78</v>
      </c>
    </row>
    <row r="244" spans="2:65" s="1" customFormat="1" ht="24.2" customHeight="1" x14ac:dyDescent="0.2">
      <c r="B244" s="134"/>
      <c r="C244" s="135" t="s">
        <v>881</v>
      </c>
      <c r="D244" s="135" t="s">
        <v>306</v>
      </c>
      <c r="E244" s="136" t="s">
        <v>4533</v>
      </c>
      <c r="F244" s="137" t="s">
        <v>4534</v>
      </c>
      <c r="G244" s="138" t="s">
        <v>179</v>
      </c>
      <c r="H244" s="139">
        <v>9.6999999999999993</v>
      </c>
      <c r="I244" s="140"/>
      <c r="J244" s="141">
        <f>ROUND(I244*H244,2)</f>
        <v>0</v>
      </c>
      <c r="K244" s="137" t="s">
        <v>4330</v>
      </c>
      <c r="L244" s="33"/>
      <c r="M244" s="142" t="s">
        <v>2</v>
      </c>
      <c r="N244" s="143" t="s">
        <v>42</v>
      </c>
      <c r="P244" s="144">
        <f>O244*H244</f>
        <v>0</v>
      </c>
      <c r="Q244" s="144">
        <v>0</v>
      </c>
      <c r="R244" s="144">
        <f>Q244*H244</f>
        <v>0</v>
      </c>
      <c r="S244" s="144">
        <v>0</v>
      </c>
      <c r="T244" s="145">
        <f>S244*H244</f>
        <v>0</v>
      </c>
      <c r="AR244" s="146" t="s">
        <v>423</v>
      </c>
      <c r="AT244" s="146" t="s">
        <v>306</v>
      </c>
      <c r="AU244" s="146" t="s">
        <v>78</v>
      </c>
      <c r="AY244" s="18" t="s">
        <v>304</v>
      </c>
      <c r="BE244" s="147">
        <f>IF(N244="základní",J244,0)</f>
        <v>0</v>
      </c>
      <c r="BF244" s="147">
        <f>IF(N244="snížená",J244,0)</f>
        <v>0</v>
      </c>
      <c r="BG244" s="147">
        <f>IF(N244="zákl. přenesená",J244,0)</f>
        <v>0</v>
      </c>
      <c r="BH244" s="147">
        <f>IF(N244="sníž. přenesená",J244,0)</f>
        <v>0</v>
      </c>
      <c r="BI244" s="147">
        <f>IF(N244="nulová",J244,0)</f>
        <v>0</v>
      </c>
      <c r="BJ244" s="18" t="s">
        <v>78</v>
      </c>
      <c r="BK244" s="147">
        <f>ROUND(I244*H244,2)</f>
        <v>0</v>
      </c>
      <c r="BL244" s="18" t="s">
        <v>423</v>
      </c>
      <c r="BM244" s="146" t="s">
        <v>1679</v>
      </c>
    </row>
    <row r="245" spans="2:65" s="1" customFormat="1" ht="19.5" x14ac:dyDescent="0.2">
      <c r="B245" s="33"/>
      <c r="D245" s="153" t="s">
        <v>360</v>
      </c>
      <c r="F245" s="180" t="s">
        <v>4535</v>
      </c>
      <c r="I245" s="150"/>
      <c r="L245" s="33"/>
      <c r="M245" s="151"/>
      <c r="T245" s="54"/>
      <c r="AT245" s="18" t="s">
        <v>360</v>
      </c>
      <c r="AU245" s="18" t="s">
        <v>78</v>
      </c>
    </row>
    <row r="246" spans="2:65" s="1" customFormat="1" ht="24.2" customHeight="1" x14ac:dyDescent="0.2">
      <c r="B246" s="134"/>
      <c r="C246" s="135" t="s">
        <v>887</v>
      </c>
      <c r="D246" s="135" t="s">
        <v>306</v>
      </c>
      <c r="E246" s="136" t="s">
        <v>4536</v>
      </c>
      <c r="F246" s="137" t="s">
        <v>4537</v>
      </c>
      <c r="G246" s="138" t="s">
        <v>179</v>
      </c>
      <c r="H246" s="139">
        <v>154.6</v>
      </c>
      <c r="I246" s="140"/>
      <c r="J246" s="141">
        <f>ROUND(I246*H246,2)</f>
        <v>0</v>
      </c>
      <c r="K246" s="137" t="s">
        <v>4330</v>
      </c>
      <c r="L246" s="33"/>
      <c r="M246" s="142" t="s">
        <v>2</v>
      </c>
      <c r="N246" s="143" t="s">
        <v>42</v>
      </c>
      <c r="P246" s="144">
        <f>O246*H246</f>
        <v>0</v>
      </c>
      <c r="Q246" s="144">
        <v>0</v>
      </c>
      <c r="R246" s="144">
        <f>Q246*H246</f>
        <v>0</v>
      </c>
      <c r="S246" s="144">
        <v>0</v>
      </c>
      <c r="T246" s="145">
        <f>S246*H246</f>
        <v>0</v>
      </c>
      <c r="AR246" s="146" t="s">
        <v>423</v>
      </c>
      <c r="AT246" s="146" t="s">
        <v>306</v>
      </c>
      <c r="AU246" s="146" t="s">
        <v>78</v>
      </c>
      <c r="AY246" s="18" t="s">
        <v>304</v>
      </c>
      <c r="BE246" s="147">
        <f>IF(N246="základní",J246,0)</f>
        <v>0</v>
      </c>
      <c r="BF246" s="147">
        <f>IF(N246="snížená",J246,0)</f>
        <v>0</v>
      </c>
      <c r="BG246" s="147">
        <f>IF(N246="zákl. přenesená",J246,0)</f>
        <v>0</v>
      </c>
      <c r="BH246" s="147">
        <f>IF(N246="sníž. přenesená",J246,0)</f>
        <v>0</v>
      </c>
      <c r="BI246" s="147">
        <f>IF(N246="nulová",J246,0)</f>
        <v>0</v>
      </c>
      <c r="BJ246" s="18" t="s">
        <v>78</v>
      </c>
      <c r="BK246" s="147">
        <f>ROUND(I246*H246,2)</f>
        <v>0</v>
      </c>
      <c r="BL246" s="18" t="s">
        <v>423</v>
      </c>
      <c r="BM246" s="146" t="s">
        <v>1687</v>
      </c>
    </row>
    <row r="247" spans="2:65" s="1" customFormat="1" ht="19.5" x14ac:dyDescent="0.2">
      <c r="B247" s="33"/>
      <c r="D247" s="153" t="s">
        <v>360</v>
      </c>
      <c r="F247" s="180" t="s">
        <v>4538</v>
      </c>
      <c r="I247" s="150"/>
      <c r="L247" s="33"/>
      <c r="M247" s="151"/>
      <c r="T247" s="54"/>
      <c r="AT247" s="18" t="s">
        <v>360</v>
      </c>
      <c r="AU247" s="18" t="s">
        <v>78</v>
      </c>
    </row>
    <row r="248" spans="2:65" s="1" customFormat="1" ht="24.2" customHeight="1" x14ac:dyDescent="0.2">
      <c r="B248" s="134"/>
      <c r="C248" s="135" t="s">
        <v>898</v>
      </c>
      <c r="D248" s="135" t="s">
        <v>306</v>
      </c>
      <c r="E248" s="136" t="s">
        <v>4539</v>
      </c>
      <c r="F248" s="137" t="s">
        <v>4540</v>
      </c>
      <c r="G248" s="138" t="s">
        <v>179</v>
      </c>
      <c r="H248" s="139">
        <v>56.3</v>
      </c>
      <c r="I248" s="140"/>
      <c r="J248" s="141">
        <f>ROUND(I248*H248,2)</f>
        <v>0</v>
      </c>
      <c r="K248" s="137" t="s">
        <v>4330</v>
      </c>
      <c r="L248" s="33"/>
      <c r="M248" s="142" t="s">
        <v>2</v>
      </c>
      <c r="N248" s="143" t="s">
        <v>42</v>
      </c>
      <c r="P248" s="144">
        <f>O248*H248</f>
        <v>0</v>
      </c>
      <c r="Q248" s="144">
        <v>0</v>
      </c>
      <c r="R248" s="144">
        <f>Q248*H248</f>
        <v>0</v>
      </c>
      <c r="S248" s="144">
        <v>0</v>
      </c>
      <c r="T248" s="145">
        <f>S248*H248</f>
        <v>0</v>
      </c>
      <c r="AR248" s="146" t="s">
        <v>423</v>
      </c>
      <c r="AT248" s="146" t="s">
        <v>306</v>
      </c>
      <c r="AU248" s="146" t="s">
        <v>78</v>
      </c>
      <c r="AY248" s="18" t="s">
        <v>304</v>
      </c>
      <c r="BE248" s="147">
        <f>IF(N248="základní",J248,0)</f>
        <v>0</v>
      </c>
      <c r="BF248" s="147">
        <f>IF(N248="snížená",J248,0)</f>
        <v>0</v>
      </c>
      <c r="BG248" s="147">
        <f>IF(N248="zákl. přenesená",J248,0)</f>
        <v>0</v>
      </c>
      <c r="BH248" s="147">
        <f>IF(N248="sníž. přenesená",J248,0)</f>
        <v>0</v>
      </c>
      <c r="BI248" s="147">
        <f>IF(N248="nulová",J248,0)</f>
        <v>0</v>
      </c>
      <c r="BJ248" s="18" t="s">
        <v>78</v>
      </c>
      <c r="BK248" s="147">
        <f>ROUND(I248*H248,2)</f>
        <v>0</v>
      </c>
      <c r="BL248" s="18" t="s">
        <v>423</v>
      </c>
      <c r="BM248" s="146" t="s">
        <v>1698</v>
      </c>
    </row>
    <row r="249" spans="2:65" s="1" customFormat="1" ht="19.5" x14ac:dyDescent="0.2">
      <c r="B249" s="33"/>
      <c r="D249" s="153" t="s">
        <v>360</v>
      </c>
      <c r="F249" s="180" t="s">
        <v>4541</v>
      </c>
      <c r="I249" s="150"/>
      <c r="L249" s="33"/>
      <c r="M249" s="151"/>
      <c r="T249" s="54"/>
      <c r="AT249" s="18" t="s">
        <v>360</v>
      </c>
      <c r="AU249" s="18" t="s">
        <v>78</v>
      </c>
    </row>
    <row r="250" spans="2:65" s="1" customFormat="1" ht="24.2" customHeight="1" x14ac:dyDescent="0.2">
      <c r="B250" s="134"/>
      <c r="C250" s="135" t="s">
        <v>916</v>
      </c>
      <c r="D250" s="135" t="s">
        <v>306</v>
      </c>
      <c r="E250" s="136" t="s">
        <v>4542</v>
      </c>
      <c r="F250" s="137" t="s">
        <v>4543</v>
      </c>
      <c r="G250" s="138" t="s">
        <v>179</v>
      </c>
      <c r="H250" s="139">
        <v>37.4</v>
      </c>
      <c r="I250" s="140"/>
      <c r="J250" s="141">
        <f>ROUND(I250*H250,2)</f>
        <v>0</v>
      </c>
      <c r="K250" s="137" t="s">
        <v>4330</v>
      </c>
      <c r="L250" s="33"/>
      <c r="M250" s="142" t="s">
        <v>2</v>
      </c>
      <c r="N250" s="143" t="s">
        <v>42</v>
      </c>
      <c r="P250" s="144">
        <f>O250*H250</f>
        <v>0</v>
      </c>
      <c r="Q250" s="144">
        <v>0</v>
      </c>
      <c r="R250" s="144">
        <f>Q250*H250</f>
        <v>0</v>
      </c>
      <c r="S250" s="144">
        <v>0</v>
      </c>
      <c r="T250" s="145">
        <f>S250*H250</f>
        <v>0</v>
      </c>
      <c r="AR250" s="146" t="s">
        <v>423</v>
      </c>
      <c r="AT250" s="146" t="s">
        <v>306</v>
      </c>
      <c r="AU250" s="146" t="s">
        <v>78</v>
      </c>
      <c r="AY250" s="18" t="s">
        <v>304</v>
      </c>
      <c r="BE250" s="147">
        <f>IF(N250="základní",J250,0)</f>
        <v>0</v>
      </c>
      <c r="BF250" s="147">
        <f>IF(N250="snížená",J250,0)</f>
        <v>0</v>
      </c>
      <c r="BG250" s="147">
        <f>IF(N250="zákl. přenesená",J250,0)</f>
        <v>0</v>
      </c>
      <c r="BH250" s="147">
        <f>IF(N250="sníž. přenesená",J250,0)</f>
        <v>0</v>
      </c>
      <c r="BI250" s="147">
        <f>IF(N250="nulová",J250,0)</f>
        <v>0</v>
      </c>
      <c r="BJ250" s="18" t="s">
        <v>78</v>
      </c>
      <c r="BK250" s="147">
        <f>ROUND(I250*H250,2)</f>
        <v>0</v>
      </c>
      <c r="BL250" s="18" t="s">
        <v>423</v>
      </c>
      <c r="BM250" s="146" t="s">
        <v>1710</v>
      </c>
    </row>
    <row r="251" spans="2:65" s="1" customFormat="1" ht="19.5" x14ac:dyDescent="0.2">
      <c r="B251" s="33"/>
      <c r="D251" s="153" t="s">
        <v>360</v>
      </c>
      <c r="F251" s="180" t="s">
        <v>4544</v>
      </c>
      <c r="I251" s="150"/>
      <c r="L251" s="33"/>
      <c r="M251" s="151"/>
      <c r="T251" s="54"/>
      <c r="AT251" s="18" t="s">
        <v>360</v>
      </c>
      <c r="AU251" s="18" t="s">
        <v>78</v>
      </c>
    </row>
    <row r="252" spans="2:65" s="1" customFormat="1" ht="24.2" customHeight="1" x14ac:dyDescent="0.2">
      <c r="B252" s="134"/>
      <c r="C252" s="135" t="s">
        <v>932</v>
      </c>
      <c r="D252" s="135" t="s">
        <v>306</v>
      </c>
      <c r="E252" s="136" t="s">
        <v>4545</v>
      </c>
      <c r="F252" s="137" t="s">
        <v>4546</v>
      </c>
      <c r="G252" s="138" t="s">
        <v>179</v>
      </c>
      <c r="H252" s="139">
        <v>11.62</v>
      </c>
      <c r="I252" s="140"/>
      <c r="J252" s="141">
        <f>ROUND(I252*H252,2)</f>
        <v>0</v>
      </c>
      <c r="K252" s="137" t="s">
        <v>4330</v>
      </c>
      <c r="L252" s="33"/>
      <c r="M252" s="142" t="s">
        <v>2</v>
      </c>
      <c r="N252" s="143" t="s">
        <v>42</v>
      </c>
      <c r="P252" s="144">
        <f>O252*H252</f>
        <v>0</v>
      </c>
      <c r="Q252" s="144">
        <v>0</v>
      </c>
      <c r="R252" s="144">
        <f>Q252*H252</f>
        <v>0</v>
      </c>
      <c r="S252" s="144">
        <v>0</v>
      </c>
      <c r="T252" s="145">
        <f>S252*H252</f>
        <v>0</v>
      </c>
      <c r="AR252" s="146" t="s">
        <v>423</v>
      </c>
      <c r="AT252" s="146" t="s">
        <v>306</v>
      </c>
      <c r="AU252" s="146" t="s">
        <v>78</v>
      </c>
      <c r="AY252" s="18" t="s">
        <v>304</v>
      </c>
      <c r="BE252" s="147">
        <f>IF(N252="základní",J252,0)</f>
        <v>0</v>
      </c>
      <c r="BF252" s="147">
        <f>IF(N252="snížená",J252,0)</f>
        <v>0</v>
      </c>
      <c r="BG252" s="147">
        <f>IF(N252="zákl. přenesená",J252,0)</f>
        <v>0</v>
      </c>
      <c r="BH252" s="147">
        <f>IF(N252="sníž. přenesená",J252,0)</f>
        <v>0</v>
      </c>
      <c r="BI252" s="147">
        <f>IF(N252="nulová",J252,0)</f>
        <v>0</v>
      </c>
      <c r="BJ252" s="18" t="s">
        <v>78</v>
      </c>
      <c r="BK252" s="147">
        <f>ROUND(I252*H252,2)</f>
        <v>0</v>
      </c>
      <c r="BL252" s="18" t="s">
        <v>423</v>
      </c>
      <c r="BM252" s="146" t="s">
        <v>1757</v>
      </c>
    </row>
    <row r="253" spans="2:65" s="1" customFormat="1" ht="19.5" x14ac:dyDescent="0.2">
      <c r="B253" s="33"/>
      <c r="D253" s="153" t="s">
        <v>360</v>
      </c>
      <c r="F253" s="180" t="s">
        <v>4547</v>
      </c>
      <c r="I253" s="150"/>
      <c r="L253" s="33"/>
      <c r="M253" s="151"/>
      <c r="T253" s="54"/>
      <c r="AT253" s="18" t="s">
        <v>360</v>
      </c>
      <c r="AU253" s="18" t="s">
        <v>78</v>
      </c>
    </row>
    <row r="254" spans="2:65" s="1" customFormat="1" ht="24.2" customHeight="1" x14ac:dyDescent="0.2">
      <c r="B254" s="134"/>
      <c r="C254" s="135" t="s">
        <v>938</v>
      </c>
      <c r="D254" s="135" t="s">
        <v>306</v>
      </c>
      <c r="E254" s="136" t="s">
        <v>4548</v>
      </c>
      <c r="F254" s="137" t="s">
        <v>4549</v>
      </c>
      <c r="G254" s="138" t="s">
        <v>179</v>
      </c>
      <c r="H254" s="139">
        <v>3.5</v>
      </c>
      <c r="I254" s="140"/>
      <c r="J254" s="141">
        <f>ROUND(I254*H254,2)</f>
        <v>0</v>
      </c>
      <c r="K254" s="137" t="s">
        <v>4330</v>
      </c>
      <c r="L254" s="33"/>
      <c r="M254" s="142" t="s">
        <v>2</v>
      </c>
      <c r="N254" s="143" t="s">
        <v>42</v>
      </c>
      <c r="P254" s="144">
        <f>O254*H254</f>
        <v>0</v>
      </c>
      <c r="Q254" s="144">
        <v>0</v>
      </c>
      <c r="R254" s="144">
        <f>Q254*H254</f>
        <v>0</v>
      </c>
      <c r="S254" s="144">
        <v>0</v>
      </c>
      <c r="T254" s="145">
        <f>S254*H254</f>
        <v>0</v>
      </c>
      <c r="AR254" s="146" t="s">
        <v>423</v>
      </c>
      <c r="AT254" s="146" t="s">
        <v>306</v>
      </c>
      <c r="AU254" s="146" t="s">
        <v>78</v>
      </c>
      <c r="AY254" s="18" t="s">
        <v>304</v>
      </c>
      <c r="BE254" s="147">
        <f>IF(N254="základní",J254,0)</f>
        <v>0</v>
      </c>
      <c r="BF254" s="147">
        <f>IF(N254="snížená",J254,0)</f>
        <v>0</v>
      </c>
      <c r="BG254" s="147">
        <f>IF(N254="zákl. přenesená",J254,0)</f>
        <v>0</v>
      </c>
      <c r="BH254" s="147">
        <f>IF(N254="sníž. přenesená",J254,0)</f>
        <v>0</v>
      </c>
      <c r="BI254" s="147">
        <f>IF(N254="nulová",J254,0)</f>
        <v>0</v>
      </c>
      <c r="BJ254" s="18" t="s">
        <v>78</v>
      </c>
      <c r="BK254" s="147">
        <f>ROUND(I254*H254,2)</f>
        <v>0</v>
      </c>
      <c r="BL254" s="18" t="s">
        <v>423</v>
      </c>
      <c r="BM254" s="146" t="s">
        <v>1761</v>
      </c>
    </row>
    <row r="255" spans="2:65" s="1" customFormat="1" ht="19.5" x14ac:dyDescent="0.2">
      <c r="B255" s="33"/>
      <c r="D255" s="153" t="s">
        <v>360</v>
      </c>
      <c r="F255" s="180" t="s">
        <v>4550</v>
      </c>
      <c r="I255" s="150"/>
      <c r="L255" s="33"/>
      <c r="M255" s="151"/>
      <c r="T255" s="54"/>
      <c r="AT255" s="18" t="s">
        <v>360</v>
      </c>
      <c r="AU255" s="18" t="s">
        <v>78</v>
      </c>
    </row>
    <row r="256" spans="2:65" s="1" customFormat="1" ht="24.2" customHeight="1" x14ac:dyDescent="0.2">
      <c r="B256" s="134"/>
      <c r="C256" s="135" t="s">
        <v>944</v>
      </c>
      <c r="D256" s="135" t="s">
        <v>306</v>
      </c>
      <c r="E256" s="136" t="s">
        <v>4551</v>
      </c>
      <c r="F256" s="137" t="s">
        <v>4552</v>
      </c>
      <c r="G256" s="138" t="s">
        <v>179</v>
      </c>
      <c r="H256" s="139">
        <v>7.6</v>
      </c>
      <c r="I256" s="140"/>
      <c r="J256" s="141">
        <f>ROUND(I256*H256,2)</f>
        <v>0</v>
      </c>
      <c r="K256" s="137" t="s">
        <v>4330</v>
      </c>
      <c r="L256" s="33"/>
      <c r="M256" s="142" t="s">
        <v>2</v>
      </c>
      <c r="N256" s="143" t="s">
        <v>42</v>
      </c>
      <c r="P256" s="144">
        <f>O256*H256</f>
        <v>0</v>
      </c>
      <c r="Q256" s="144">
        <v>0</v>
      </c>
      <c r="R256" s="144">
        <f>Q256*H256</f>
        <v>0</v>
      </c>
      <c r="S256" s="144">
        <v>0</v>
      </c>
      <c r="T256" s="145">
        <f>S256*H256</f>
        <v>0</v>
      </c>
      <c r="AR256" s="146" t="s">
        <v>423</v>
      </c>
      <c r="AT256" s="146" t="s">
        <v>306</v>
      </c>
      <c r="AU256" s="146" t="s">
        <v>78</v>
      </c>
      <c r="AY256" s="18" t="s">
        <v>304</v>
      </c>
      <c r="BE256" s="147">
        <f>IF(N256="základní",J256,0)</f>
        <v>0</v>
      </c>
      <c r="BF256" s="147">
        <f>IF(N256="snížená",J256,0)</f>
        <v>0</v>
      </c>
      <c r="BG256" s="147">
        <f>IF(N256="zákl. přenesená",J256,0)</f>
        <v>0</v>
      </c>
      <c r="BH256" s="147">
        <f>IF(N256="sníž. přenesená",J256,0)</f>
        <v>0</v>
      </c>
      <c r="BI256" s="147">
        <f>IF(N256="nulová",J256,0)</f>
        <v>0</v>
      </c>
      <c r="BJ256" s="18" t="s">
        <v>78</v>
      </c>
      <c r="BK256" s="147">
        <f>ROUND(I256*H256,2)</f>
        <v>0</v>
      </c>
      <c r="BL256" s="18" t="s">
        <v>423</v>
      </c>
      <c r="BM256" s="146" t="s">
        <v>1780</v>
      </c>
    </row>
    <row r="257" spans="2:65" s="1" customFormat="1" ht="19.5" x14ac:dyDescent="0.2">
      <c r="B257" s="33"/>
      <c r="D257" s="153" t="s">
        <v>360</v>
      </c>
      <c r="F257" s="180" t="s">
        <v>4553</v>
      </c>
      <c r="I257" s="150"/>
      <c r="L257" s="33"/>
      <c r="M257" s="151"/>
      <c r="T257" s="54"/>
      <c r="AT257" s="18" t="s">
        <v>360</v>
      </c>
      <c r="AU257" s="18" t="s">
        <v>78</v>
      </c>
    </row>
    <row r="258" spans="2:65" s="1" customFormat="1" ht="24.2" customHeight="1" x14ac:dyDescent="0.2">
      <c r="B258" s="134"/>
      <c r="C258" s="135" t="s">
        <v>957</v>
      </c>
      <c r="D258" s="135" t="s">
        <v>306</v>
      </c>
      <c r="E258" s="136" t="s">
        <v>4554</v>
      </c>
      <c r="F258" s="137" t="s">
        <v>4555</v>
      </c>
      <c r="G258" s="138" t="s">
        <v>179</v>
      </c>
      <c r="H258" s="139">
        <v>52.1</v>
      </c>
      <c r="I258" s="140"/>
      <c r="J258" s="141">
        <f>ROUND(I258*H258,2)</f>
        <v>0</v>
      </c>
      <c r="K258" s="137" t="s">
        <v>4330</v>
      </c>
      <c r="L258" s="33"/>
      <c r="M258" s="142" t="s">
        <v>2</v>
      </c>
      <c r="N258" s="143" t="s">
        <v>42</v>
      </c>
      <c r="P258" s="144">
        <f>O258*H258</f>
        <v>0</v>
      </c>
      <c r="Q258" s="144">
        <v>0</v>
      </c>
      <c r="R258" s="144">
        <f>Q258*H258</f>
        <v>0</v>
      </c>
      <c r="S258" s="144">
        <v>0</v>
      </c>
      <c r="T258" s="145">
        <f>S258*H258</f>
        <v>0</v>
      </c>
      <c r="AR258" s="146" t="s">
        <v>423</v>
      </c>
      <c r="AT258" s="146" t="s">
        <v>306</v>
      </c>
      <c r="AU258" s="146" t="s">
        <v>78</v>
      </c>
      <c r="AY258" s="18" t="s">
        <v>304</v>
      </c>
      <c r="BE258" s="147">
        <f>IF(N258="základní",J258,0)</f>
        <v>0</v>
      </c>
      <c r="BF258" s="147">
        <f>IF(N258="snížená",J258,0)</f>
        <v>0</v>
      </c>
      <c r="BG258" s="147">
        <f>IF(N258="zákl. přenesená",J258,0)</f>
        <v>0</v>
      </c>
      <c r="BH258" s="147">
        <f>IF(N258="sníž. přenesená",J258,0)</f>
        <v>0</v>
      </c>
      <c r="BI258" s="147">
        <f>IF(N258="nulová",J258,0)</f>
        <v>0</v>
      </c>
      <c r="BJ258" s="18" t="s">
        <v>78</v>
      </c>
      <c r="BK258" s="147">
        <f>ROUND(I258*H258,2)</f>
        <v>0</v>
      </c>
      <c r="BL258" s="18" t="s">
        <v>423</v>
      </c>
      <c r="BM258" s="146" t="s">
        <v>1790</v>
      </c>
    </row>
    <row r="259" spans="2:65" s="1" customFormat="1" ht="19.5" x14ac:dyDescent="0.2">
      <c r="B259" s="33"/>
      <c r="D259" s="153" t="s">
        <v>360</v>
      </c>
      <c r="F259" s="180" t="s">
        <v>4556</v>
      </c>
      <c r="I259" s="150"/>
      <c r="L259" s="33"/>
      <c r="M259" s="151"/>
      <c r="T259" s="54"/>
      <c r="AT259" s="18" t="s">
        <v>360</v>
      </c>
      <c r="AU259" s="18" t="s">
        <v>78</v>
      </c>
    </row>
    <row r="260" spans="2:65" s="1" customFormat="1" ht="16.5" customHeight="1" x14ac:dyDescent="0.2">
      <c r="B260" s="134"/>
      <c r="C260" s="135" t="s">
        <v>972</v>
      </c>
      <c r="D260" s="135" t="s">
        <v>306</v>
      </c>
      <c r="E260" s="136" t="s">
        <v>4557</v>
      </c>
      <c r="F260" s="137" t="s">
        <v>4558</v>
      </c>
      <c r="G260" s="138" t="s">
        <v>179</v>
      </c>
      <c r="H260" s="139">
        <v>112</v>
      </c>
      <c r="I260" s="140"/>
      <c r="J260" s="141">
        <f>ROUND(I260*H260,2)</f>
        <v>0</v>
      </c>
      <c r="K260" s="137" t="s">
        <v>4330</v>
      </c>
      <c r="L260" s="33"/>
      <c r="M260" s="142" t="s">
        <v>2</v>
      </c>
      <c r="N260" s="143" t="s">
        <v>42</v>
      </c>
      <c r="P260" s="144">
        <f>O260*H260</f>
        <v>0</v>
      </c>
      <c r="Q260" s="144">
        <v>0</v>
      </c>
      <c r="R260" s="144">
        <f>Q260*H260</f>
        <v>0</v>
      </c>
      <c r="S260" s="144">
        <v>0</v>
      </c>
      <c r="T260" s="145">
        <f>S260*H260</f>
        <v>0</v>
      </c>
      <c r="AR260" s="146" t="s">
        <v>423</v>
      </c>
      <c r="AT260" s="146" t="s">
        <v>306</v>
      </c>
      <c r="AU260" s="146" t="s">
        <v>78</v>
      </c>
      <c r="AY260" s="18" t="s">
        <v>304</v>
      </c>
      <c r="BE260" s="147">
        <f>IF(N260="základní",J260,0)</f>
        <v>0</v>
      </c>
      <c r="BF260" s="147">
        <f>IF(N260="snížená",J260,0)</f>
        <v>0</v>
      </c>
      <c r="BG260" s="147">
        <f>IF(N260="zákl. přenesená",J260,0)</f>
        <v>0</v>
      </c>
      <c r="BH260" s="147">
        <f>IF(N260="sníž. přenesená",J260,0)</f>
        <v>0</v>
      </c>
      <c r="BI260" s="147">
        <f>IF(N260="nulová",J260,0)</f>
        <v>0</v>
      </c>
      <c r="BJ260" s="18" t="s">
        <v>78</v>
      </c>
      <c r="BK260" s="147">
        <f>ROUND(I260*H260,2)</f>
        <v>0</v>
      </c>
      <c r="BL260" s="18" t="s">
        <v>423</v>
      </c>
      <c r="BM260" s="146" t="s">
        <v>1814</v>
      </c>
    </row>
    <row r="261" spans="2:65" s="1" customFormat="1" ht="29.25" x14ac:dyDescent="0.2">
      <c r="B261" s="33"/>
      <c r="D261" s="153" t="s">
        <v>360</v>
      </c>
      <c r="F261" s="180" t="s">
        <v>4559</v>
      </c>
      <c r="I261" s="150"/>
      <c r="L261" s="33"/>
      <c r="M261" s="151"/>
      <c r="T261" s="54"/>
      <c r="AT261" s="18" t="s">
        <v>360</v>
      </c>
      <c r="AU261" s="18" t="s">
        <v>78</v>
      </c>
    </row>
    <row r="262" spans="2:65" s="1" customFormat="1" ht="16.5" customHeight="1" x14ac:dyDescent="0.2">
      <c r="B262" s="134"/>
      <c r="C262" s="135" t="s">
        <v>996</v>
      </c>
      <c r="D262" s="135" t="s">
        <v>306</v>
      </c>
      <c r="E262" s="136" t="s">
        <v>4560</v>
      </c>
      <c r="F262" s="137" t="s">
        <v>4558</v>
      </c>
      <c r="G262" s="138" t="s">
        <v>179</v>
      </c>
      <c r="H262" s="139">
        <v>103.5</v>
      </c>
      <c r="I262" s="140"/>
      <c r="J262" s="141">
        <f>ROUND(I262*H262,2)</f>
        <v>0</v>
      </c>
      <c r="K262" s="137" t="s">
        <v>4330</v>
      </c>
      <c r="L262" s="33"/>
      <c r="M262" s="142" t="s">
        <v>2</v>
      </c>
      <c r="N262" s="143" t="s">
        <v>42</v>
      </c>
      <c r="P262" s="144">
        <f>O262*H262</f>
        <v>0</v>
      </c>
      <c r="Q262" s="144">
        <v>0</v>
      </c>
      <c r="R262" s="144">
        <f>Q262*H262</f>
        <v>0</v>
      </c>
      <c r="S262" s="144">
        <v>0</v>
      </c>
      <c r="T262" s="145">
        <f>S262*H262</f>
        <v>0</v>
      </c>
      <c r="AR262" s="146" t="s">
        <v>423</v>
      </c>
      <c r="AT262" s="146" t="s">
        <v>306</v>
      </c>
      <c r="AU262" s="146" t="s">
        <v>78</v>
      </c>
      <c r="AY262" s="18" t="s">
        <v>304</v>
      </c>
      <c r="BE262" s="147">
        <f>IF(N262="základní",J262,0)</f>
        <v>0</v>
      </c>
      <c r="BF262" s="147">
        <f>IF(N262="snížená",J262,0)</f>
        <v>0</v>
      </c>
      <c r="BG262" s="147">
        <f>IF(N262="zákl. přenesená",J262,0)</f>
        <v>0</v>
      </c>
      <c r="BH262" s="147">
        <f>IF(N262="sníž. přenesená",J262,0)</f>
        <v>0</v>
      </c>
      <c r="BI262" s="147">
        <f>IF(N262="nulová",J262,0)</f>
        <v>0</v>
      </c>
      <c r="BJ262" s="18" t="s">
        <v>78</v>
      </c>
      <c r="BK262" s="147">
        <f>ROUND(I262*H262,2)</f>
        <v>0</v>
      </c>
      <c r="BL262" s="18" t="s">
        <v>423</v>
      </c>
      <c r="BM262" s="146" t="s">
        <v>1836</v>
      </c>
    </row>
    <row r="263" spans="2:65" s="1" customFormat="1" ht="29.25" x14ac:dyDescent="0.2">
      <c r="B263" s="33"/>
      <c r="D263" s="153" t="s">
        <v>360</v>
      </c>
      <c r="F263" s="180" t="s">
        <v>4561</v>
      </c>
      <c r="I263" s="150"/>
      <c r="L263" s="33"/>
      <c r="M263" s="151"/>
      <c r="T263" s="54"/>
      <c r="AT263" s="18" t="s">
        <v>360</v>
      </c>
      <c r="AU263" s="18" t="s">
        <v>78</v>
      </c>
    </row>
    <row r="264" spans="2:65" s="1" customFormat="1" ht="16.5" customHeight="1" x14ac:dyDescent="0.2">
      <c r="B264" s="134"/>
      <c r="C264" s="135" t="s">
        <v>1016</v>
      </c>
      <c r="D264" s="135" t="s">
        <v>306</v>
      </c>
      <c r="E264" s="136" t="s">
        <v>4562</v>
      </c>
      <c r="F264" s="137" t="s">
        <v>4558</v>
      </c>
      <c r="G264" s="138" t="s">
        <v>179</v>
      </c>
      <c r="H264" s="139">
        <v>4.5</v>
      </c>
      <c r="I264" s="140"/>
      <c r="J264" s="141">
        <f>ROUND(I264*H264,2)</f>
        <v>0</v>
      </c>
      <c r="K264" s="137" t="s">
        <v>4330</v>
      </c>
      <c r="L264" s="33"/>
      <c r="M264" s="142" t="s">
        <v>2</v>
      </c>
      <c r="N264" s="143" t="s">
        <v>42</v>
      </c>
      <c r="P264" s="144">
        <f>O264*H264</f>
        <v>0</v>
      </c>
      <c r="Q264" s="144">
        <v>0</v>
      </c>
      <c r="R264" s="144">
        <f>Q264*H264</f>
        <v>0</v>
      </c>
      <c r="S264" s="144">
        <v>0</v>
      </c>
      <c r="T264" s="145">
        <f>S264*H264</f>
        <v>0</v>
      </c>
      <c r="AR264" s="146" t="s">
        <v>423</v>
      </c>
      <c r="AT264" s="146" t="s">
        <v>306</v>
      </c>
      <c r="AU264" s="146" t="s">
        <v>78</v>
      </c>
      <c r="AY264" s="18" t="s">
        <v>304</v>
      </c>
      <c r="BE264" s="147">
        <f>IF(N264="základní",J264,0)</f>
        <v>0</v>
      </c>
      <c r="BF264" s="147">
        <f>IF(N264="snížená",J264,0)</f>
        <v>0</v>
      </c>
      <c r="BG264" s="147">
        <f>IF(N264="zákl. přenesená",J264,0)</f>
        <v>0</v>
      </c>
      <c r="BH264" s="147">
        <f>IF(N264="sníž. přenesená",J264,0)</f>
        <v>0</v>
      </c>
      <c r="BI264" s="147">
        <f>IF(N264="nulová",J264,0)</f>
        <v>0</v>
      </c>
      <c r="BJ264" s="18" t="s">
        <v>78</v>
      </c>
      <c r="BK264" s="147">
        <f>ROUND(I264*H264,2)</f>
        <v>0</v>
      </c>
      <c r="BL264" s="18" t="s">
        <v>423</v>
      </c>
      <c r="BM264" s="146" t="s">
        <v>1850</v>
      </c>
    </row>
    <row r="265" spans="2:65" s="1" customFormat="1" ht="29.25" x14ac:dyDescent="0.2">
      <c r="B265" s="33"/>
      <c r="D265" s="153" t="s">
        <v>360</v>
      </c>
      <c r="F265" s="180" t="s">
        <v>4563</v>
      </c>
      <c r="I265" s="150"/>
      <c r="L265" s="33"/>
      <c r="M265" s="151"/>
      <c r="T265" s="54"/>
      <c r="AT265" s="18" t="s">
        <v>360</v>
      </c>
      <c r="AU265" s="18" t="s">
        <v>78</v>
      </c>
    </row>
    <row r="266" spans="2:65" s="1" customFormat="1" ht="16.5" customHeight="1" x14ac:dyDescent="0.2">
      <c r="B266" s="134"/>
      <c r="C266" s="135" t="s">
        <v>1034</v>
      </c>
      <c r="D266" s="135" t="s">
        <v>306</v>
      </c>
      <c r="E266" s="136" t="s">
        <v>4564</v>
      </c>
      <c r="F266" s="137" t="s">
        <v>4565</v>
      </c>
      <c r="G266" s="138" t="s">
        <v>179</v>
      </c>
      <c r="H266" s="139">
        <v>17.2</v>
      </c>
      <c r="I266" s="140"/>
      <c r="J266" s="141">
        <f>ROUND(I266*H266,2)</f>
        <v>0</v>
      </c>
      <c r="K266" s="137" t="s">
        <v>4330</v>
      </c>
      <c r="L266" s="33"/>
      <c r="M266" s="142" t="s">
        <v>2</v>
      </c>
      <c r="N266" s="143" t="s">
        <v>42</v>
      </c>
      <c r="P266" s="144">
        <f>O266*H266</f>
        <v>0</v>
      </c>
      <c r="Q266" s="144">
        <v>0</v>
      </c>
      <c r="R266" s="144">
        <f>Q266*H266</f>
        <v>0</v>
      </c>
      <c r="S266" s="144">
        <v>0</v>
      </c>
      <c r="T266" s="145">
        <f>S266*H266</f>
        <v>0</v>
      </c>
      <c r="AR266" s="146" t="s">
        <v>423</v>
      </c>
      <c r="AT266" s="146" t="s">
        <v>306</v>
      </c>
      <c r="AU266" s="146" t="s">
        <v>78</v>
      </c>
      <c r="AY266" s="18" t="s">
        <v>304</v>
      </c>
      <c r="BE266" s="147">
        <f>IF(N266="základní",J266,0)</f>
        <v>0</v>
      </c>
      <c r="BF266" s="147">
        <f>IF(N266="snížená",J266,0)</f>
        <v>0</v>
      </c>
      <c r="BG266" s="147">
        <f>IF(N266="zákl. přenesená",J266,0)</f>
        <v>0</v>
      </c>
      <c r="BH266" s="147">
        <f>IF(N266="sníž. přenesená",J266,0)</f>
        <v>0</v>
      </c>
      <c r="BI266" s="147">
        <f>IF(N266="nulová",J266,0)</f>
        <v>0</v>
      </c>
      <c r="BJ266" s="18" t="s">
        <v>78</v>
      </c>
      <c r="BK266" s="147">
        <f>ROUND(I266*H266,2)</f>
        <v>0</v>
      </c>
      <c r="BL266" s="18" t="s">
        <v>423</v>
      </c>
      <c r="BM266" s="146" t="s">
        <v>1865</v>
      </c>
    </row>
    <row r="267" spans="2:65" s="1" customFormat="1" ht="29.25" x14ac:dyDescent="0.2">
      <c r="B267" s="33"/>
      <c r="D267" s="153" t="s">
        <v>360</v>
      </c>
      <c r="F267" s="180" t="s">
        <v>4566</v>
      </c>
      <c r="I267" s="150"/>
      <c r="L267" s="33"/>
      <c r="M267" s="151"/>
      <c r="T267" s="54"/>
      <c r="AT267" s="18" t="s">
        <v>360</v>
      </c>
      <c r="AU267" s="18" t="s">
        <v>78</v>
      </c>
    </row>
    <row r="268" spans="2:65" s="1" customFormat="1" ht="16.5" customHeight="1" x14ac:dyDescent="0.2">
      <c r="B268" s="134"/>
      <c r="C268" s="135" t="s">
        <v>1125</v>
      </c>
      <c r="D268" s="135" t="s">
        <v>306</v>
      </c>
      <c r="E268" s="136" t="s">
        <v>4567</v>
      </c>
      <c r="F268" s="137" t="s">
        <v>4565</v>
      </c>
      <c r="G268" s="138" t="s">
        <v>179</v>
      </c>
      <c r="H268" s="139">
        <v>45.7</v>
      </c>
      <c r="I268" s="140"/>
      <c r="J268" s="141">
        <f>ROUND(I268*H268,2)</f>
        <v>0</v>
      </c>
      <c r="K268" s="137" t="s">
        <v>4330</v>
      </c>
      <c r="L268" s="33"/>
      <c r="M268" s="142" t="s">
        <v>2</v>
      </c>
      <c r="N268" s="143" t="s">
        <v>42</v>
      </c>
      <c r="P268" s="144">
        <f>O268*H268</f>
        <v>0</v>
      </c>
      <c r="Q268" s="144">
        <v>0</v>
      </c>
      <c r="R268" s="144">
        <f>Q268*H268</f>
        <v>0</v>
      </c>
      <c r="S268" s="144">
        <v>0</v>
      </c>
      <c r="T268" s="145">
        <f>S268*H268</f>
        <v>0</v>
      </c>
      <c r="AR268" s="146" t="s">
        <v>423</v>
      </c>
      <c r="AT268" s="146" t="s">
        <v>306</v>
      </c>
      <c r="AU268" s="146" t="s">
        <v>78</v>
      </c>
      <c r="AY268" s="18" t="s">
        <v>304</v>
      </c>
      <c r="BE268" s="147">
        <f>IF(N268="základní",J268,0)</f>
        <v>0</v>
      </c>
      <c r="BF268" s="147">
        <f>IF(N268="snížená",J268,0)</f>
        <v>0</v>
      </c>
      <c r="BG268" s="147">
        <f>IF(N268="zákl. přenesená",J268,0)</f>
        <v>0</v>
      </c>
      <c r="BH268" s="147">
        <f>IF(N268="sníž. přenesená",J268,0)</f>
        <v>0</v>
      </c>
      <c r="BI268" s="147">
        <f>IF(N268="nulová",J268,0)</f>
        <v>0</v>
      </c>
      <c r="BJ268" s="18" t="s">
        <v>78</v>
      </c>
      <c r="BK268" s="147">
        <f>ROUND(I268*H268,2)</f>
        <v>0</v>
      </c>
      <c r="BL268" s="18" t="s">
        <v>423</v>
      </c>
      <c r="BM268" s="146" t="s">
        <v>1887</v>
      </c>
    </row>
    <row r="269" spans="2:65" s="1" customFormat="1" ht="29.25" x14ac:dyDescent="0.2">
      <c r="B269" s="33"/>
      <c r="D269" s="153" t="s">
        <v>360</v>
      </c>
      <c r="F269" s="180" t="s">
        <v>4568</v>
      </c>
      <c r="I269" s="150"/>
      <c r="L269" s="33"/>
      <c r="M269" s="151"/>
      <c r="T269" s="54"/>
      <c r="AT269" s="18" t="s">
        <v>360</v>
      </c>
      <c r="AU269" s="18" t="s">
        <v>78</v>
      </c>
    </row>
    <row r="270" spans="2:65" s="1" customFormat="1" ht="16.5" customHeight="1" x14ac:dyDescent="0.2">
      <c r="B270" s="134"/>
      <c r="C270" s="135" t="s">
        <v>1220</v>
      </c>
      <c r="D270" s="135" t="s">
        <v>306</v>
      </c>
      <c r="E270" s="136" t="s">
        <v>4569</v>
      </c>
      <c r="F270" s="137" t="s">
        <v>4565</v>
      </c>
      <c r="G270" s="138" t="s">
        <v>179</v>
      </c>
      <c r="H270" s="139">
        <v>52.1</v>
      </c>
      <c r="I270" s="140"/>
      <c r="J270" s="141">
        <f>ROUND(I270*H270,2)</f>
        <v>0</v>
      </c>
      <c r="K270" s="137" t="s">
        <v>4330</v>
      </c>
      <c r="L270" s="33"/>
      <c r="M270" s="142" t="s">
        <v>2</v>
      </c>
      <c r="N270" s="143" t="s">
        <v>42</v>
      </c>
      <c r="P270" s="144">
        <f>O270*H270</f>
        <v>0</v>
      </c>
      <c r="Q270" s="144">
        <v>0</v>
      </c>
      <c r="R270" s="144">
        <f>Q270*H270</f>
        <v>0</v>
      </c>
      <c r="S270" s="144">
        <v>0</v>
      </c>
      <c r="T270" s="145">
        <f>S270*H270</f>
        <v>0</v>
      </c>
      <c r="AR270" s="146" t="s">
        <v>423</v>
      </c>
      <c r="AT270" s="146" t="s">
        <v>306</v>
      </c>
      <c r="AU270" s="146" t="s">
        <v>78</v>
      </c>
      <c r="AY270" s="18" t="s">
        <v>304</v>
      </c>
      <c r="BE270" s="147">
        <f>IF(N270="základní",J270,0)</f>
        <v>0</v>
      </c>
      <c r="BF270" s="147">
        <f>IF(N270="snížená",J270,0)</f>
        <v>0</v>
      </c>
      <c r="BG270" s="147">
        <f>IF(N270="zákl. přenesená",J270,0)</f>
        <v>0</v>
      </c>
      <c r="BH270" s="147">
        <f>IF(N270="sníž. přenesená",J270,0)</f>
        <v>0</v>
      </c>
      <c r="BI270" s="147">
        <f>IF(N270="nulová",J270,0)</f>
        <v>0</v>
      </c>
      <c r="BJ270" s="18" t="s">
        <v>78</v>
      </c>
      <c r="BK270" s="147">
        <f>ROUND(I270*H270,2)</f>
        <v>0</v>
      </c>
      <c r="BL270" s="18" t="s">
        <v>423</v>
      </c>
      <c r="BM270" s="146" t="s">
        <v>1904</v>
      </c>
    </row>
    <row r="271" spans="2:65" s="1" customFormat="1" ht="29.25" x14ac:dyDescent="0.2">
      <c r="B271" s="33"/>
      <c r="D271" s="153" t="s">
        <v>360</v>
      </c>
      <c r="F271" s="180" t="s">
        <v>4570</v>
      </c>
      <c r="I271" s="150"/>
      <c r="L271" s="33"/>
      <c r="M271" s="151"/>
      <c r="T271" s="54"/>
      <c r="AT271" s="18" t="s">
        <v>360</v>
      </c>
      <c r="AU271" s="18" t="s">
        <v>78</v>
      </c>
    </row>
    <row r="272" spans="2:65" s="1" customFormat="1" ht="16.5" customHeight="1" x14ac:dyDescent="0.2">
      <c r="B272" s="134"/>
      <c r="C272" s="135" t="s">
        <v>1225</v>
      </c>
      <c r="D272" s="135" t="s">
        <v>306</v>
      </c>
      <c r="E272" s="136" t="s">
        <v>4571</v>
      </c>
      <c r="F272" s="137" t="s">
        <v>4565</v>
      </c>
      <c r="G272" s="138" t="s">
        <v>179</v>
      </c>
      <c r="H272" s="139">
        <v>9.6999999999999993</v>
      </c>
      <c r="I272" s="140"/>
      <c r="J272" s="141">
        <f>ROUND(I272*H272,2)</f>
        <v>0</v>
      </c>
      <c r="K272" s="137" t="s">
        <v>4330</v>
      </c>
      <c r="L272" s="33"/>
      <c r="M272" s="142" t="s">
        <v>2</v>
      </c>
      <c r="N272" s="143" t="s">
        <v>42</v>
      </c>
      <c r="P272" s="144">
        <f>O272*H272</f>
        <v>0</v>
      </c>
      <c r="Q272" s="144">
        <v>0</v>
      </c>
      <c r="R272" s="144">
        <f>Q272*H272</f>
        <v>0</v>
      </c>
      <c r="S272" s="144">
        <v>0</v>
      </c>
      <c r="T272" s="145">
        <f>S272*H272</f>
        <v>0</v>
      </c>
      <c r="AR272" s="146" t="s">
        <v>423</v>
      </c>
      <c r="AT272" s="146" t="s">
        <v>306</v>
      </c>
      <c r="AU272" s="146" t="s">
        <v>78</v>
      </c>
      <c r="AY272" s="18" t="s">
        <v>304</v>
      </c>
      <c r="BE272" s="147">
        <f>IF(N272="základní",J272,0)</f>
        <v>0</v>
      </c>
      <c r="BF272" s="147">
        <f>IF(N272="snížená",J272,0)</f>
        <v>0</v>
      </c>
      <c r="BG272" s="147">
        <f>IF(N272="zákl. přenesená",J272,0)</f>
        <v>0</v>
      </c>
      <c r="BH272" s="147">
        <f>IF(N272="sníž. přenesená",J272,0)</f>
        <v>0</v>
      </c>
      <c r="BI272" s="147">
        <f>IF(N272="nulová",J272,0)</f>
        <v>0</v>
      </c>
      <c r="BJ272" s="18" t="s">
        <v>78</v>
      </c>
      <c r="BK272" s="147">
        <f>ROUND(I272*H272,2)</f>
        <v>0</v>
      </c>
      <c r="BL272" s="18" t="s">
        <v>423</v>
      </c>
      <c r="BM272" s="146" t="s">
        <v>1912</v>
      </c>
    </row>
    <row r="273" spans="2:65" s="1" customFormat="1" ht="29.25" x14ac:dyDescent="0.2">
      <c r="B273" s="33"/>
      <c r="D273" s="153" t="s">
        <v>360</v>
      </c>
      <c r="F273" s="180" t="s">
        <v>4572</v>
      </c>
      <c r="I273" s="150"/>
      <c r="L273" s="33"/>
      <c r="M273" s="151"/>
      <c r="T273" s="54"/>
      <c r="AT273" s="18" t="s">
        <v>360</v>
      </c>
      <c r="AU273" s="18" t="s">
        <v>78</v>
      </c>
    </row>
    <row r="274" spans="2:65" s="1" customFormat="1" ht="16.5" customHeight="1" x14ac:dyDescent="0.2">
      <c r="B274" s="134"/>
      <c r="C274" s="135" t="s">
        <v>1234</v>
      </c>
      <c r="D274" s="135" t="s">
        <v>306</v>
      </c>
      <c r="E274" s="136" t="s">
        <v>4573</v>
      </c>
      <c r="F274" s="137" t="s">
        <v>4574</v>
      </c>
      <c r="G274" s="138" t="s">
        <v>179</v>
      </c>
      <c r="H274" s="139">
        <v>210.8</v>
      </c>
      <c r="I274" s="140"/>
      <c r="J274" s="141">
        <f>ROUND(I274*H274,2)</f>
        <v>0</v>
      </c>
      <c r="K274" s="137" t="s">
        <v>4330</v>
      </c>
      <c r="L274" s="33"/>
      <c r="M274" s="142" t="s">
        <v>2</v>
      </c>
      <c r="N274" s="143" t="s">
        <v>42</v>
      </c>
      <c r="P274" s="144">
        <f>O274*H274</f>
        <v>0</v>
      </c>
      <c r="Q274" s="144">
        <v>0</v>
      </c>
      <c r="R274" s="144">
        <f>Q274*H274</f>
        <v>0</v>
      </c>
      <c r="S274" s="144">
        <v>0</v>
      </c>
      <c r="T274" s="145">
        <f>S274*H274</f>
        <v>0</v>
      </c>
      <c r="AR274" s="146" t="s">
        <v>423</v>
      </c>
      <c r="AT274" s="146" t="s">
        <v>306</v>
      </c>
      <c r="AU274" s="146" t="s">
        <v>78</v>
      </c>
      <c r="AY274" s="18" t="s">
        <v>304</v>
      </c>
      <c r="BE274" s="147">
        <f>IF(N274="základní",J274,0)</f>
        <v>0</v>
      </c>
      <c r="BF274" s="147">
        <f>IF(N274="snížená",J274,0)</f>
        <v>0</v>
      </c>
      <c r="BG274" s="147">
        <f>IF(N274="zákl. přenesená",J274,0)</f>
        <v>0</v>
      </c>
      <c r="BH274" s="147">
        <f>IF(N274="sníž. přenesená",J274,0)</f>
        <v>0</v>
      </c>
      <c r="BI274" s="147">
        <f>IF(N274="nulová",J274,0)</f>
        <v>0</v>
      </c>
      <c r="BJ274" s="18" t="s">
        <v>78</v>
      </c>
      <c r="BK274" s="147">
        <f>ROUND(I274*H274,2)</f>
        <v>0</v>
      </c>
      <c r="BL274" s="18" t="s">
        <v>423</v>
      </c>
      <c r="BM274" s="146" t="s">
        <v>1924</v>
      </c>
    </row>
    <row r="275" spans="2:65" s="1" customFormat="1" ht="29.25" x14ac:dyDescent="0.2">
      <c r="B275" s="33"/>
      <c r="D275" s="153" t="s">
        <v>360</v>
      </c>
      <c r="F275" s="180" t="s">
        <v>4575</v>
      </c>
      <c r="I275" s="150"/>
      <c r="L275" s="33"/>
      <c r="M275" s="151"/>
      <c r="T275" s="54"/>
      <c r="AT275" s="18" t="s">
        <v>360</v>
      </c>
      <c r="AU275" s="18" t="s">
        <v>78</v>
      </c>
    </row>
    <row r="276" spans="2:65" s="1" customFormat="1" ht="16.5" customHeight="1" x14ac:dyDescent="0.2">
      <c r="B276" s="134"/>
      <c r="C276" s="135" t="s">
        <v>1236</v>
      </c>
      <c r="D276" s="135" t="s">
        <v>306</v>
      </c>
      <c r="E276" s="136" t="s">
        <v>4576</v>
      </c>
      <c r="F276" s="137" t="s">
        <v>4574</v>
      </c>
      <c r="G276" s="138" t="s">
        <v>179</v>
      </c>
      <c r="H276" s="139">
        <v>49</v>
      </c>
      <c r="I276" s="140"/>
      <c r="J276" s="141">
        <f>ROUND(I276*H276,2)</f>
        <v>0</v>
      </c>
      <c r="K276" s="137" t="s">
        <v>4330</v>
      </c>
      <c r="L276" s="33"/>
      <c r="M276" s="142" t="s">
        <v>2</v>
      </c>
      <c r="N276" s="143" t="s">
        <v>42</v>
      </c>
      <c r="P276" s="144">
        <f>O276*H276</f>
        <v>0</v>
      </c>
      <c r="Q276" s="144">
        <v>0</v>
      </c>
      <c r="R276" s="144">
        <f>Q276*H276</f>
        <v>0</v>
      </c>
      <c r="S276" s="144">
        <v>0</v>
      </c>
      <c r="T276" s="145">
        <f>S276*H276</f>
        <v>0</v>
      </c>
      <c r="AR276" s="146" t="s">
        <v>423</v>
      </c>
      <c r="AT276" s="146" t="s">
        <v>306</v>
      </c>
      <c r="AU276" s="146" t="s">
        <v>78</v>
      </c>
      <c r="AY276" s="18" t="s">
        <v>304</v>
      </c>
      <c r="BE276" s="147">
        <f>IF(N276="základní",J276,0)</f>
        <v>0</v>
      </c>
      <c r="BF276" s="147">
        <f>IF(N276="snížená",J276,0)</f>
        <v>0</v>
      </c>
      <c r="BG276" s="147">
        <f>IF(N276="zákl. přenesená",J276,0)</f>
        <v>0</v>
      </c>
      <c r="BH276" s="147">
        <f>IF(N276="sníž. přenesená",J276,0)</f>
        <v>0</v>
      </c>
      <c r="BI276" s="147">
        <f>IF(N276="nulová",J276,0)</f>
        <v>0</v>
      </c>
      <c r="BJ276" s="18" t="s">
        <v>78</v>
      </c>
      <c r="BK276" s="147">
        <f>ROUND(I276*H276,2)</f>
        <v>0</v>
      </c>
      <c r="BL276" s="18" t="s">
        <v>423</v>
      </c>
      <c r="BM276" s="146" t="s">
        <v>1933</v>
      </c>
    </row>
    <row r="277" spans="2:65" s="1" customFormat="1" ht="29.25" x14ac:dyDescent="0.2">
      <c r="B277" s="33"/>
      <c r="D277" s="153" t="s">
        <v>360</v>
      </c>
      <c r="F277" s="180" t="s">
        <v>4577</v>
      </c>
      <c r="I277" s="150"/>
      <c r="L277" s="33"/>
      <c r="M277" s="151"/>
      <c r="T277" s="54"/>
      <c r="AT277" s="18" t="s">
        <v>360</v>
      </c>
      <c r="AU277" s="18" t="s">
        <v>78</v>
      </c>
    </row>
    <row r="278" spans="2:65" s="1" customFormat="1" ht="16.5" customHeight="1" x14ac:dyDescent="0.2">
      <c r="B278" s="134"/>
      <c r="C278" s="135" t="s">
        <v>1253</v>
      </c>
      <c r="D278" s="135" t="s">
        <v>306</v>
      </c>
      <c r="E278" s="136" t="s">
        <v>4578</v>
      </c>
      <c r="F278" s="137" t="s">
        <v>4574</v>
      </c>
      <c r="G278" s="138" t="s">
        <v>179</v>
      </c>
      <c r="H278" s="139">
        <v>3.5</v>
      </c>
      <c r="I278" s="140"/>
      <c r="J278" s="141">
        <f>ROUND(I278*H278,2)</f>
        <v>0</v>
      </c>
      <c r="K278" s="137" t="s">
        <v>4330</v>
      </c>
      <c r="L278" s="33"/>
      <c r="M278" s="142" t="s">
        <v>2</v>
      </c>
      <c r="N278" s="143" t="s">
        <v>42</v>
      </c>
      <c r="P278" s="144">
        <f>O278*H278</f>
        <v>0</v>
      </c>
      <c r="Q278" s="144">
        <v>0</v>
      </c>
      <c r="R278" s="144">
        <f>Q278*H278</f>
        <v>0</v>
      </c>
      <c r="S278" s="144">
        <v>0</v>
      </c>
      <c r="T278" s="145">
        <f>S278*H278</f>
        <v>0</v>
      </c>
      <c r="AR278" s="146" t="s">
        <v>423</v>
      </c>
      <c r="AT278" s="146" t="s">
        <v>306</v>
      </c>
      <c r="AU278" s="146" t="s">
        <v>78</v>
      </c>
      <c r="AY278" s="18" t="s">
        <v>304</v>
      </c>
      <c r="BE278" s="147">
        <f>IF(N278="základní",J278,0)</f>
        <v>0</v>
      </c>
      <c r="BF278" s="147">
        <f>IF(N278="snížená",J278,0)</f>
        <v>0</v>
      </c>
      <c r="BG278" s="147">
        <f>IF(N278="zákl. přenesená",J278,0)</f>
        <v>0</v>
      </c>
      <c r="BH278" s="147">
        <f>IF(N278="sníž. přenesená",J278,0)</f>
        <v>0</v>
      </c>
      <c r="BI278" s="147">
        <f>IF(N278="nulová",J278,0)</f>
        <v>0</v>
      </c>
      <c r="BJ278" s="18" t="s">
        <v>78</v>
      </c>
      <c r="BK278" s="147">
        <f>ROUND(I278*H278,2)</f>
        <v>0</v>
      </c>
      <c r="BL278" s="18" t="s">
        <v>423</v>
      </c>
      <c r="BM278" s="146" t="s">
        <v>1942</v>
      </c>
    </row>
    <row r="279" spans="2:65" s="1" customFormat="1" ht="29.25" x14ac:dyDescent="0.2">
      <c r="B279" s="33"/>
      <c r="D279" s="153" t="s">
        <v>360</v>
      </c>
      <c r="F279" s="180" t="s">
        <v>4579</v>
      </c>
      <c r="I279" s="150"/>
      <c r="L279" s="33"/>
      <c r="M279" s="151"/>
      <c r="T279" s="54"/>
      <c r="AT279" s="18" t="s">
        <v>360</v>
      </c>
      <c r="AU279" s="18" t="s">
        <v>78</v>
      </c>
    </row>
    <row r="280" spans="2:65" s="1" customFormat="1" ht="16.5" customHeight="1" x14ac:dyDescent="0.2">
      <c r="B280" s="134"/>
      <c r="C280" s="135" t="s">
        <v>1258</v>
      </c>
      <c r="D280" s="135" t="s">
        <v>306</v>
      </c>
      <c r="E280" s="136" t="s">
        <v>4580</v>
      </c>
      <c r="F280" s="137" t="s">
        <v>4581</v>
      </c>
      <c r="G280" s="138" t="s">
        <v>871</v>
      </c>
      <c r="H280" s="139">
        <v>78</v>
      </c>
      <c r="I280" s="140"/>
      <c r="J280" s="141">
        <f>ROUND(I280*H280,2)</f>
        <v>0</v>
      </c>
      <c r="K280" s="137" t="s">
        <v>4330</v>
      </c>
      <c r="L280" s="33"/>
      <c r="M280" s="142" t="s">
        <v>2</v>
      </c>
      <c r="N280" s="143" t="s">
        <v>42</v>
      </c>
      <c r="P280" s="144">
        <f>O280*H280</f>
        <v>0</v>
      </c>
      <c r="Q280" s="144">
        <v>0</v>
      </c>
      <c r="R280" s="144">
        <f>Q280*H280</f>
        <v>0</v>
      </c>
      <c r="S280" s="144">
        <v>0</v>
      </c>
      <c r="T280" s="145">
        <f>S280*H280</f>
        <v>0</v>
      </c>
      <c r="AR280" s="146" t="s">
        <v>423</v>
      </c>
      <c r="AT280" s="146" t="s">
        <v>306</v>
      </c>
      <c r="AU280" s="146" t="s">
        <v>78</v>
      </c>
      <c r="AY280" s="18" t="s">
        <v>304</v>
      </c>
      <c r="BE280" s="147">
        <f>IF(N280="základní",J280,0)</f>
        <v>0</v>
      </c>
      <c r="BF280" s="147">
        <f>IF(N280="snížená",J280,0)</f>
        <v>0</v>
      </c>
      <c r="BG280" s="147">
        <f>IF(N280="zákl. přenesená",J280,0)</f>
        <v>0</v>
      </c>
      <c r="BH280" s="147">
        <f>IF(N280="sníž. přenesená",J280,0)</f>
        <v>0</v>
      </c>
      <c r="BI280" s="147">
        <f>IF(N280="nulová",J280,0)</f>
        <v>0</v>
      </c>
      <c r="BJ280" s="18" t="s">
        <v>78</v>
      </c>
      <c r="BK280" s="147">
        <f>ROUND(I280*H280,2)</f>
        <v>0</v>
      </c>
      <c r="BL280" s="18" t="s">
        <v>423</v>
      </c>
      <c r="BM280" s="146" t="s">
        <v>1962</v>
      </c>
    </row>
    <row r="281" spans="2:65" s="1" customFormat="1" ht="97.5" x14ac:dyDescent="0.2">
      <c r="B281" s="33"/>
      <c r="D281" s="153" t="s">
        <v>360</v>
      </c>
      <c r="F281" s="180" t="s">
        <v>4582</v>
      </c>
      <c r="I281" s="150"/>
      <c r="L281" s="33"/>
      <c r="M281" s="151"/>
      <c r="T281" s="54"/>
      <c r="AT281" s="18" t="s">
        <v>360</v>
      </c>
      <c r="AU281" s="18" t="s">
        <v>78</v>
      </c>
    </row>
    <row r="282" spans="2:65" s="1" customFormat="1" ht="16.5" customHeight="1" x14ac:dyDescent="0.2">
      <c r="B282" s="134"/>
      <c r="C282" s="135" t="s">
        <v>1264</v>
      </c>
      <c r="D282" s="135" t="s">
        <v>306</v>
      </c>
      <c r="E282" s="136" t="s">
        <v>4583</v>
      </c>
      <c r="F282" s="137" t="s">
        <v>4584</v>
      </c>
      <c r="G282" s="138" t="s">
        <v>871</v>
      </c>
      <c r="H282" s="139">
        <v>78</v>
      </c>
      <c r="I282" s="140"/>
      <c r="J282" s="141">
        <f>ROUND(I282*H282,2)</f>
        <v>0</v>
      </c>
      <c r="K282" s="137" t="s">
        <v>4330</v>
      </c>
      <c r="L282" s="33"/>
      <c r="M282" s="142" t="s">
        <v>2</v>
      </c>
      <c r="N282" s="143" t="s">
        <v>42</v>
      </c>
      <c r="P282" s="144">
        <f>O282*H282</f>
        <v>0</v>
      </c>
      <c r="Q282" s="144">
        <v>0</v>
      </c>
      <c r="R282" s="144">
        <f>Q282*H282</f>
        <v>0</v>
      </c>
      <c r="S282" s="144">
        <v>0</v>
      </c>
      <c r="T282" s="145">
        <f>S282*H282</f>
        <v>0</v>
      </c>
      <c r="AR282" s="146" t="s">
        <v>423</v>
      </c>
      <c r="AT282" s="146" t="s">
        <v>306</v>
      </c>
      <c r="AU282" s="146" t="s">
        <v>78</v>
      </c>
      <c r="AY282" s="18" t="s">
        <v>304</v>
      </c>
      <c r="BE282" s="147">
        <f>IF(N282="základní",J282,0)</f>
        <v>0</v>
      </c>
      <c r="BF282" s="147">
        <f>IF(N282="snížená",J282,0)</f>
        <v>0</v>
      </c>
      <c r="BG282" s="147">
        <f>IF(N282="zákl. přenesená",J282,0)</f>
        <v>0</v>
      </c>
      <c r="BH282" s="147">
        <f>IF(N282="sníž. přenesená",J282,0)</f>
        <v>0</v>
      </c>
      <c r="BI282" s="147">
        <f>IF(N282="nulová",J282,0)</f>
        <v>0</v>
      </c>
      <c r="BJ282" s="18" t="s">
        <v>78</v>
      </c>
      <c r="BK282" s="147">
        <f>ROUND(I282*H282,2)</f>
        <v>0</v>
      </c>
      <c r="BL282" s="18" t="s">
        <v>423</v>
      </c>
      <c r="BM282" s="146" t="s">
        <v>1969</v>
      </c>
    </row>
    <row r="283" spans="2:65" s="1" customFormat="1" ht="19.5" x14ac:dyDescent="0.2">
      <c r="B283" s="33"/>
      <c r="D283" s="153" t="s">
        <v>360</v>
      </c>
      <c r="F283" s="180" t="s">
        <v>4585</v>
      </c>
      <c r="I283" s="150"/>
      <c r="L283" s="33"/>
      <c r="M283" s="151"/>
      <c r="T283" s="54"/>
      <c r="AT283" s="18" t="s">
        <v>360</v>
      </c>
      <c r="AU283" s="18" t="s">
        <v>78</v>
      </c>
    </row>
    <row r="284" spans="2:65" s="1" customFormat="1" ht="16.5" customHeight="1" x14ac:dyDescent="0.2">
      <c r="B284" s="134"/>
      <c r="C284" s="135" t="s">
        <v>1269</v>
      </c>
      <c r="D284" s="135" t="s">
        <v>306</v>
      </c>
      <c r="E284" s="136" t="s">
        <v>4586</v>
      </c>
      <c r="F284" s="137" t="s">
        <v>4587</v>
      </c>
      <c r="G284" s="138" t="s">
        <v>871</v>
      </c>
      <c r="H284" s="139">
        <v>36</v>
      </c>
      <c r="I284" s="140"/>
      <c r="J284" s="141">
        <f>ROUND(I284*H284,2)</f>
        <v>0</v>
      </c>
      <c r="K284" s="137" t="s">
        <v>4330</v>
      </c>
      <c r="L284" s="33"/>
      <c r="M284" s="142" t="s">
        <v>2</v>
      </c>
      <c r="N284" s="143" t="s">
        <v>42</v>
      </c>
      <c r="P284" s="144">
        <f>O284*H284</f>
        <v>0</v>
      </c>
      <c r="Q284" s="144">
        <v>0</v>
      </c>
      <c r="R284" s="144">
        <f>Q284*H284</f>
        <v>0</v>
      </c>
      <c r="S284" s="144">
        <v>0</v>
      </c>
      <c r="T284" s="145">
        <f>S284*H284</f>
        <v>0</v>
      </c>
      <c r="AR284" s="146" t="s">
        <v>423</v>
      </c>
      <c r="AT284" s="146" t="s">
        <v>306</v>
      </c>
      <c r="AU284" s="146" t="s">
        <v>78</v>
      </c>
      <c r="AY284" s="18" t="s">
        <v>304</v>
      </c>
      <c r="BE284" s="147">
        <f>IF(N284="základní",J284,0)</f>
        <v>0</v>
      </c>
      <c r="BF284" s="147">
        <f>IF(N284="snížená",J284,0)</f>
        <v>0</v>
      </c>
      <c r="BG284" s="147">
        <f>IF(N284="zákl. přenesená",J284,0)</f>
        <v>0</v>
      </c>
      <c r="BH284" s="147">
        <f>IF(N284="sníž. přenesená",J284,0)</f>
        <v>0</v>
      </c>
      <c r="BI284" s="147">
        <f>IF(N284="nulová",J284,0)</f>
        <v>0</v>
      </c>
      <c r="BJ284" s="18" t="s">
        <v>78</v>
      </c>
      <c r="BK284" s="147">
        <f>ROUND(I284*H284,2)</f>
        <v>0</v>
      </c>
      <c r="BL284" s="18" t="s">
        <v>423</v>
      </c>
      <c r="BM284" s="146" t="s">
        <v>1975</v>
      </c>
    </row>
    <row r="285" spans="2:65" s="1" customFormat="1" ht="19.5" x14ac:dyDescent="0.2">
      <c r="B285" s="33"/>
      <c r="D285" s="153" t="s">
        <v>360</v>
      </c>
      <c r="F285" s="180" t="s">
        <v>4588</v>
      </c>
      <c r="I285" s="150"/>
      <c r="L285" s="33"/>
      <c r="M285" s="151"/>
      <c r="T285" s="54"/>
      <c r="AT285" s="18" t="s">
        <v>360</v>
      </c>
      <c r="AU285" s="18" t="s">
        <v>78</v>
      </c>
    </row>
    <row r="286" spans="2:65" s="1" customFormat="1" ht="16.5" customHeight="1" x14ac:dyDescent="0.2">
      <c r="B286" s="134"/>
      <c r="C286" s="135" t="s">
        <v>1278</v>
      </c>
      <c r="D286" s="135" t="s">
        <v>306</v>
      </c>
      <c r="E286" s="136" t="s">
        <v>4589</v>
      </c>
      <c r="F286" s="137" t="s">
        <v>4590</v>
      </c>
      <c r="G286" s="138" t="s">
        <v>871</v>
      </c>
      <c r="H286" s="139">
        <v>6</v>
      </c>
      <c r="I286" s="140"/>
      <c r="J286" s="141">
        <f>ROUND(I286*H286,2)</f>
        <v>0</v>
      </c>
      <c r="K286" s="137" t="s">
        <v>4330</v>
      </c>
      <c r="L286" s="33"/>
      <c r="M286" s="142" t="s">
        <v>2</v>
      </c>
      <c r="N286" s="143" t="s">
        <v>42</v>
      </c>
      <c r="P286" s="144">
        <f>O286*H286</f>
        <v>0</v>
      </c>
      <c r="Q286" s="144">
        <v>0</v>
      </c>
      <c r="R286" s="144">
        <f>Q286*H286</f>
        <v>0</v>
      </c>
      <c r="S286" s="144">
        <v>0</v>
      </c>
      <c r="T286" s="145">
        <f>S286*H286</f>
        <v>0</v>
      </c>
      <c r="AR286" s="146" t="s">
        <v>423</v>
      </c>
      <c r="AT286" s="146" t="s">
        <v>306</v>
      </c>
      <c r="AU286" s="146" t="s">
        <v>78</v>
      </c>
      <c r="AY286" s="18" t="s">
        <v>304</v>
      </c>
      <c r="BE286" s="147">
        <f>IF(N286="základní",J286,0)</f>
        <v>0</v>
      </c>
      <c r="BF286" s="147">
        <f>IF(N286="snížená",J286,0)</f>
        <v>0</v>
      </c>
      <c r="BG286" s="147">
        <f>IF(N286="zákl. přenesená",J286,0)</f>
        <v>0</v>
      </c>
      <c r="BH286" s="147">
        <f>IF(N286="sníž. přenesená",J286,0)</f>
        <v>0</v>
      </c>
      <c r="BI286" s="147">
        <f>IF(N286="nulová",J286,0)</f>
        <v>0</v>
      </c>
      <c r="BJ286" s="18" t="s">
        <v>78</v>
      </c>
      <c r="BK286" s="147">
        <f>ROUND(I286*H286,2)</f>
        <v>0</v>
      </c>
      <c r="BL286" s="18" t="s">
        <v>423</v>
      </c>
      <c r="BM286" s="146" t="s">
        <v>2028</v>
      </c>
    </row>
    <row r="287" spans="2:65" s="1" customFormat="1" ht="19.5" x14ac:dyDescent="0.2">
      <c r="B287" s="33"/>
      <c r="D287" s="153" t="s">
        <v>360</v>
      </c>
      <c r="F287" s="180" t="s">
        <v>4591</v>
      </c>
      <c r="I287" s="150"/>
      <c r="L287" s="33"/>
      <c r="M287" s="151"/>
      <c r="T287" s="54"/>
      <c r="AT287" s="18" t="s">
        <v>360</v>
      </c>
      <c r="AU287" s="18" t="s">
        <v>78</v>
      </c>
    </row>
    <row r="288" spans="2:65" s="1" customFormat="1" ht="16.5" customHeight="1" x14ac:dyDescent="0.2">
      <c r="B288" s="134"/>
      <c r="C288" s="135" t="s">
        <v>1282</v>
      </c>
      <c r="D288" s="135" t="s">
        <v>306</v>
      </c>
      <c r="E288" s="136" t="s">
        <v>4592</v>
      </c>
      <c r="F288" s="137" t="s">
        <v>4593</v>
      </c>
      <c r="G288" s="138" t="s">
        <v>871</v>
      </c>
      <c r="H288" s="139">
        <v>1</v>
      </c>
      <c r="I288" s="140"/>
      <c r="J288" s="141">
        <f>ROUND(I288*H288,2)</f>
        <v>0</v>
      </c>
      <c r="K288" s="137" t="s">
        <v>4330</v>
      </c>
      <c r="L288" s="33"/>
      <c r="M288" s="142" t="s">
        <v>2</v>
      </c>
      <c r="N288" s="143" t="s">
        <v>42</v>
      </c>
      <c r="P288" s="144">
        <f>O288*H288</f>
        <v>0</v>
      </c>
      <c r="Q288" s="144">
        <v>0</v>
      </c>
      <c r="R288" s="144">
        <f>Q288*H288</f>
        <v>0</v>
      </c>
      <c r="S288" s="144">
        <v>0</v>
      </c>
      <c r="T288" s="145">
        <f>S288*H288</f>
        <v>0</v>
      </c>
      <c r="AR288" s="146" t="s">
        <v>423</v>
      </c>
      <c r="AT288" s="146" t="s">
        <v>306</v>
      </c>
      <c r="AU288" s="146" t="s">
        <v>78</v>
      </c>
      <c r="AY288" s="18" t="s">
        <v>304</v>
      </c>
      <c r="BE288" s="147">
        <f>IF(N288="základní",J288,0)</f>
        <v>0</v>
      </c>
      <c r="BF288" s="147">
        <f>IF(N288="snížená",J288,0)</f>
        <v>0</v>
      </c>
      <c r="BG288" s="147">
        <f>IF(N288="zákl. přenesená",J288,0)</f>
        <v>0</v>
      </c>
      <c r="BH288" s="147">
        <f>IF(N288="sníž. přenesená",J288,0)</f>
        <v>0</v>
      </c>
      <c r="BI288" s="147">
        <f>IF(N288="nulová",J288,0)</f>
        <v>0</v>
      </c>
      <c r="BJ288" s="18" t="s">
        <v>78</v>
      </c>
      <c r="BK288" s="147">
        <f>ROUND(I288*H288,2)</f>
        <v>0</v>
      </c>
      <c r="BL288" s="18" t="s">
        <v>423</v>
      </c>
      <c r="BM288" s="146" t="s">
        <v>2038</v>
      </c>
    </row>
    <row r="289" spans="2:65" s="1" customFormat="1" ht="19.5" x14ac:dyDescent="0.2">
      <c r="B289" s="33"/>
      <c r="D289" s="153" t="s">
        <v>360</v>
      </c>
      <c r="F289" s="180" t="s">
        <v>4398</v>
      </c>
      <c r="I289" s="150"/>
      <c r="L289" s="33"/>
      <c r="M289" s="151"/>
      <c r="T289" s="54"/>
      <c r="AT289" s="18" t="s">
        <v>360</v>
      </c>
      <c r="AU289" s="18" t="s">
        <v>78</v>
      </c>
    </row>
    <row r="290" spans="2:65" s="1" customFormat="1" ht="16.5" customHeight="1" x14ac:dyDescent="0.2">
      <c r="B290" s="134"/>
      <c r="C290" s="135" t="s">
        <v>1290</v>
      </c>
      <c r="D290" s="135" t="s">
        <v>306</v>
      </c>
      <c r="E290" s="136" t="s">
        <v>4594</v>
      </c>
      <c r="F290" s="137" t="s">
        <v>4595</v>
      </c>
      <c r="G290" s="138" t="s">
        <v>871</v>
      </c>
      <c r="H290" s="139">
        <v>12</v>
      </c>
      <c r="I290" s="140"/>
      <c r="J290" s="141">
        <f>ROUND(I290*H290,2)</f>
        <v>0</v>
      </c>
      <c r="K290" s="137" t="s">
        <v>4330</v>
      </c>
      <c r="L290" s="33"/>
      <c r="M290" s="142" t="s">
        <v>2</v>
      </c>
      <c r="N290" s="143" t="s">
        <v>42</v>
      </c>
      <c r="P290" s="144">
        <f>O290*H290</f>
        <v>0</v>
      </c>
      <c r="Q290" s="144">
        <v>0</v>
      </c>
      <c r="R290" s="144">
        <f>Q290*H290</f>
        <v>0</v>
      </c>
      <c r="S290" s="144">
        <v>0</v>
      </c>
      <c r="T290" s="145">
        <f>S290*H290</f>
        <v>0</v>
      </c>
      <c r="AR290" s="146" t="s">
        <v>423</v>
      </c>
      <c r="AT290" s="146" t="s">
        <v>306</v>
      </c>
      <c r="AU290" s="146" t="s">
        <v>78</v>
      </c>
      <c r="AY290" s="18" t="s">
        <v>304</v>
      </c>
      <c r="BE290" s="147">
        <f>IF(N290="základní",J290,0)</f>
        <v>0</v>
      </c>
      <c r="BF290" s="147">
        <f>IF(N290="snížená",J290,0)</f>
        <v>0</v>
      </c>
      <c r="BG290" s="147">
        <f>IF(N290="zákl. přenesená",J290,0)</f>
        <v>0</v>
      </c>
      <c r="BH290" s="147">
        <f>IF(N290="sníž. přenesená",J290,0)</f>
        <v>0</v>
      </c>
      <c r="BI290" s="147">
        <f>IF(N290="nulová",J290,0)</f>
        <v>0</v>
      </c>
      <c r="BJ290" s="18" t="s">
        <v>78</v>
      </c>
      <c r="BK290" s="147">
        <f>ROUND(I290*H290,2)</f>
        <v>0</v>
      </c>
      <c r="BL290" s="18" t="s">
        <v>423</v>
      </c>
      <c r="BM290" s="146" t="s">
        <v>2055</v>
      </c>
    </row>
    <row r="291" spans="2:65" s="1" customFormat="1" ht="19.5" x14ac:dyDescent="0.2">
      <c r="B291" s="33"/>
      <c r="D291" s="153" t="s">
        <v>360</v>
      </c>
      <c r="F291" s="180" t="s">
        <v>4472</v>
      </c>
      <c r="I291" s="150"/>
      <c r="L291" s="33"/>
      <c r="M291" s="151"/>
      <c r="T291" s="54"/>
      <c r="AT291" s="18" t="s">
        <v>360</v>
      </c>
      <c r="AU291" s="18" t="s">
        <v>78</v>
      </c>
    </row>
    <row r="292" spans="2:65" s="1" customFormat="1" ht="16.5" customHeight="1" x14ac:dyDescent="0.2">
      <c r="B292" s="134"/>
      <c r="C292" s="135" t="s">
        <v>1330</v>
      </c>
      <c r="D292" s="135" t="s">
        <v>306</v>
      </c>
      <c r="E292" s="136" t="s">
        <v>4596</v>
      </c>
      <c r="F292" s="137" t="s">
        <v>4597</v>
      </c>
      <c r="G292" s="138" t="s">
        <v>871</v>
      </c>
      <c r="H292" s="139">
        <v>5</v>
      </c>
      <c r="I292" s="140"/>
      <c r="J292" s="141">
        <f>ROUND(I292*H292,2)</f>
        <v>0</v>
      </c>
      <c r="K292" s="137" t="s">
        <v>4330</v>
      </c>
      <c r="L292" s="33"/>
      <c r="M292" s="142" t="s">
        <v>2</v>
      </c>
      <c r="N292" s="143" t="s">
        <v>42</v>
      </c>
      <c r="P292" s="144">
        <f>O292*H292</f>
        <v>0</v>
      </c>
      <c r="Q292" s="144">
        <v>0</v>
      </c>
      <c r="R292" s="144">
        <f>Q292*H292</f>
        <v>0</v>
      </c>
      <c r="S292" s="144">
        <v>0</v>
      </c>
      <c r="T292" s="145">
        <f>S292*H292</f>
        <v>0</v>
      </c>
      <c r="AR292" s="146" t="s">
        <v>423</v>
      </c>
      <c r="AT292" s="146" t="s">
        <v>306</v>
      </c>
      <c r="AU292" s="146" t="s">
        <v>78</v>
      </c>
      <c r="AY292" s="18" t="s">
        <v>304</v>
      </c>
      <c r="BE292" s="147">
        <f>IF(N292="základní",J292,0)</f>
        <v>0</v>
      </c>
      <c r="BF292" s="147">
        <f>IF(N292="snížená",J292,0)</f>
        <v>0</v>
      </c>
      <c r="BG292" s="147">
        <f>IF(N292="zákl. přenesená",J292,0)</f>
        <v>0</v>
      </c>
      <c r="BH292" s="147">
        <f>IF(N292="sníž. přenesená",J292,0)</f>
        <v>0</v>
      </c>
      <c r="BI292" s="147">
        <f>IF(N292="nulová",J292,0)</f>
        <v>0</v>
      </c>
      <c r="BJ292" s="18" t="s">
        <v>78</v>
      </c>
      <c r="BK292" s="147">
        <f>ROUND(I292*H292,2)</f>
        <v>0</v>
      </c>
      <c r="BL292" s="18" t="s">
        <v>423</v>
      </c>
      <c r="BM292" s="146" t="s">
        <v>2070</v>
      </c>
    </row>
    <row r="293" spans="2:65" s="1" customFormat="1" ht="19.5" x14ac:dyDescent="0.2">
      <c r="B293" s="33"/>
      <c r="D293" s="153" t="s">
        <v>360</v>
      </c>
      <c r="F293" s="180" t="s">
        <v>4598</v>
      </c>
      <c r="I293" s="150"/>
      <c r="L293" s="33"/>
      <c r="M293" s="151"/>
      <c r="T293" s="54"/>
      <c r="AT293" s="18" t="s">
        <v>360</v>
      </c>
      <c r="AU293" s="18" t="s">
        <v>78</v>
      </c>
    </row>
    <row r="294" spans="2:65" s="1" customFormat="1" ht="16.5" customHeight="1" x14ac:dyDescent="0.2">
      <c r="B294" s="134"/>
      <c r="C294" s="135" t="s">
        <v>1338</v>
      </c>
      <c r="D294" s="135" t="s">
        <v>306</v>
      </c>
      <c r="E294" s="136" t="s">
        <v>4599</v>
      </c>
      <c r="F294" s="137" t="s">
        <v>4600</v>
      </c>
      <c r="G294" s="138" t="s">
        <v>871</v>
      </c>
      <c r="H294" s="139">
        <v>5</v>
      </c>
      <c r="I294" s="140"/>
      <c r="J294" s="141">
        <f>ROUND(I294*H294,2)</f>
        <v>0</v>
      </c>
      <c r="K294" s="137" t="s">
        <v>4330</v>
      </c>
      <c r="L294" s="33"/>
      <c r="M294" s="142" t="s">
        <v>2</v>
      </c>
      <c r="N294" s="143" t="s">
        <v>42</v>
      </c>
      <c r="P294" s="144">
        <f>O294*H294</f>
        <v>0</v>
      </c>
      <c r="Q294" s="144">
        <v>0</v>
      </c>
      <c r="R294" s="144">
        <f>Q294*H294</f>
        <v>0</v>
      </c>
      <c r="S294" s="144">
        <v>0</v>
      </c>
      <c r="T294" s="145">
        <f>S294*H294</f>
        <v>0</v>
      </c>
      <c r="AR294" s="146" t="s">
        <v>423</v>
      </c>
      <c r="AT294" s="146" t="s">
        <v>306</v>
      </c>
      <c r="AU294" s="146" t="s">
        <v>78</v>
      </c>
      <c r="AY294" s="18" t="s">
        <v>304</v>
      </c>
      <c r="BE294" s="147">
        <f>IF(N294="základní",J294,0)</f>
        <v>0</v>
      </c>
      <c r="BF294" s="147">
        <f>IF(N294="snížená",J294,0)</f>
        <v>0</v>
      </c>
      <c r="BG294" s="147">
        <f>IF(N294="zákl. přenesená",J294,0)</f>
        <v>0</v>
      </c>
      <c r="BH294" s="147">
        <f>IF(N294="sníž. přenesená",J294,0)</f>
        <v>0</v>
      </c>
      <c r="BI294" s="147">
        <f>IF(N294="nulová",J294,0)</f>
        <v>0</v>
      </c>
      <c r="BJ294" s="18" t="s">
        <v>78</v>
      </c>
      <c r="BK294" s="147">
        <f>ROUND(I294*H294,2)</f>
        <v>0</v>
      </c>
      <c r="BL294" s="18" t="s">
        <v>423</v>
      </c>
      <c r="BM294" s="146" t="s">
        <v>2078</v>
      </c>
    </row>
    <row r="295" spans="2:65" s="1" customFormat="1" ht="19.5" x14ac:dyDescent="0.2">
      <c r="B295" s="33"/>
      <c r="D295" s="153" t="s">
        <v>360</v>
      </c>
      <c r="F295" s="180" t="s">
        <v>4598</v>
      </c>
      <c r="I295" s="150"/>
      <c r="L295" s="33"/>
      <c r="M295" s="151"/>
      <c r="T295" s="54"/>
      <c r="AT295" s="18" t="s">
        <v>360</v>
      </c>
      <c r="AU295" s="18" t="s">
        <v>78</v>
      </c>
    </row>
    <row r="296" spans="2:65" s="1" customFormat="1" ht="16.5" customHeight="1" x14ac:dyDescent="0.2">
      <c r="B296" s="134"/>
      <c r="C296" s="135" t="s">
        <v>1343</v>
      </c>
      <c r="D296" s="135" t="s">
        <v>306</v>
      </c>
      <c r="E296" s="136" t="s">
        <v>4601</v>
      </c>
      <c r="F296" s="137" t="s">
        <v>4602</v>
      </c>
      <c r="G296" s="138" t="s">
        <v>871</v>
      </c>
      <c r="H296" s="139">
        <v>2</v>
      </c>
      <c r="I296" s="140"/>
      <c r="J296" s="141">
        <f>ROUND(I296*H296,2)</f>
        <v>0</v>
      </c>
      <c r="K296" s="137" t="s">
        <v>4330</v>
      </c>
      <c r="L296" s="33"/>
      <c r="M296" s="142" t="s">
        <v>2</v>
      </c>
      <c r="N296" s="143" t="s">
        <v>42</v>
      </c>
      <c r="P296" s="144">
        <f>O296*H296</f>
        <v>0</v>
      </c>
      <c r="Q296" s="144">
        <v>0</v>
      </c>
      <c r="R296" s="144">
        <f>Q296*H296</f>
        <v>0</v>
      </c>
      <c r="S296" s="144">
        <v>0</v>
      </c>
      <c r="T296" s="145">
        <f>S296*H296</f>
        <v>0</v>
      </c>
      <c r="AR296" s="146" t="s">
        <v>423</v>
      </c>
      <c r="AT296" s="146" t="s">
        <v>306</v>
      </c>
      <c r="AU296" s="146" t="s">
        <v>78</v>
      </c>
      <c r="AY296" s="18" t="s">
        <v>304</v>
      </c>
      <c r="BE296" s="147">
        <f>IF(N296="základní",J296,0)</f>
        <v>0</v>
      </c>
      <c r="BF296" s="147">
        <f>IF(N296="snížená",J296,0)</f>
        <v>0</v>
      </c>
      <c r="BG296" s="147">
        <f>IF(N296="zákl. přenesená",J296,0)</f>
        <v>0</v>
      </c>
      <c r="BH296" s="147">
        <f>IF(N296="sníž. přenesená",J296,0)</f>
        <v>0</v>
      </c>
      <c r="BI296" s="147">
        <f>IF(N296="nulová",J296,0)</f>
        <v>0</v>
      </c>
      <c r="BJ296" s="18" t="s">
        <v>78</v>
      </c>
      <c r="BK296" s="147">
        <f>ROUND(I296*H296,2)</f>
        <v>0</v>
      </c>
      <c r="BL296" s="18" t="s">
        <v>423</v>
      </c>
      <c r="BM296" s="146" t="s">
        <v>2092</v>
      </c>
    </row>
    <row r="297" spans="2:65" s="1" customFormat="1" ht="19.5" x14ac:dyDescent="0.2">
      <c r="B297" s="33"/>
      <c r="D297" s="153" t="s">
        <v>360</v>
      </c>
      <c r="F297" s="180" t="s">
        <v>4392</v>
      </c>
      <c r="I297" s="150"/>
      <c r="L297" s="33"/>
      <c r="M297" s="151"/>
      <c r="T297" s="54"/>
      <c r="AT297" s="18" t="s">
        <v>360</v>
      </c>
      <c r="AU297" s="18" t="s">
        <v>78</v>
      </c>
    </row>
    <row r="298" spans="2:65" s="1" customFormat="1" ht="16.5" customHeight="1" x14ac:dyDescent="0.2">
      <c r="B298" s="134"/>
      <c r="C298" s="135" t="s">
        <v>1349</v>
      </c>
      <c r="D298" s="135" t="s">
        <v>306</v>
      </c>
      <c r="E298" s="136" t="s">
        <v>4603</v>
      </c>
      <c r="F298" s="137" t="s">
        <v>4604</v>
      </c>
      <c r="G298" s="138" t="s">
        <v>871</v>
      </c>
      <c r="H298" s="139">
        <v>1</v>
      </c>
      <c r="I298" s="140"/>
      <c r="J298" s="141">
        <f>ROUND(I298*H298,2)</f>
        <v>0</v>
      </c>
      <c r="K298" s="137" t="s">
        <v>4330</v>
      </c>
      <c r="L298" s="33"/>
      <c r="M298" s="142" t="s">
        <v>2</v>
      </c>
      <c r="N298" s="143" t="s">
        <v>42</v>
      </c>
      <c r="P298" s="144">
        <f>O298*H298</f>
        <v>0</v>
      </c>
      <c r="Q298" s="144">
        <v>0</v>
      </c>
      <c r="R298" s="144">
        <f>Q298*H298</f>
        <v>0</v>
      </c>
      <c r="S298" s="144">
        <v>0</v>
      </c>
      <c r="T298" s="145">
        <f>S298*H298</f>
        <v>0</v>
      </c>
      <c r="AR298" s="146" t="s">
        <v>423</v>
      </c>
      <c r="AT298" s="146" t="s">
        <v>306</v>
      </c>
      <c r="AU298" s="146" t="s">
        <v>78</v>
      </c>
      <c r="AY298" s="18" t="s">
        <v>304</v>
      </c>
      <c r="BE298" s="147">
        <f>IF(N298="základní",J298,0)</f>
        <v>0</v>
      </c>
      <c r="BF298" s="147">
        <f>IF(N298="snížená",J298,0)</f>
        <v>0</v>
      </c>
      <c r="BG298" s="147">
        <f>IF(N298="zákl. přenesená",J298,0)</f>
        <v>0</v>
      </c>
      <c r="BH298" s="147">
        <f>IF(N298="sníž. přenesená",J298,0)</f>
        <v>0</v>
      </c>
      <c r="BI298" s="147">
        <f>IF(N298="nulová",J298,0)</f>
        <v>0</v>
      </c>
      <c r="BJ298" s="18" t="s">
        <v>78</v>
      </c>
      <c r="BK298" s="147">
        <f>ROUND(I298*H298,2)</f>
        <v>0</v>
      </c>
      <c r="BL298" s="18" t="s">
        <v>423</v>
      </c>
      <c r="BM298" s="146" t="s">
        <v>2100</v>
      </c>
    </row>
    <row r="299" spans="2:65" s="1" customFormat="1" ht="19.5" x14ac:dyDescent="0.2">
      <c r="B299" s="33"/>
      <c r="D299" s="153" t="s">
        <v>360</v>
      </c>
      <c r="F299" s="180" t="s">
        <v>4398</v>
      </c>
      <c r="I299" s="150"/>
      <c r="L299" s="33"/>
      <c r="M299" s="151"/>
      <c r="T299" s="54"/>
      <c r="AT299" s="18" t="s">
        <v>360</v>
      </c>
      <c r="AU299" s="18" t="s">
        <v>78</v>
      </c>
    </row>
    <row r="300" spans="2:65" s="1" customFormat="1" ht="16.5" customHeight="1" x14ac:dyDescent="0.2">
      <c r="B300" s="134"/>
      <c r="C300" s="135" t="s">
        <v>1358</v>
      </c>
      <c r="D300" s="135" t="s">
        <v>306</v>
      </c>
      <c r="E300" s="136" t="s">
        <v>4605</v>
      </c>
      <c r="F300" s="137" t="s">
        <v>4606</v>
      </c>
      <c r="G300" s="138" t="s">
        <v>871</v>
      </c>
      <c r="H300" s="139">
        <v>2</v>
      </c>
      <c r="I300" s="140"/>
      <c r="J300" s="141">
        <f>ROUND(I300*H300,2)</f>
        <v>0</v>
      </c>
      <c r="K300" s="137" t="s">
        <v>4330</v>
      </c>
      <c r="L300" s="33"/>
      <c r="M300" s="142" t="s">
        <v>2</v>
      </c>
      <c r="N300" s="143" t="s">
        <v>42</v>
      </c>
      <c r="P300" s="144">
        <f>O300*H300</f>
        <v>0</v>
      </c>
      <c r="Q300" s="144">
        <v>0</v>
      </c>
      <c r="R300" s="144">
        <f>Q300*H300</f>
        <v>0</v>
      </c>
      <c r="S300" s="144">
        <v>0</v>
      </c>
      <c r="T300" s="145">
        <f>S300*H300</f>
        <v>0</v>
      </c>
      <c r="AR300" s="146" t="s">
        <v>423</v>
      </c>
      <c r="AT300" s="146" t="s">
        <v>306</v>
      </c>
      <c r="AU300" s="146" t="s">
        <v>78</v>
      </c>
      <c r="AY300" s="18" t="s">
        <v>304</v>
      </c>
      <c r="BE300" s="147">
        <f>IF(N300="základní",J300,0)</f>
        <v>0</v>
      </c>
      <c r="BF300" s="147">
        <f>IF(N300="snížená",J300,0)</f>
        <v>0</v>
      </c>
      <c r="BG300" s="147">
        <f>IF(N300="zákl. přenesená",J300,0)</f>
        <v>0</v>
      </c>
      <c r="BH300" s="147">
        <f>IF(N300="sníž. přenesená",J300,0)</f>
        <v>0</v>
      </c>
      <c r="BI300" s="147">
        <f>IF(N300="nulová",J300,0)</f>
        <v>0</v>
      </c>
      <c r="BJ300" s="18" t="s">
        <v>78</v>
      </c>
      <c r="BK300" s="147">
        <f>ROUND(I300*H300,2)</f>
        <v>0</v>
      </c>
      <c r="BL300" s="18" t="s">
        <v>423</v>
      </c>
      <c r="BM300" s="146" t="s">
        <v>2112</v>
      </c>
    </row>
    <row r="301" spans="2:65" s="1" customFormat="1" ht="19.5" x14ac:dyDescent="0.2">
      <c r="B301" s="33"/>
      <c r="D301" s="153" t="s">
        <v>360</v>
      </c>
      <c r="F301" s="180" t="s">
        <v>4392</v>
      </c>
      <c r="I301" s="150"/>
      <c r="L301" s="33"/>
      <c r="M301" s="151"/>
      <c r="T301" s="54"/>
      <c r="AT301" s="18" t="s">
        <v>360</v>
      </c>
      <c r="AU301" s="18" t="s">
        <v>78</v>
      </c>
    </row>
    <row r="302" spans="2:65" s="1" customFormat="1" ht="21.75" customHeight="1" x14ac:dyDescent="0.2">
      <c r="B302" s="134"/>
      <c r="C302" s="135" t="s">
        <v>1367</v>
      </c>
      <c r="D302" s="135" t="s">
        <v>306</v>
      </c>
      <c r="E302" s="136" t="s">
        <v>4607</v>
      </c>
      <c r="F302" s="137" t="s">
        <v>4608</v>
      </c>
      <c r="G302" s="138" t="s">
        <v>871</v>
      </c>
      <c r="H302" s="139">
        <v>2</v>
      </c>
      <c r="I302" s="140"/>
      <c r="J302" s="141">
        <f>ROUND(I302*H302,2)</f>
        <v>0</v>
      </c>
      <c r="K302" s="137" t="s">
        <v>4330</v>
      </c>
      <c r="L302" s="33"/>
      <c r="M302" s="142" t="s">
        <v>2</v>
      </c>
      <c r="N302" s="143" t="s">
        <v>42</v>
      </c>
      <c r="P302" s="144">
        <f>O302*H302</f>
        <v>0</v>
      </c>
      <c r="Q302" s="144">
        <v>0</v>
      </c>
      <c r="R302" s="144">
        <f>Q302*H302</f>
        <v>0</v>
      </c>
      <c r="S302" s="144">
        <v>0</v>
      </c>
      <c r="T302" s="145">
        <f>S302*H302</f>
        <v>0</v>
      </c>
      <c r="AR302" s="146" t="s">
        <v>423</v>
      </c>
      <c r="AT302" s="146" t="s">
        <v>306</v>
      </c>
      <c r="AU302" s="146" t="s">
        <v>78</v>
      </c>
      <c r="AY302" s="18" t="s">
        <v>304</v>
      </c>
      <c r="BE302" s="147">
        <f>IF(N302="základní",J302,0)</f>
        <v>0</v>
      </c>
      <c r="BF302" s="147">
        <f>IF(N302="snížená",J302,0)</f>
        <v>0</v>
      </c>
      <c r="BG302" s="147">
        <f>IF(N302="zákl. přenesená",J302,0)</f>
        <v>0</v>
      </c>
      <c r="BH302" s="147">
        <f>IF(N302="sníž. přenesená",J302,0)</f>
        <v>0</v>
      </c>
      <c r="BI302" s="147">
        <f>IF(N302="nulová",J302,0)</f>
        <v>0</v>
      </c>
      <c r="BJ302" s="18" t="s">
        <v>78</v>
      </c>
      <c r="BK302" s="147">
        <f>ROUND(I302*H302,2)</f>
        <v>0</v>
      </c>
      <c r="BL302" s="18" t="s">
        <v>423</v>
      </c>
      <c r="BM302" s="146" t="s">
        <v>2127</v>
      </c>
    </row>
    <row r="303" spans="2:65" s="1" customFormat="1" ht="19.5" x14ac:dyDescent="0.2">
      <c r="B303" s="33"/>
      <c r="D303" s="153" t="s">
        <v>360</v>
      </c>
      <c r="F303" s="180" t="s">
        <v>4392</v>
      </c>
      <c r="I303" s="150"/>
      <c r="L303" s="33"/>
      <c r="M303" s="151"/>
      <c r="T303" s="54"/>
      <c r="AT303" s="18" t="s">
        <v>360</v>
      </c>
      <c r="AU303" s="18" t="s">
        <v>78</v>
      </c>
    </row>
    <row r="304" spans="2:65" s="1" customFormat="1" ht="16.5" customHeight="1" x14ac:dyDescent="0.2">
      <c r="B304" s="134"/>
      <c r="C304" s="135" t="s">
        <v>1373</v>
      </c>
      <c r="D304" s="135" t="s">
        <v>306</v>
      </c>
      <c r="E304" s="136" t="s">
        <v>4609</v>
      </c>
      <c r="F304" s="137" t="s">
        <v>4610</v>
      </c>
      <c r="G304" s="138" t="s">
        <v>871</v>
      </c>
      <c r="H304" s="139">
        <v>2</v>
      </c>
      <c r="I304" s="140"/>
      <c r="J304" s="141">
        <f>ROUND(I304*H304,2)</f>
        <v>0</v>
      </c>
      <c r="K304" s="137" t="s">
        <v>4330</v>
      </c>
      <c r="L304" s="33"/>
      <c r="M304" s="142" t="s">
        <v>2</v>
      </c>
      <c r="N304" s="143" t="s">
        <v>42</v>
      </c>
      <c r="P304" s="144">
        <f>O304*H304</f>
        <v>0</v>
      </c>
      <c r="Q304" s="144">
        <v>0</v>
      </c>
      <c r="R304" s="144">
        <f>Q304*H304</f>
        <v>0</v>
      </c>
      <c r="S304" s="144">
        <v>0</v>
      </c>
      <c r="T304" s="145">
        <f>S304*H304</f>
        <v>0</v>
      </c>
      <c r="AR304" s="146" t="s">
        <v>423</v>
      </c>
      <c r="AT304" s="146" t="s">
        <v>306</v>
      </c>
      <c r="AU304" s="146" t="s">
        <v>78</v>
      </c>
      <c r="AY304" s="18" t="s">
        <v>304</v>
      </c>
      <c r="BE304" s="147">
        <f>IF(N304="základní",J304,0)</f>
        <v>0</v>
      </c>
      <c r="BF304" s="147">
        <f>IF(N304="snížená",J304,0)</f>
        <v>0</v>
      </c>
      <c r="BG304" s="147">
        <f>IF(N304="zákl. přenesená",J304,0)</f>
        <v>0</v>
      </c>
      <c r="BH304" s="147">
        <f>IF(N304="sníž. přenesená",J304,0)</f>
        <v>0</v>
      </c>
      <c r="BI304" s="147">
        <f>IF(N304="nulová",J304,0)</f>
        <v>0</v>
      </c>
      <c r="BJ304" s="18" t="s">
        <v>78</v>
      </c>
      <c r="BK304" s="147">
        <f>ROUND(I304*H304,2)</f>
        <v>0</v>
      </c>
      <c r="BL304" s="18" t="s">
        <v>423</v>
      </c>
      <c r="BM304" s="146" t="s">
        <v>2136</v>
      </c>
    </row>
    <row r="305" spans="2:65" s="1" customFormat="1" ht="19.5" x14ac:dyDescent="0.2">
      <c r="B305" s="33"/>
      <c r="D305" s="153" t="s">
        <v>360</v>
      </c>
      <c r="F305" s="180" t="s">
        <v>4392</v>
      </c>
      <c r="I305" s="150"/>
      <c r="L305" s="33"/>
      <c r="M305" s="151"/>
      <c r="T305" s="54"/>
      <c r="AT305" s="18" t="s">
        <v>360</v>
      </c>
      <c r="AU305" s="18" t="s">
        <v>78</v>
      </c>
    </row>
    <row r="306" spans="2:65" s="1" customFormat="1" ht="16.5" customHeight="1" x14ac:dyDescent="0.2">
      <c r="B306" s="134"/>
      <c r="C306" s="135" t="s">
        <v>1382</v>
      </c>
      <c r="D306" s="135" t="s">
        <v>306</v>
      </c>
      <c r="E306" s="136" t="s">
        <v>4611</v>
      </c>
      <c r="F306" s="137" t="s">
        <v>4612</v>
      </c>
      <c r="G306" s="138" t="s">
        <v>871</v>
      </c>
      <c r="H306" s="139">
        <v>2</v>
      </c>
      <c r="I306" s="140"/>
      <c r="J306" s="141">
        <f>ROUND(I306*H306,2)</f>
        <v>0</v>
      </c>
      <c r="K306" s="137" t="s">
        <v>4330</v>
      </c>
      <c r="L306" s="33"/>
      <c r="M306" s="142" t="s">
        <v>2</v>
      </c>
      <c r="N306" s="143" t="s">
        <v>42</v>
      </c>
      <c r="P306" s="144">
        <f>O306*H306</f>
        <v>0</v>
      </c>
      <c r="Q306" s="144">
        <v>0</v>
      </c>
      <c r="R306" s="144">
        <f>Q306*H306</f>
        <v>0</v>
      </c>
      <c r="S306" s="144">
        <v>0</v>
      </c>
      <c r="T306" s="145">
        <f>S306*H306</f>
        <v>0</v>
      </c>
      <c r="AR306" s="146" t="s">
        <v>423</v>
      </c>
      <c r="AT306" s="146" t="s">
        <v>306</v>
      </c>
      <c r="AU306" s="146" t="s">
        <v>78</v>
      </c>
      <c r="AY306" s="18" t="s">
        <v>304</v>
      </c>
      <c r="BE306" s="147">
        <f>IF(N306="základní",J306,0)</f>
        <v>0</v>
      </c>
      <c r="BF306" s="147">
        <f>IF(N306="snížená",J306,0)</f>
        <v>0</v>
      </c>
      <c r="BG306" s="147">
        <f>IF(N306="zákl. přenesená",J306,0)</f>
        <v>0</v>
      </c>
      <c r="BH306" s="147">
        <f>IF(N306="sníž. přenesená",J306,0)</f>
        <v>0</v>
      </c>
      <c r="BI306" s="147">
        <f>IF(N306="nulová",J306,0)</f>
        <v>0</v>
      </c>
      <c r="BJ306" s="18" t="s">
        <v>78</v>
      </c>
      <c r="BK306" s="147">
        <f>ROUND(I306*H306,2)</f>
        <v>0</v>
      </c>
      <c r="BL306" s="18" t="s">
        <v>423</v>
      </c>
      <c r="BM306" s="146" t="s">
        <v>2140</v>
      </c>
    </row>
    <row r="307" spans="2:65" s="1" customFormat="1" ht="19.5" x14ac:dyDescent="0.2">
      <c r="B307" s="33"/>
      <c r="D307" s="153" t="s">
        <v>360</v>
      </c>
      <c r="F307" s="180" t="s">
        <v>4392</v>
      </c>
      <c r="I307" s="150"/>
      <c r="L307" s="33"/>
      <c r="M307" s="151"/>
      <c r="T307" s="54"/>
      <c r="AT307" s="18" t="s">
        <v>360</v>
      </c>
      <c r="AU307" s="18" t="s">
        <v>78</v>
      </c>
    </row>
    <row r="308" spans="2:65" s="1" customFormat="1" ht="16.5" customHeight="1" x14ac:dyDescent="0.2">
      <c r="B308" s="134"/>
      <c r="C308" s="135" t="s">
        <v>1388</v>
      </c>
      <c r="D308" s="135" t="s">
        <v>306</v>
      </c>
      <c r="E308" s="136" t="s">
        <v>4613</v>
      </c>
      <c r="F308" s="137" t="s">
        <v>4614</v>
      </c>
      <c r="G308" s="138" t="s">
        <v>871</v>
      </c>
      <c r="H308" s="139">
        <v>1</v>
      </c>
      <c r="I308" s="140"/>
      <c r="J308" s="141">
        <f>ROUND(I308*H308,2)</f>
        <v>0</v>
      </c>
      <c r="K308" s="137" t="s">
        <v>4330</v>
      </c>
      <c r="L308" s="33"/>
      <c r="M308" s="142" t="s">
        <v>2</v>
      </c>
      <c r="N308" s="143" t="s">
        <v>42</v>
      </c>
      <c r="P308" s="144">
        <f>O308*H308</f>
        <v>0</v>
      </c>
      <c r="Q308" s="144">
        <v>0</v>
      </c>
      <c r="R308" s="144">
        <f>Q308*H308</f>
        <v>0</v>
      </c>
      <c r="S308" s="144">
        <v>0</v>
      </c>
      <c r="T308" s="145">
        <f>S308*H308</f>
        <v>0</v>
      </c>
      <c r="AR308" s="146" t="s">
        <v>423</v>
      </c>
      <c r="AT308" s="146" t="s">
        <v>306</v>
      </c>
      <c r="AU308" s="146" t="s">
        <v>78</v>
      </c>
      <c r="AY308" s="18" t="s">
        <v>304</v>
      </c>
      <c r="BE308" s="147">
        <f>IF(N308="základní",J308,0)</f>
        <v>0</v>
      </c>
      <c r="BF308" s="147">
        <f>IF(N308="snížená",J308,0)</f>
        <v>0</v>
      </c>
      <c r="BG308" s="147">
        <f>IF(N308="zákl. přenesená",J308,0)</f>
        <v>0</v>
      </c>
      <c r="BH308" s="147">
        <f>IF(N308="sníž. přenesená",J308,0)</f>
        <v>0</v>
      </c>
      <c r="BI308" s="147">
        <f>IF(N308="nulová",J308,0)</f>
        <v>0</v>
      </c>
      <c r="BJ308" s="18" t="s">
        <v>78</v>
      </c>
      <c r="BK308" s="147">
        <f>ROUND(I308*H308,2)</f>
        <v>0</v>
      </c>
      <c r="BL308" s="18" t="s">
        <v>423</v>
      </c>
      <c r="BM308" s="146" t="s">
        <v>2153</v>
      </c>
    </row>
    <row r="309" spans="2:65" s="1" customFormat="1" ht="19.5" x14ac:dyDescent="0.2">
      <c r="B309" s="33"/>
      <c r="D309" s="153" t="s">
        <v>360</v>
      </c>
      <c r="F309" s="180" t="s">
        <v>4398</v>
      </c>
      <c r="I309" s="150"/>
      <c r="L309" s="33"/>
      <c r="M309" s="151"/>
      <c r="T309" s="54"/>
      <c r="AT309" s="18" t="s">
        <v>360</v>
      </c>
      <c r="AU309" s="18" t="s">
        <v>78</v>
      </c>
    </row>
    <row r="310" spans="2:65" s="1" customFormat="1" ht="16.5" customHeight="1" x14ac:dyDescent="0.2">
      <c r="B310" s="134"/>
      <c r="C310" s="181" t="s">
        <v>1390</v>
      </c>
      <c r="D310" s="181" t="s">
        <v>535</v>
      </c>
      <c r="E310" s="182" t="s">
        <v>4615</v>
      </c>
      <c r="F310" s="183" t="s">
        <v>4616</v>
      </c>
      <c r="G310" s="184" t="s">
        <v>871</v>
      </c>
      <c r="H310" s="185">
        <v>1</v>
      </c>
      <c r="I310" s="186"/>
      <c r="J310" s="187">
        <f>ROUND(I310*H310,2)</f>
        <v>0</v>
      </c>
      <c r="K310" s="183" t="s">
        <v>4330</v>
      </c>
      <c r="L310" s="188"/>
      <c r="M310" s="189" t="s">
        <v>2</v>
      </c>
      <c r="N310" s="190" t="s">
        <v>42</v>
      </c>
      <c r="P310" s="144">
        <f>O310*H310</f>
        <v>0</v>
      </c>
      <c r="Q310" s="144">
        <v>0</v>
      </c>
      <c r="R310" s="144">
        <f>Q310*H310</f>
        <v>0</v>
      </c>
      <c r="S310" s="144">
        <v>0</v>
      </c>
      <c r="T310" s="145">
        <f>S310*H310</f>
        <v>0</v>
      </c>
      <c r="AR310" s="146" t="s">
        <v>552</v>
      </c>
      <c r="AT310" s="146" t="s">
        <v>535</v>
      </c>
      <c r="AU310" s="146" t="s">
        <v>78</v>
      </c>
      <c r="AY310" s="18" t="s">
        <v>304</v>
      </c>
      <c r="BE310" s="147">
        <f>IF(N310="základní",J310,0)</f>
        <v>0</v>
      </c>
      <c r="BF310" s="147">
        <f>IF(N310="snížená",J310,0)</f>
        <v>0</v>
      </c>
      <c r="BG310" s="147">
        <f>IF(N310="zákl. přenesená",J310,0)</f>
        <v>0</v>
      </c>
      <c r="BH310" s="147">
        <f>IF(N310="sníž. přenesená",J310,0)</f>
        <v>0</v>
      </c>
      <c r="BI310" s="147">
        <f>IF(N310="nulová",J310,0)</f>
        <v>0</v>
      </c>
      <c r="BJ310" s="18" t="s">
        <v>78</v>
      </c>
      <c r="BK310" s="147">
        <f>ROUND(I310*H310,2)</f>
        <v>0</v>
      </c>
      <c r="BL310" s="18" t="s">
        <v>423</v>
      </c>
      <c r="BM310" s="146" t="s">
        <v>2160</v>
      </c>
    </row>
    <row r="311" spans="2:65" s="1" customFormat="1" ht="19.5" x14ac:dyDescent="0.2">
      <c r="B311" s="33"/>
      <c r="D311" s="153" t="s">
        <v>360</v>
      </c>
      <c r="F311" s="180" t="s">
        <v>4398</v>
      </c>
      <c r="I311" s="150"/>
      <c r="L311" s="33"/>
      <c r="M311" s="151"/>
      <c r="T311" s="54"/>
      <c r="AT311" s="18" t="s">
        <v>360</v>
      </c>
      <c r="AU311" s="18" t="s">
        <v>78</v>
      </c>
    </row>
    <row r="312" spans="2:65" s="1" customFormat="1" ht="16.5" customHeight="1" x14ac:dyDescent="0.2">
      <c r="B312" s="134"/>
      <c r="C312" s="135" t="s">
        <v>1392</v>
      </c>
      <c r="D312" s="135" t="s">
        <v>306</v>
      </c>
      <c r="E312" s="136" t="s">
        <v>4617</v>
      </c>
      <c r="F312" s="137" t="s">
        <v>4618</v>
      </c>
      <c r="G312" s="138" t="s">
        <v>871</v>
      </c>
      <c r="H312" s="139">
        <v>3</v>
      </c>
      <c r="I312" s="140"/>
      <c r="J312" s="141">
        <f>ROUND(I312*H312,2)</f>
        <v>0</v>
      </c>
      <c r="K312" s="137" t="s">
        <v>4330</v>
      </c>
      <c r="L312" s="33"/>
      <c r="M312" s="142" t="s">
        <v>2</v>
      </c>
      <c r="N312" s="143" t="s">
        <v>42</v>
      </c>
      <c r="P312" s="144">
        <f>O312*H312</f>
        <v>0</v>
      </c>
      <c r="Q312" s="144">
        <v>0</v>
      </c>
      <c r="R312" s="144">
        <f>Q312*H312</f>
        <v>0</v>
      </c>
      <c r="S312" s="144">
        <v>0</v>
      </c>
      <c r="T312" s="145">
        <f>S312*H312</f>
        <v>0</v>
      </c>
      <c r="AR312" s="146" t="s">
        <v>423</v>
      </c>
      <c r="AT312" s="146" t="s">
        <v>306</v>
      </c>
      <c r="AU312" s="146" t="s">
        <v>78</v>
      </c>
      <c r="AY312" s="18" t="s">
        <v>304</v>
      </c>
      <c r="BE312" s="147">
        <f>IF(N312="základní",J312,0)</f>
        <v>0</v>
      </c>
      <c r="BF312" s="147">
        <f>IF(N312="snížená",J312,0)</f>
        <v>0</v>
      </c>
      <c r="BG312" s="147">
        <f>IF(N312="zákl. přenesená",J312,0)</f>
        <v>0</v>
      </c>
      <c r="BH312" s="147">
        <f>IF(N312="sníž. přenesená",J312,0)</f>
        <v>0</v>
      </c>
      <c r="BI312" s="147">
        <f>IF(N312="nulová",J312,0)</f>
        <v>0</v>
      </c>
      <c r="BJ312" s="18" t="s">
        <v>78</v>
      </c>
      <c r="BK312" s="147">
        <f>ROUND(I312*H312,2)</f>
        <v>0</v>
      </c>
      <c r="BL312" s="18" t="s">
        <v>423</v>
      </c>
      <c r="BM312" s="146" t="s">
        <v>2164</v>
      </c>
    </row>
    <row r="313" spans="2:65" s="1" customFormat="1" ht="19.5" x14ac:dyDescent="0.2">
      <c r="B313" s="33"/>
      <c r="D313" s="153" t="s">
        <v>360</v>
      </c>
      <c r="F313" s="180" t="s">
        <v>4395</v>
      </c>
      <c r="I313" s="150"/>
      <c r="L313" s="33"/>
      <c r="M313" s="151"/>
      <c r="T313" s="54"/>
      <c r="AT313" s="18" t="s">
        <v>360</v>
      </c>
      <c r="AU313" s="18" t="s">
        <v>78</v>
      </c>
    </row>
    <row r="314" spans="2:65" s="1" customFormat="1" ht="16.5" customHeight="1" x14ac:dyDescent="0.2">
      <c r="B314" s="134"/>
      <c r="C314" s="135" t="s">
        <v>1394</v>
      </c>
      <c r="D314" s="135" t="s">
        <v>306</v>
      </c>
      <c r="E314" s="136" t="s">
        <v>4619</v>
      </c>
      <c r="F314" s="137" t="s">
        <v>4620</v>
      </c>
      <c r="G314" s="138" t="s">
        <v>871</v>
      </c>
      <c r="H314" s="139">
        <v>1</v>
      </c>
      <c r="I314" s="140"/>
      <c r="J314" s="141">
        <f>ROUND(I314*H314,2)</f>
        <v>0</v>
      </c>
      <c r="K314" s="137" t="s">
        <v>4330</v>
      </c>
      <c r="L314" s="33"/>
      <c r="M314" s="142" t="s">
        <v>2</v>
      </c>
      <c r="N314" s="143" t="s">
        <v>42</v>
      </c>
      <c r="P314" s="144">
        <f>O314*H314</f>
        <v>0</v>
      </c>
      <c r="Q314" s="144">
        <v>0</v>
      </c>
      <c r="R314" s="144">
        <f>Q314*H314</f>
        <v>0</v>
      </c>
      <c r="S314" s="144">
        <v>0</v>
      </c>
      <c r="T314" s="145">
        <f>S314*H314</f>
        <v>0</v>
      </c>
      <c r="AR314" s="146" t="s">
        <v>423</v>
      </c>
      <c r="AT314" s="146" t="s">
        <v>306</v>
      </c>
      <c r="AU314" s="146" t="s">
        <v>78</v>
      </c>
      <c r="AY314" s="18" t="s">
        <v>304</v>
      </c>
      <c r="BE314" s="147">
        <f>IF(N314="základní",J314,0)</f>
        <v>0</v>
      </c>
      <c r="BF314" s="147">
        <f>IF(N314="snížená",J314,0)</f>
        <v>0</v>
      </c>
      <c r="BG314" s="147">
        <f>IF(N314="zákl. přenesená",J314,0)</f>
        <v>0</v>
      </c>
      <c r="BH314" s="147">
        <f>IF(N314="sníž. přenesená",J314,0)</f>
        <v>0</v>
      </c>
      <c r="BI314" s="147">
        <f>IF(N314="nulová",J314,0)</f>
        <v>0</v>
      </c>
      <c r="BJ314" s="18" t="s">
        <v>78</v>
      </c>
      <c r="BK314" s="147">
        <f>ROUND(I314*H314,2)</f>
        <v>0</v>
      </c>
      <c r="BL314" s="18" t="s">
        <v>423</v>
      </c>
      <c r="BM314" s="146" t="s">
        <v>2170</v>
      </c>
    </row>
    <row r="315" spans="2:65" s="1" customFormat="1" ht="19.5" x14ac:dyDescent="0.2">
      <c r="B315" s="33"/>
      <c r="D315" s="153" t="s">
        <v>360</v>
      </c>
      <c r="F315" s="180" t="s">
        <v>4398</v>
      </c>
      <c r="I315" s="150"/>
      <c r="L315" s="33"/>
      <c r="M315" s="151"/>
      <c r="T315" s="54"/>
      <c r="AT315" s="18" t="s">
        <v>360</v>
      </c>
      <c r="AU315" s="18" t="s">
        <v>78</v>
      </c>
    </row>
    <row r="316" spans="2:65" s="1" customFormat="1" ht="16.5" customHeight="1" x14ac:dyDescent="0.2">
      <c r="B316" s="134"/>
      <c r="C316" s="135" t="s">
        <v>1401</v>
      </c>
      <c r="D316" s="135" t="s">
        <v>306</v>
      </c>
      <c r="E316" s="136" t="s">
        <v>4621</v>
      </c>
      <c r="F316" s="137" t="s">
        <v>4622</v>
      </c>
      <c r="G316" s="138" t="s">
        <v>871</v>
      </c>
      <c r="H316" s="139">
        <v>1</v>
      </c>
      <c r="I316" s="140"/>
      <c r="J316" s="141">
        <f>ROUND(I316*H316,2)</f>
        <v>0</v>
      </c>
      <c r="K316" s="137" t="s">
        <v>4330</v>
      </c>
      <c r="L316" s="33"/>
      <c r="M316" s="142" t="s">
        <v>2</v>
      </c>
      <c r="N316" s="143" t="s">
        <v>42</v>
      </c>
      <c r="P316" s="144">
        <f>O316*H316</f>
        <v>0</v>
      </c>
      <c r="Q316" s="144">
        <v>0</v>
      </c>
      <c r="R316" s="144">
        <f>Q316*H316</f>
        <v>0</v>
      </c>
      <c r="S316" s="144">
        <v>0</v>
      </c>
      <c r="T316" s="145">
        <f>S316*H316</f>
        <v>0</v>
      </c>
      <c r="AR316" s="146" t="s">
        <v>423</v>
      </c>
      <c r="AT316" s="146" t="s">
        <v>306</v>
      </c>
      <c r="AU316" s="146" t="s">
        <v>78</v>
      </c>
      <c r="AY316" s="18" t="s">
        <v>304</v>
      </c>
      <c r="BE316" s="147">
        <f>IF(N316="základní",J316,0)</f>
        <v>0</v>
      </c>
      <c r="BF316" s="147">
        <f>IF(N316="snížená",J316,0)</f>
        <v>0</v>
      </c>
      <c r="BG316" s="147">
        <f>IF(N316="zákl. přenesená",J316,0)</f>
        <v>0</v>
      </c>
      <c r="BH316" s="147">
        <f>IF(N316="sníž. přenesená",J316,0)</f>
        <v>0</v>
      </c>
      <c r="BI316" s="147">
        <f>IF(N316="nulová",J316,0)</f>
        <v>0</v>
      </c>
      <c r="BJ316" s="18" t="s">
        <v>78</v>
      </c>
      <c r="BK316" s="147">
        <f>ROUND(I316*H316,2)</f>
        <v>0</v>
      </c>
      <c r="BL316" s="18" t="s">
        <v>423</v>
      </c>
      <c r="BM316" s="146" t="s">
        <v>2179</v>
      </c>
    </row>
    <row r="317" spans="2:65" s="1" customFormat="1" ht="19.5" x14ac:dyDescent="0.2">
      <c r="B317" s="33"/>
      <c r="D317" s="153" t="s">
        <v>360</v>
      </c>
      <c r="F317" s="180" t="s">
        <v>4398</v>
      </c>
      <c r="I317" s="150"/>
      <c r="L317" s="33"/>
      <c r="M317" s="151"/>
      <c r="T317" s="54"/>
      <c r="AT317" s="18" t="s">
        <v>360</v>
      </c>
      <c r="AU317" s="18" t="s">
        <v>78</v>
      </c>
    </row>
    <row r="318" spans="2:65" s="1" customFormat="1" ht="16.5" customHeight="1" x14ac:dyDescent="0.2">
      <c r="B318" s="134"/>
      <c r="C318" s="135" t="s">
        <v>1405</v>
      </c>
      <c r="D318" s="135" t="s">
        <v>306</v>
      </c>
      <c r="E318" s="136" t="s">
        <v>4623</v>
      </c>
      <c r="F318" s="137" t="s">
        <v>4624</v>
      </c>
      <c r="G318" s="138" t="s">
        <v>4505</v>
      </c>
      <c r="H318" s="139">
        <v>50</v>
      </c>
      <c r="I318" s="140"/>
      <c r="J318" s="141">
        <f>ROUND(I318*H318,2)</f>
        <v>0</v>
      </c>
      <c r="K318" s="137" t="s">
        <v>2</v>
      </c>
      <c r="L318" s="33"/>
      <c r="M318" s="142" t="s">
        <v>2</v>
      </c>
      <c r="N318" s="143" t="s">
        <v>42</v>
      </c>
      <c r="P318" s="144">
        <f>O318*H318</f>
        <v>0</v>
      </c>
      <c r="Q318" s="144">
        <v>0</v>
      </c>
      <c r="R318" s="144">
        <f>Q318*H318</f>
        <v>0</v>
      </c>
      <c r="S318" s="144">
        <v>0</v>
      </c>
      <c r="T318" s="145">
        <f>S318*H318</f>
        <v>0</v>
      </c>
      <c r="AR318" s="146" t="s">
        <v>423</v>
      </c>
      <c r="AT318" s="146" t="s">
        <v>306</v>
      </c>
      <c r="AU318" s="146" t="s">
        <v>78</v>
      </c>
      <c r="AY318" s="18" t="s">
        <v>304</v>
      </c>
      <c r="BE318" s="147">
        <f>IF(N318="základní",J318,0)</f>
        <v>0</v>
      </c>
      <c r="BF318" s="147">
        <f>IF(N318="snížená",J318,0)</f>
        <v>0</v>
      </c>
      <c r="BG318" s="147">
        <f>IF(N318="zákl. přenesená",J318,0)</f>
        <v>0</v>
      </c>
      <c r="BH318" s="147">
        <f>IF(N318="sníž. přenesená",J318,0)</f>
        <v>0</v>
      </c>
      <c r="BI318" s="147">
        <f>IF(N318="nulová",J318,0)</f>
        <v>0</v>
      </c>
      <c r="BJ318" s="18" t="s">
        <v>78</v>
      </c>
      <c r="BK318" s="147">
        <f>ROUND(I318*H318,2)</f>
        <v>0</v>
      </c>
      <c r="BL318" s="18" t="s">
        <v>423</v>
      </c>
      <c r="BM318" s="146" t="s">
        <v>2186</v>
      </c>
    </row>
    <row r="319" spans="2:65" s="1" customFormat="1" ht="19.5" x14ac:dyDescent="0.2">
      <c r="B319" s="33"/>
      <c r="D319" s="153" t="s">
        <v>360</v>
      </c>
      <c r="F319" s="180" t="s">
        <v>4392</v>
      </c>
      <c r="I319" s="150"/>
      <c r="L319" s="33"/>
      <c r="M319" s="151"/>
      <c r="T319" s="54"/>
      <c r="AT319" s="18" t="s">
        <v>360</v>
      </c>
      <c r="AU319" s="18" t="s">
        <v>78</v>
      </c>
    </row>
    <row r="320" spans="2:65" s="1" customFormat="1" ht="16.5" customHeight="1" x14ac:dyDescent="0.2">
      <c r="B320" s="134"/>
      <c r="C320" s="135" t="s">
        <v>1409</v>
      </c>
      <c r="D320" s="135" t="s">
        <v>306</v>
      </c>
      <c r="E320" s="136" t="s">
        <v>4625</v>
      </c>
      <c r="F320" s="137" t="s">
        <v>4626</v>
      </c>
      <c r="G320" s="138" t="s">
        <v>4509</v>
      </c>
      <c r="H320" s="139">
        <v>1</v>
      </c>
      <c r="I320" s="140"/>
      <c r="J320" s="141">
        <f>ROUND(I320*H320,2)</f>
        <v>0</v>
      </c>
      <c r="K320" s="137" t="s">
        <v>2</v>
      </c>
      <c r="L320" s="33"/>
      <c r="M320" s="142" t="s">
        <v>2</v>
      </c>
      <c r="N320" s="143" t="s">
        <v>42</v>
      </c>
      <c r="P320" s="144">
        <f>O320*H320</f>
        <v>0</v>
      </c>
      <c r="Q320" s="144">
        <v>0</v>
      </c>
      <c r="R320" s="144">
        <f>Q320*H320</f>
        <v>0</v>
      </c>
      <c r="S320" s="144">
        <v>0</v>
      </c>
      <c r="T320" s="145">
        <f>S320*H320</f>
        <v>0</v>
      </c>
      <c r="AR320" s="146" t="s">
        <v>423</v>
      </c>
      <c r="AT320" s="146" t="s">
        <v>306</v>
      </c>
      <c r="AU320" s="146" t="s">
        <v>78</v>
      </c>
      <c r="AY320" s="18" t="s">
        <v>304</v>
      </c>
      <c r="BE320" s="147">
        <f>IF(N320="základní",J320,0)</f>
        <v>0</v>
      </c>
      <c r="BF320" s="147">
        <f>IF(N320="snížená",J320,0)</f>
        <v>0</v>
      </c>
      <c r="BG320" s="147">
        <f>IF(N320="zákl. přenesená",J320,0)</f>
        <v>0</v>
      </c>
      <c r="BH320" s="147">
        <f>IF(N320="sníž. přenesená",J320,0)</f>
        <v>0</v>
      </c>
      <c r="BI320" s="147">
        <f>IF(N320="nulová",J320,0)</f>
        <v>0</v>
      </c>
      <c r="BJ320" s="18" t="s">
        <v>78</v>
      </c>
      <c r="BK320" s="147">
        <f>ROUND(I320*H320,2)</f>
        <v>0</v>
      </c>
      <c r="BL320" s="18" t="s">
        <v>423</v>
      </c>
      <c r="BM320" s="146" t="s">
        <v>2209</v>
      </c>
    </row>
    <row r="321" spans="2:65" s="1" customFormat="1" ht="19.5" x14ac:dyDescent="0.2">
      <c r="B321" s="33"/>
      <c r="D321" s="153" t="s">
        <v>360</v>
      </c>
      <c r="F321" s="180" t="s">
        <v>4398</v>
      </c>
      <c r="I321" s="150"/>
      <c r="L321" s="33"/>
      <c r="M321" s="151"/>
      <c r="T321" s="54"/>
      <c r="AT321" s="18" t="s">
        <v>360</v>
      </c>
      <c r="AU321" s="18" t="s">
        <v>78</v>
      </c>
    </row>
    <row r="322" spans="2:65" s="1" customFormat="1" ht="16.5" customHeight="1" x14ac:dyDescent="0.2">
      <c r="B322" s="134"/>
      <c r="C322" s="135" t="s">
        <v>1412</v>
      </c>
      <c r="D322" s="135" t="s">
        <v>306</v>
      </c>
      <c r="E322" s="136" t="s">
        <v>4627</v>
      </c>
      <c r="F322" s="137" t="s">
        <v>4628</v>
      </c>
      <c r="G322" s="138" t="s">
        <v>4509</v>
      </c>
      <c r="H322" s="139">
        <v>1</v>
      </c>
      <c r="I322" s="140"/>
      <c r="J322" s="141">
        <f>ROUND(I322*H322,2)</f>
        <v>0</v>
      </c>
      <c r="K322" s="137" t="s">
        <v>2</v>
      </c>
      <c r="L322" s="33"/>
      <c r="M322" s="142" t="s">
        <v>2</v>
      </c>
      <c r="N322" s="143" t="s">
        <v>42</v>
      </c>
      <c r="P322" s="144">
        <f>O322*H322</f>
        <v>0</v>
      </c>
      <c r="Q322" s="144">
        <v>0</v>
      </c>
      <c r="R322" s="144">
        <f>Q322*H322</f>
        <v>0</v>
      </c>
      <c r="S322" s="144">
        <v>0</v>
      </c>
      <c r="T322" s="145">
        <f>S322*H322</f>
        <v>0</v>
      </c>
      <c r="AR322" s="146" t="s">
        <v>423</v>
      </c>
      <c r="AT322" s="146" t="s">
        <v>306</v>
      </c>
      <c r="AU322" s="146" t="s">
        <v>78</v>
      </c>
      <c r="AY322" s="18" t="s">
        <v>304</v>
      </c>
      <c r="BE322" s="147">
        <f>IF(N322="základní",J322,0)</f>
        <v>0</v>
      </c>
      <c r="BF322" s="147">
        <f>IF(N322="snížená",J322,0)</f>
        <v>0</v>
      </c>
      <c r="BG322" s="147">
        <f>IF(N322="zákl. přenesená",J322,0)</f>
        <v>0</v>
      </c>
      <c r="BH322" s="147">
        <f>IF(N322="sníž. přenesená",J322,0)</f>
        <v>0</v>
      </c>
      <c r="BI322" s="147">
        <f>IF(N322="nulová",J322,0)</f>
        <v>0</v>
      </c>
      <c r="BJ322" s="18" t="s">
        <v>78</v>
      </c>
      <c r="BK322" s="147">
        <f>ROUND(I322*H322,2)</f>
        <v>0</v>
      </c>
      <c r="BL322" s="18" t="s">
        <v>423</v>
      </c>
      <c r="BM322" s="146" t="s">
        <v>2227</v>
      </c>
    </row>
    <row r="323" spans="2:65" s="1" customFormat="1" ht="19.5" x14ac:dyDescent="0.2">
      <c r="B323" s="33"/>
      <c r="D323" s="153" t="s">
        <v>360</v>
      </c>
      <c r="F323" s="180" t="s">
        <v>4398</v>
      </c>
      <c r="I323" s="150"/>
      <c r="L323" s="33"/>
      <c r="M323" s="151"/>
      <c r="T323" s="54"/>
      <c r="AT323" s="18" t="s">
        <v>360</v>
      </c>
      <c r="AU323" s="18" t="s">
        <v>78</v>
      </c>
    </row>
    <row r="324" spans="2:65" s="1" customFormat="1" ht="16.5" customHeight="1" x14ac:dyDescent="0.2">
      <c r="B324" s="134"/>
      <c r="C324" s="135" t="s">
        <v>1415</v>
      </c>
      <c r="D324" s="135" t="s">
        <v>306</v>
      </c>
      <c r="E324" s="136" t="s">
        <v>4629</v>
      </c>
      <c r="F324" s="137" t="s">
        <v>4630</v>
      </c>
      <c r="G324" s="138" t="s">
        <v>871</v>
      </c>
      <c r="H324" s="139">
        <v>2</v>
      </c>
      <c r="I324" s="140"/>
      <c r="J324" s="141">
        <f>ROUND(I324*H324,2)</f>
        <v>0</v>
      </c>
      <c r="K324" s="137" t="s">
        <v>4330</v>
      </c>
      <c r="L324" s="33"/>
      <c r="M324" s="142" t="s">
        <v>2</v>
      </c>
      <c r="N324" s="143" t="s">
        <v>42</v>
      </c>
      <c r="P324" s="144">
        <f>O324*H324</f>
        <v>0</v>
      </c>
      <c r="Q324" s="144">
        <v>0</v>
      </c>
      <c r="R324" s="144">
        <f>Q324*H324</f>
        <v>0</v>
      </c>
      <c r="S324" s="144">
        <v>0</v>
      </c>
      <c r="T324" s="145">
        <f>S324*H324</f>
        <v>0</v>
      </c>
      <c r="AR324" s="146" t="s">
        <v>423</v>
      </c>
      <c r="AT324" s="146" t="s">
        <v>306</v>
      </c>
      <c r="AU324" s="146" t="s">
        <v>78</v>
      </c>
      <c r="AY324" s="18" t="s">
        <v>304</v>
      </c>
      <c r="BE324" s="147">
        <f>IF(N324="základní",J324,0)</f>
        <v>0</v>
      </c>
      <c r="BF324" s="147">
        <f>IF(N324="snížená",J324,0)</f>
        <v>0</v>
      </c>
      <c r="BG324" s="147">
        <f>IF(N324="zákl. přenesená",J324,0)</f>
        <v>0</v>
      </c>
      <c r="BH324" s="147">
        <f>IF(N324="sníž. přenesená",J324,0)</f>
        <v>0</v>
      </c>
      <c r="BI324" s="147">
        <f>IF(N324="nulová",J324,0)</f>
        <v>0</v>
      </c>
      <c r="BJ324" s="18" t="s">
        <v>78</v>
      </c>
      <c r="BK324" s="147">
        <f>ROUND(I324*H324,2)</f>
        <v>0</v>
      </c>
      <c r="BL324" s="18" t="s">
        <v>423</v>
      </c>
      <c r="BM324" s="146" t="s">
        <v>2236</v>
      </c>
    </row>
    <row r="325" spans="2:65" s="1" customFormat="1" ht="19.5" x14ac:dyDescent="0.2">
      <c r="B325" s="33"/>
      <c r="D325" s="153" t="s">
        <v>360</v>
      </c>
      <c r="F325" s="180" t="s">
        <v>4392</v>
      </c>
      <c r="I325" s="150"/>
      <c r="L325" s="33"/>
      <c r="M325" s="151"/>
      <c r="T325" s="54"/>
      <c r="AT325" s="18" t="s">
        <v>360</v>
      </c>
      <c r="AU325" s="18" t="s">
        <v>78</v>
      </c>
    </row>
    <row r="326" spans="2:65" s="1" customFormat="1" ht="16.5" customHeight="1" x14ac:dyDescent="0.2">
      <c r="B326" s="134"/>
      <c r="C326" s="135" t="s">
        <v>1428</v>
      </c>
      <c r="D326" s="135" t="s">
        <v>306</v>
      </c>
      <c r="E326" s="136" t="s">
        <v>4631</v>
      </c>
      <c r="F326" s="137" t="s">
        <v>4632</v>
      </c>
      <c r="G326" s="138" t="s">
        <v>871</v>
      </c>
      <c r="H326" s="139">
        <v>6</v>
      </c>
      <c r="I326" s="140"/>
      <c r="J326" s="141">
        <f>ROUND(I326*H326,2)</f>
        <v>0</v>
      </c>
      <c r="K326" s="137" t="s">
        <v>4330</v>
      </c>
      <c r="L326" s="33"/>
      <c r="M326" s="142" t="s">
        <v>2</v>
      </c>
      <c r="N326" s="143" t="s">
        <v>42</v>
      </c>
      <c r="P326" s="144">
        <f>O326*H326</f>
        <v>0</v>
      </c>
      <c r="Q326" s="144">
        <v>0</v>
      </c>
      <c r="R326" s="144">
        <f>Q326*H326</f>
        <v>0</v>
      </c>
      <c r="S326" s="144">
        <v>0</v>
      </c>
      <c r="T326" s="145">
        <f>S326*H326</f>
        <v>0</v>
      </c>
      <c r="AR326" s="146" t="s">
        <v>423</v>
      </c>
      <c r="AT326" s="146" t="s">
        <v>306</v>
      </c>
      <c r="AU326" s="146" t="s">
        <v>78</v>
      </c>
      <c r="AY326" s="18" t="s">
        <v>304</v>
      </c>
      <c r="BE326" s="147">
        <f>IF(N326="základní",J326,0)</f>
        <v>0</v>
      </c>
      <c r="BF326" s="147">
        <f>IF(N326="snížená",J326,0)</f>
        <v>0</v>
      </c>
      <c r="BG326" s="147">
        <f>IF(N326="zákl. přenesená",J326,0)</f>
        <v>0</v>
      </c>
      <c r="BH326" s="147">
        <f>IF(N326="sníž. přenesená",J326,0)</f>
        <v>0</v>
      </c>
      <c r="BI326" s="147">
        <f>IF(N326="nulová",J326,0)</f>
        <v>0</v>
      </c>
      <c r="BJ326" s="18" t="s">
        <v>78</v>
      </c>
      <c r="BK326" s="147">
        <f>ROUND(I326*H326,2)</f>
        <v>0</v>
      </c>
      <c r="BL326" s="18" t="s">
        <v>423</v>
      </c>
      <c r="BM326" s="146" t="s">
        <v>2303</v>
      </c>
    </row>
    <row r="327" spans="2:65" s="1" customFormat="1" ht="19.5" x14ac:dyDescent="0.2">
      <c r="B327" s="33"/>
      <c r="D327" s="153" t="s">
        <v>360</v>
      </c>
      <c r="F327" s="180" t="s">
        <v>4506</v>
      </c>
      <c r="I327" s="150"/>
      <c r="L327" s="33"/>
      <c r="M327" s="151"/>
      <c r="T327" s="54"/>
      <c r="AT327" s="18" t="s">
        <v>360</v>
      </c>
      <c r="AU327" s="18" t="s">
        <v>78</v>
      </c>
    </row>
    <row r="328" spans="2:65" s="1" customFormat="1" ht="16.5" customHeight="1" x14ac:dyDescent="0.2">
      <c r="B328" s="134"/>
      <c r="C328" s="181" t="s">
        <v>1432</v>
      </c>
      <c r="D328" s="181" t="s">
        <v>535</v>
      </c>
      <c r="E328" s="182" t="s">
        <v>4633</v>
      </c>
      <c r="F328" s="183" t="s">
        <v>4634</v>
      </c>
      <c r="G328" s="184" t="s">
        <v>871</v>
      </c>
      <c r="H328" s="185">
        <v>6</v>
      </c>
      <c r="I328" s="186"/>
      <c r="J328" s="187">
        <f>ROUND(I328*H328,2)</f>
        <v>0</v>
      </c>
      <c r="K328" s="183" t="s">
        <v>4330</v>
      </c>
      <c r="L328" s="188"/>
      <c r="M328" s="189" t="s">
        <v>2</v>
      </c>
      <c r="N328" s="190" t="s">
        <v>42</v>
      </c>
      <c r="P328" s="144">
        <f>O328*H328</f>
        <v>0</v>
      </c>
      <c r="Q328" s="144">
        <v>0</v>
      </c>
      <c r="R328" s="144">
        <f>Q328*H328</f>
        <v>0</v>
      </c>
      <c r="S328" s="144">
        <v>0</v>
      </c>
      <c r="T328" s="145">
        <f>S328*H328</f>
        <v>0</v>
      </c>
      <c r="AR328" s="146" t="s">
        <v>552</v>
      </c>
      <c r="AT328" s="146" t="s">
        <v>535</v>
      </c>
      <c r="AU328" s="146" t="s">
        <v>78</v>
      </c>
      <c r="AY328" s="18" t="s">
        <v>304</v>
      </c>
      <c r="BE328" s="147">
        <f>IF(N328="základní",J328,0)</f>
        <v>0</v>
      </c>
      <c r="BF328" s="147">
        <f>IF(N328="snížená",J328,0)</f>
        <v>0</v>
      </c>
      <c r="BG328" s="147">
        <f>IF(N328="zákl. přenesená",J328,0)</f>
        <v>0</v>
      </c>
      <c r="BH328" s="147">
        <f>IF(N328="sníž. přenesená",J328,0)</f>
        <v>0</v>
      </c>
      <c r="BI328" s="147">
        <f>IF(N328="nulová",J328,0)</f>
        <v>0</v>
      </c>
      <c r="BJ328" s="18" t="s">
        <v>78</v>
      </c>
      <c r="BK328" s="147">
        <f>ROUND(I328*H328,2)</f>
        <v>0</v>
      </c>
      <c r="BL328" s="18" t="s">
        <v>423</v>
      </c>
      <c r="BM328" s="146" t="s">
        <v>2314</v>
      </c>
    </row>
    <row r="329" spans="2:65" s="1" customFormat="1" ht="19.5" x14ac:dyDescent="0.2">
      <c r="B329" s="33"/>
      <c r="D329" s="153" t="s">
        <v>360</v>
      </c>
      <c r="F329" s="180" t="s">
        <v>4506</v>
      </c>
      <c r="I329" s="150"/>
      <c r="L329" s="33"/>
      <c r="M329" s="151"/>
      <c r="T329" s="54"/>
      <c r="AT329" s="18" t="s">
        <v>360</v>
      </c>
      <c r="AU329" s="18" t="s">
        <v>78</v>
      </c>
    </row>
    <row r="330" spans="2:65" s="1" customFormat="1" ht="16.5" customHeight="1" x14ac:dyDescent="0.2">
      <c r="B330" s="134"/>
      <c r="C330" s="181" t="s">
        <v>1439</v>
      </c>
      <c r="D330" s="181" t="s">
        <v>535</v>
      </c>
      <c r="E330" s="182" t="s">
        <v>4635</v>
      </c>
      <c r="F330" s="183" t="s">
        <v>4636</v>
      </c>
      <c r="G330" s="184" t="s">
        <v>871</v>
      </c>
      <c r="H330" s="185">
        <v>1</v>
      </c>
      <c r="I330" s="186"/>
      <c r="J330" s="187">
        <f>ROUND(I330*H330,2)</f>
        <v>0</v>
      </c>
      <c r="K330" s="183" t="s">
        <v>4330</v>
      </c>
      <c r="L330" s="188"/>
      <c r="M330" s="189" t="s">
        <v>2</v>
      </c>
      <c r="N330" s="190" t="s">
        <v>42</v>
      </c>
      <c r="P330" s="144">
        <f>O330*H330</f>
        <v>0</v>
      </c>
      <c r="Q330" s="144">
        <v>0</v>
      </c>
      <c r="R330" s="144">
        <f>Q330*H330</f>
        <v>0</v>
      </c>
      <c r="S330" s="144">
        <v>0</v>
      </c>
      <c r="T330" s="145">
        <f>S330*H330</f>
        <v>0</v>
      </c>
      <c r="AR330" s="146" t="s">
        <v>552</v>
      </c>
      <c r="AT330" s="146" t="s">
        <v>535</v>
      </c>
      <c r="AU330" s="146" t="s">
        <v>78</v>
      </c>
      <c r="AY330" s="18" t="s">
        <v>304</v>
      </c>
      <c r="BE330" s="147">
        <f>IF(N330="základní",J330,0)</f>
        <v>0</v>
      </c>
      <c r="BF330" s="147">
        <f>IF(N330="snížená",J330,0)</f>
        <v>0</v>
      </c>
      <c r="BG330" s="147">
        <f>IF(N330="zákl. přenesená",J330,0)</f>
        <v>0</v>
      </c>
      <c r="BH330" s="147">
        <f>IF(N330="sníž. přenesená",J330,0)</f>
        <v>0</v>
      </c>
      <c r="BI330" s="147">
        <f>IF(N330="nulová",J330,0)</f>
        <v>0</v>
      </c>
      <c r="BJ330" s="18" t="s">
        <v>78</v>
      </c>
      <c r="BK330" s="147">
        <f>ROUND(I330*H330,2)</f>
        <v>0</v>
      </c>
      <c r="BL330" s="18" t="s">
        <v>423</v>
      </c>
      <c r="BM330" s="146" t="s">
        <v>2322</v>
      </c>
    </row>
    <row r="331" spans="2:65" s="1" customFormat="1" ht="19.5" x14ac:dyDescent="0.2">
      <c r="B331" s="33"/>
      <c r="D331" s="153" t="s">
        <v>360</v>
      </c>
      <c r="F331" s="180" t="s">
        <v>4398</v>
      </c>
      <c r="I331" s="150"/>
      <c r="L331" s="33"/>
      <c r="M331" s="151"/>
      <c r="T331" s="54"/>
      <c r="AT331" s="18" t="s">
        <v>360</v>
      </c>
      <c r="AU331" s="18" t="s">
        <v>78</v>
      </c>
    </row>
    <row r="332" spans="2:65" s="1" customFormat="1" ht="16.5" customHeight="1" x14ac:dyDescent="0.2">
      <c r="B332" s="134"/>
      <c r="C332" s="135" t="s">
        <v>1445</v>
      </c>
      <c r="D332" s="135" t="s">
        <v>306</v>
      </c>
      <c r="E332" s="136" t="s">
        <v>4637</v>
      </c>
      <c r="F332" s="137" t="s">
        <v>4638</v>
      </c>
      <c r="G332" s="138" t="s">
        <v>4639</v>
      </c>
      <c r="H332" s="139">
        <v>1</v>
      </c>
      <c r="I332" s="140"/>
      <c r="J332" s="141">
        <f>ROUND(I332*H332,2)</f>
        <v>0</v>
      </c>
      <c r="K332" s="137" t="s">
        <v>4330</v>
      </c>
      <c r="L332" s="33"/>
      <c r="M332" s="142" t="s">
        <v>2</v>
      </c>
      <c r="N332" s="143" t="s">
        <v>42</v>
      </c>
      <c r="P332" s="144">
        <f>O332*H332</f>
        <v>0</v>
      </c>
      <c r="Q332" s="144">
        <v>0</v>
      </c>
      <c r="R332" s="144">
        <f>Q332*H332</f>
        <v>0</v>
      </c>
      <c r="S332" s="144">
        <v>0</v>
      </c>
      <c r="T332" s="145">
        <f>S332*H332</f>
        <v>0</v>
      </c>
      <c r="AR332" s="146" t="s">
        <v>423</v>
      </c>
      <c r="AT332" s="146" t="s">
        <v>306</v>
      </c>
      <c r="AU332" s="146" t="s">
        <v>78</v>
      </c>
      <c r="AY332" s="18" t="s">
        <v>304</v>
      </c>
      <c r="BE332" s="147">
        <f>IF(N332="základní",J332,0)</f>
        <v>0</v>
      </c>
      <c r="BF332" s="147">
        <f>IF(N332="snížená",J332,0)</f>
        <v>0</v>
      </c>
      <c r="BG332" s="147">
        <f>IF(N332="zákl. přenesená",J332,0)</f>
        <v>0</v>
      </c>
      <c r="BH332" s="147">
        <f>IF(N332="sníž. přenesená",J332,0)</f>
        <v>0</v>
      </c>
      <c r="BI332" s="147">
        <f>IF(N332="nulová",J332,0)</f>
        <v>0</v>
      </c>
      <c r="BJ332" s="18" t="s">
        <v>78</v>
      </c>
      <c r="BK332" s="147">
        <f>ROUND(I332*H332,2)</f>
        <v>0</v>
      </c>
      <c r="BL332" s="18" t="s">
        <v>423</v>
      </c>
      <c r="BM332" s="146" t="s">
        <v>2330</v>
      </c>
    </row>
    <row r="333" spans="2:65" s="1" customFormat="1" ht="19.5" x14ac:dyDescent="0.2">
      <c r="B333" s="33"/>
      <c r="D333" s="153" t="s">
        <v>360</v>
      </c>
      <c r="F333" s="180" t="s">
        <v>4398</v>
      </c>
      <c r="I333" s="150"/>
      <c r="L333" s="33"/>
      <c r="M333" s="151"/>
      <c r="T333" s="54"/>
      <c r="AT333" s="18" t="s">
        <v>360</v>
      </c>
      <c r="AU333" s="18" t="s">
        <v>78</v>
      </c>
    </row>
    <row r="334" spans="2:65" s="1" customFormat="1" ht="21.75" customHeight="1" x14ac:dyDescent="0.2">
      <c r="B334" s="134"/>
      <c r="C334" s="135" t="s">
        <v>1449</v>
      </c>
      <c r="D334" s="135" t="s">
        <v>306</v>
      </c>
      <c r="E334" s="136" t="s">
        <v>4640</v>
      </c>
      <c r="F334" s="137" t="s">
        <v>4641</v>
      </c>
      <c r="G334" s="138" t="s">
        <v>179</v>
      </c>
      <c r="H334" s="139">
        <v>497.12</v>
      </c>
      <c r="I334" s="140"/>
      <c r="J334" s="141">
        <f>ROUND(I334*H334,2)</f>
        <v>0</v>
      </c>
      <c r="K334" s="137" t="s">
        <v>4330</v>
      </c>
      <c r="L334" s="33"/>
      <c r="M334" s="142" t="s">
        <v>2</v>
      </c>
      <c r="N334" s="143" t="s">
        <v>42</v>
      </c>
      <c r="P334" s="144">
        <f>O334*H334</f>
        <v>0</v>
      </c>
      <c r="Q334" s="144">
        <v>0</v>
      </c>
      <c r="R334" s="144">
        <f>Q334*H334</f>
        <v>0</v>
      </c>
      <c r="S334" s="144">
        <v>0</v>
      </c>
      <c r="T334" s="145">
        <f>S334*H334</f>
        <v>0</v>
      </c>
      <c r="AR334" s="146" t="s">
        <v>423</v>
      </c>
      <c r="AT334" s="146" t="s">
        <v>306</v>
      </c>
      <c r="AU334" s="146" t="s">
        <v>78</v>
      </c>
      <c r="AY334" s="18" t="s">
        <v>304</v>
      </c>
      <c r="BE334" s="147">
        <f>IF(N334="základní",J334,0)</f>
        <v>0</v>
      </c>
      <c r="BF334" s="147">
        <f>IF(N334="snížená",J334,0)</f>
        <v>0</v>
      </c>
      <c r="BG334" s="147">
        <f>IF(N334="zákl. přenesená",J334,0)</f>
        <v>0</v>
      </c>
      <c r="BH334" s="147">
        <f>IF(N334="sníž. přenesená",J334,0)</f>
        <v>0</v>
      </c>
      <c r="BI334" s="147">
        <f>IF(N334="nulová",J334,0)</f>
        <v>0</v>
      </c>
      <c r="BJ334" s="18" t="s">
        <v>78</v>
      </c>
      <c r="BK334" s="147">
        <f>ROUND(I334*H334,2)</f>
        <v>0</v>
      </c>
      <c r="BL334" s="18" t="s">
        <v>423</v>
      </c>
      <c r="BM334" s="146" t="s">
        <v>2340</v>
      </c>
    </row>
    <row r="335" spans="2:65" s="1" customFormat="1" ht="19.5" x14ac:dyDescent="0.2">
      <c r="B335" s="33"/>
      <c r="D335" s="153" t="s">
        <v>360</v>
      </c>
      <c r="F335" s="180" t="s">
        <v>4642</v>
      </c>
      <c r="I335" s="150"/>
      <c r="L335" s="33"/>
      <c r="M335" s="151"/>
      <c r="T335" s="54"/>
      <c r="AT335" s="18" t="s">
        <v>360</v>
      </c>
      <c r="AU335" s="18" t="s">
        <v>78</v>
      </c>
    </row>
    <row r="336" spans="2:65" s="1" customFormat="1" ht="21.75" customHeight="1" x14ac:dyDescent="0.2">
      <c r="B336" s="134"/>
      <c r="C336" s="135" t="s">
        <v>1453</v>
      </c>
      <c r="D336" s="135" t="s">
        <v>306</v>
      </c>
      <c r="E336" s="136" t="s">
        <v>4643</v>
      </c>
      <c r="F336" s="137" t="s">
        <v>4644</v>
      </c>
      <c r="G336" s="138" t="s">
        <v>179</v>
      </c>
      <c r="H336" s="139">
        <v>111</v>
      </c>
      <c r="I336" s="140"/>
      <c r="J336" s="141">
        <f>ROUND(I336*H336,2)</f>
        <v>0</v>
      </c>
      <c r="K336" s="137" t="s">
        <v>4330</v>
      </c>
      <c r="L336" s="33"/>
      <c r="M336" s="142" t="s">
        <v>2</v>
      </c>
      <c r="N336" s="143" t="s">
        <v>42</v>
      </c>
      <c r="P336" s="144">
        <f>O336*H336</f>
        <v>0</v>
      </c>
      <c r="Q336" s="144">
        <v>0</v>
      </c>
      <c r="R336" s="144">
        <f>Q336*H336</f>
        <v>0</v>
      </c>
      <c r="S336" s="144">
        <v>0</v>
      </c>
      <c r="T336" s="145">
        <f>S336*H336</f>
        <v>0</v>
      </c>
      <c r="AR336" s="146" t="s">
        <v>423</v>
      </c>
      <c r="AT336" s="146" t="s">
        <v>306</v>
      </c>
      <c r="AU336" s="146" t="s">
        <v>78</v>
      </c>
      <c r="AY336" s="18" t="s">
        <v>304</v>
      </c>
      <c r="BE336" s="147">
        <f>IF(N336="základní",J336,0)</f>
        <v>0</v>
      </c>
      <c r="BF336" s="147">
        <f>IF(N336="snížená",J336,0)</f>
        <v>0</v>
      </c>
      <c r="BG336" s="147">
        <f>IF(N336="zákl. přenesená",J336,0)</f>
        <v>0</v>
      </c>
      <c r="BH336" s="147">
        <f>IF(N336="sníž. přenesená",J336,0)</f>
        <v>0</v>
      </c>
      <c r="BI336" s="147">
        <f>IF(N336="nulová",J336,0)</f>
        <v>0</v>
      </c>
      <c r="BJ336" s="18" t="s">
        <v>78</v>
      </c>
      <c r="BK336" s="147">
        <f>ROUND(I336*H336,2)</f>
        <v>0</v>
      </c>
      <c r="BL336" s="18" t="s">
        <v>423</v>
      </c>
      <c r="BM336" s="146" t="s">
        <v>2348</v>
      </c>
    </row>
    <row r="337" spans="2:65" s="1" customFormat="1" ht="19.5" x14ac:dyDescent="0.2">
      <c r="B337" s="33"/>
      <c r="D337" s="153" t="s">
        <v>360</v>
      </c>
      <c r="F337" s="180" t="s">
        <v>4645</v>
      </c>
      <c r="I337" s="150"/>
      <c r="L337" s="33"/>
      <c r="M337" s="151"/>
      <c r="T337" s="54"/>
      <c r="AT337" s="18" t="s">
        <v>360</v>
      </c>
      <c r="AU337" s="18" t="s">
        <v>78</v>
      </c>
    </row>
    <row r="338" spans="2:65" s="1" customFormat="1" ht="21.75" customHeight="1" x14ac:dyDescent="0.2">
      <c r="B338" s="134"/>
      <c r="C338" s="135" t="s">
        <v>1460</v>
      </c>
      <c r="D338" s="135" t="s">
        <v>306</v>
      </c>
      <c r="E338" s="136" t="s">
        <v>4646</v>
      </c>
      <c r="F338" s="137" t="s">
        <v>4647</v>
      </c>
      <c r="G338" s="138" t="s">
        <v>179</v>
      </c>
      <c r="H338" s="139">
        <v>608.12</v>
      </c>
      <c r="I338" s="140"/>
      <c r="J338" s="141">
        <f>ROUND(I338*H338,2)</f>
        <v>0</v>
      </c>
      <c r="K338" s="137" t="s">
        <v>4330</v>
      </c>
      <c r="L338" s="33"/>
      <c r="M338" s="142" t="s">
        <v>2</v>
      </c>
      <c r="N338" s="143" t="s">
        <v>42</v>
      </c>
      <c r="P338" s="144">
        <f>O338*H338</f>
        <v>0</v>
      </c>
      <c r="Q338" s="144">
        <v>0</v>
      </c>
      <c r="R338" s="144">
        <f>Q338*H338</f>
        <v>0</v>
      </c>
      <c r="S338" s="144">
        <v>0</v>
      </c>
      <c r="T338" s="145">
        <f>S338*H338</f>
        <v>0</v>
      </c>
      <c r="AR338" s="146" t="s">
        <v>423</v>
      </c>
      <c r="AT338" s="146" t="s">
        <v>306</v>
      </c>
      <c r="AU338" s="146" t="s">
        <v>78</v>
      </c>
      <c r="AY338" s="18" t="s">
        <v>304</v>
      </c>
      <c r="BE338" s="147">
        <f>IF(N338="základní",J338,0)</f>
        <v>0</v>
      </c>
      <c r="BF338" s="147">
        <f>IF(N338="snížená",J338,0)</f>
        <v>0</v>
      </c>
      <c r="BG338" s="147">
        <f>IF(N338="zákl. přenesená",J338,0)</f>
        <v>0</v>
      </c>
      <c r="BH338" s="147">
        <f>IF(N338="sníž. přenesená",J338,0)</f>
        <v>0</v>
      </c>
      <c r="BI338" s="147">
        <f>IF(N338="nulová",J338,0)</f>
        <v>0</v>
      </c>
      <c r="BJ338" s="18" t="s">
        <v>78</v>
      </c>
      <c r="BK338" s="147">
        <f>ROUND(I338*H338,2)</f>
        <v>0</v>
      </c>
      <c r="BL338" s="18" t="s">
        <v>423</v>
      </c>
      <c r="BM338" s="146" t="s">
        <v>2364</v>
      </c>
    </row>
    <row r="339" spans="2:65" s="1" customFormat="1" ht="19.5" x14ac:dyDescent="0.2">
      <c r="B339" s="33"/>
      <c r="D339" s="153" t="s">
        <v>360</v>
      </c>
      <c r="F339" s="180" t="s">
        <v>4648</v>
      </c>
      <c r="I339" s="150"/>
      <c r="L339" s="33"/>
      <c r="M339" s="151"/>
      <c r="T339" s="54"/>
      <c r="AT339" s="18" t="s">
        <v>360</v>
      </c>
      <c r="AU339" s="18" t="s">
        <v>78</v>
      </c>
    </row>
    <row r="340" spans="2:65" s="1" customFormat="1" ht="16.5" customHeight="1" x14ac:dyDescent="0.2">
      <c r="B340" s="134"/>
      <c r="C340" s="135" t="s">
        <v>1466</v>
      </c>
      <c r="D340" s="135" t="s">
        <v>306</v>
      </c>
      <c r="E340" s="136" t="s">
        <v>4649</v>
      </c>
      <c r="F340" s="137" t="s">
        <v>4650</v>
      </c>
      <c r="G340" s="138" t="s">
        <v>871</v>
      </c>
      <c r="H340" s="139">
        <v>3</v>
      </c>
      <c r="I340" s="140"/>
      <c r="J340" s="141">
        <f>ROUND(I340*H340,2)</f>
        <v>0</v>
      </c>
      <c r="K340" s="137" t="s">
        <v>4330</v>
      </c>
      <c r="L340" s="33"/>
      <c r="M340" s="142" t="s">
        <v>2</v>
      </c>
      <c r="N340" s="143" t="s">
        <v>42</v>
      </c>
      <c r="P340" s="144">
        <f>O340*H340</f>
        <v>0</v>
      </c>
      <c r="Q340" s="144">
        <v>0</v>
      </c>
      <c r="R340" s="144">
        <f>Q340*H340</f>
        <v>0</v>
      </c>
      <c r="S340" s="144">
        <v>0</v>
      </c>
      <c r="T340" s="145">
        <f>S340*H340</f>
        <v>0</v>
      </c>
      <c r="AR340" s="146" t="s">
        <v>423</v>
      </c>
      <c r="AT340" s="146" t="s">
        <v>306</v>
      </c>
      <c r="AU340" s="146" t="s">
        <v>78</v>
      </c>
      <c r="AY340" s="18" t="s">
        <v>304</v>
      </c>
      <c r="BE340" s="147">
        <f>IF(N340="základní",J340,0)</f>
        <v>0</v>
      </c>
      <c r="BF340" s="147">
        <f>IF(N340="snížená",J340,0)</f>
        <v>0</v>
      </c>
      <c r="BG340" s="147">
        <f>IF(N340="zákl. přenesená",J340,0)</f>
        <v>0</v>
      </c>
      <c r="BH340" s="147">
        <f>IF(N340="sníž. přenesená",J340,0)</f>
        <v>0</v>
      </c>
      <c r="BI340" s="147">
        <f>IF(N340="nulová",J340,0)</f>
        <v>0</v>
      </c>
      <c r="BJ340" s="18" t="s">
        <v>78</v>
      </c>
      <c r="BK340" s="147">
        <f>ROUND(I340*H340,2)</f>
        <v>0</v>
      </c>
      <c r="BL340" s="18" t="s">
        <v>423</v>
      </c>
      <c r="BM340" s="146" t="s">
        <v>2383</v>
      </c>
    </row>
    <row r="341" spans="2:65" s="1" customFormat="1" ht="29.25" x14ac:dyDescent="0.2">
      <c r="B341" s="33"/>
      <c r="D341" s="153" t="s">
        <v>360</v>
      </c>
      <c r="F341" s="180" t="s">
        <v>4651</v>
      </c>
      <c r="I341" s="150"/>
      <c r="L341" s="33"/>
      <c r="M341" s="151"/>
      <c r="T341" s="54"/>
      <c r="AT341" s="18" t="s">
        <v>360</v>
      </c>
      <c r="AU341" s="18" t="s">
        <v>78</v>
      </c>
    </row>
    <row r="342" spans="2:65" s="1" customFormat="1" ht="21.75" customHeight="1" x14ac:dyDescent="0.2">
      <c r="B342" s="134"/>
      <c r="C342" s="135" t="s">
        <v>1472</v>
      </c>
      <c r="D342" s="135" t="s">
        <v>306</v>
      </c>
      <c r="E342" s="136" t="s">
        <v>4652</v>
      </c>
      <c r="F342" s="137" t="s">
        <v>4653</v>
      </c>
      <c r="G342" s="138" t="s">
        <v>383</v>
      </c>
      <c r="H342" s="139">
        <v>1.4930000000000001</v>
      </c>
      <c r="I342" s="140"/>
      <c r="J342" s="141">
        <f>ROUND(I342*H342,2)</f>
        <v>0</v>
      </c>
      <c r="K342" s="137" t="s">
        <v>4330</v>
      </c>
      <c r="L342" s="33"/>
      <c r="M342" s="142" t="s">
        <v>2</v>
      </c>
      <c r="N342" s="143" t="s">
        <v>42</v>
      </c>
      <c r="P342" s="144">
        <f>O342*H342</f>
        <v>0</v>
      </c>
      <c r="Q342" s="144">
        <v>0</v>
      </c>
      <c r="R342" s="144">
        <f>Q342*H342</f>
        <v>0</v>
      </c>
      <c r="S342" s="144">
        <v>0</v>
      </c>
      <c r="T342" s="145">
        <f>S342*H342</f>
        <v>0</v>
      </c>
      <c r="AR342" s="146" t="s">
        <v>423</v>
      </c>
      <c r="AT342" s="146" t="s">
        <v>306</v>
      </c>
      <c r="AU342" s="146" t="s">
        <v>78</v>
      </c>
      <c r="AY342" s="18" t="s">
        <v>304</v>
      </c>
      <c r="BE342" s="147">
        <f>IF(N342="základní",J342,0)</f>
        <v>0</v>
      </c>
      <c r="BF342" s="147">
        <f>IF(N342="snížená",J342,0)</f>
        <v>0</v>
      </c>
      <c r="BG342" s="147">
        <f>IF(N342="zákl. přenesená",J342,0)</f>
        <v>0</v>
      </c>
      <c r="BH342" s="147">
        <f>IF(N342="sníž. přenesená",J342,0)</f>
        <v>0</v>
      </c>
      <c r="BI342" s="147">
        <f>IF(N342="nulová",J342,0)</f>
        <v>0</v>
      </c>
      <c r="BJ342" s="18" t="s">
        <v>78</v>
      </c>
      <c r="BK342" s="147">
        <f>ROUND(I342*H342,2)</f>
        <v>0</v>
      </c>
      <c r="BL342" s="18" t="s">
        <v>423</v>
      </c>
      <c r="BM342" s="146" t="s">
        <v>2394</v>
      </c>
    </row>
    <row r="343" spans="2:65" s="11" customFormat="1" ht="25.9" customHeight="1" x14ac:dyDescent="0.2">
      <c r="B343" s="122"/>
      <c r="D343" s="123" t="s">
        <v>70</v>
      </c>
      <c r="E343" s="124" t="s">
        <v>4654</v>
      </c>
      <c r="F343" s="124" t="s">
        <v>4655</v>
      </c>
      <c r="I343" s="125"/>
      <c r="J343" s="126">
        <f>BK343</f>
        <v>0</v>
      </c>
      <c r="L343" s="122"/>
      <c r="M343" s="127"/>
      <c r="P343" s="128">
        <f>SUM(P344:P412)</f>
        <v>0</v>
      </c>
      <c r="R343" s="128">
        <f>SUM(R344:R412)</f>
        <v>0</v>
      </c>
      <c r="T343" s="129">
        <f>SUM(T344:T412)</f>
        <v>0</v>
      </c>
      <c r="AR343" s="123" t="s">
        <v>80</v>
      </c>
      <c r="AT343" s="130" t="s">
        <v>70</v>
      </c>
      <c r="AU343" s="130" t="s">
        <v>71</v>
      </c>
      <c r="AY343" s="123" t="s">
        <v>304</v>
      </c>
      <c r="BK343" s="131">
        <f>SUM(BK344:BK412)</f>
        <v>0</v>
      </c>
    </row>
    <row r="344" spans="2:65" s="1" customFormat="1" ht="16.5" customHeight="1" x14ac:dyDescent="0.2">
      <c r="B344" s="134"/>
      <c r="C344" s="135" t="s">
        <v>1475</v>
      </c>
      <c r="D344" s="135" t="s">
        <v>306</v>
      </c>
      <c r="E344" s="136" t="s">
        <v>4656</v>
      </c>
      <c r="F344" s="137" t="s">
        <v>4657</v>
      </c>
      <c r="G344" s="138" t="s">
        <v>871</v>
      </c>
      <c r="H344" s="139">
        <v>1</v>
      </c>
      <c r="I344" s="140"/>
      <c r="J344" s="141">
        <f>ROUND(I344*H344,2)</f>
        <v>0</v>
      </c>
      <c r="K344" s="137" t="s">
        <v>4330</v>
      </c>
      <c r="L344" s="33"/>
      <c r="M344" s="142" t="s">
        <v>2</v>
      </c>
      <c r="N344" s="143" t="s">
        <v>42</v>
      </c>
      <c r="P344" s="144">
        <f>O344*H344</f>
        <v>0</v>
      </c>
      <c r="Q344" s="144">
        <v>0</v>
      </c>
      <c r="R344" s="144">
        <f>Q344*H344</f>
        <v>0</v>
      </c>
      <c r="S344" s="144">
        <v>0</v>
      </c>
      <c r="T344" s="145">
        <f>S344*H344</f>
        <v>0</v>
      </c>
      <c r="AR344" s="146" t="s">
        <v>423</v>
      </c>
      <c r="AT344" s="146" t="s">
        <v>306</v>
      </c>
      <c r="AU344" s="146" t="s">
        <v>78</v>
      </c>
      <c r="AY344" s="18" t="s">
        <v>304</v>
      </c>
      <c r="BE344" s="147">
        <f>IF(N344="základní",J344,0)</f>
        <v>0</v>
      </c>
      <c r="BF344" s="147">
        <f>IF(N344="snížená",J344,0)</f>
        <v>0</v>
      </c>
      <c r="BG344" s="147">
        <f>IF(N344="zákl. přenesená",J344,0)</f>
        <v>0</v>
      </c>
      <c r="BH344" s="147">
        <f>IF(N344="sníž. přenesená",J344,0)</f>
        <v>0</v>
      </c>
      <c r="BI344" s="147">
        <f>IF(N344="nulová",J344,0)</f>
        <v>0</v>
      </c>
      <c r="BJ344" s="18" t="s">
        <v>78</v>
      </c>
      <c r="BK344" s="147">
        <f>ROUND(I344*H344,2)</f>
        <v>0</v>
      </c>
      <c r="BL344" s="18" t="s">
        <v>423</v>
      </c>
      <c r="BM344" s="146" t="s">
        <v>2406</v>
      </c>
    </row>
    <row r="345" spans="2:65" s="1" customFormat="1" ht="29.25" x14ac:dyDescent="0.2">
      <c r="B345" s="33"/>
      <c r="D345" s="153" t="s">
        <v>360</v>
      </c>
      <c r="F345" s="180" t="s">
        <v>4658</v>
      </c>
      <c r="I345" s="150"/>
      <c r="L345" s="33"/>
      <c r="M345" s="151"/>
      <c r="T345" s="54"/>
      <c r="AT345" s="18" t="s">
        <v>360</v>
      </c>
      <c r="AU345" s="18" t="s">
        <v>78</v>
      </c>
    </row>
    <row r="346" spans="2:65" s="1" customFormat="1" ht="24.2" customHeight="1" x14ac:dyDescent="0.2">
      <c r="B346" s="134"/>
      <c r="C346" s="135" t="s">
        <v>1477</v>
      </c>
      <c r="D346" s="135" t="s">
        <v>306</v>
      </c>
      <c r="E346" s="136" t="s">
        <v>4659</v>
      </c>
      <c r="F346" s="137" t="s">
        <v>4660</v>
      </c>
      <c r="G346" s="138" t="s">
        <v>581</v>
      </c>
      <c r="H346" s="139">
        <v>1</v>
      </c>
      <c r="I346" s="140"/>
      <c r="J346" s="141">
        <f>ROUND(I346*H346,2)</f>
        <v>0</v>
      </c>
      <c r="K346" s="137" t="s">
        <v>2</v>
      </c>
      <c r="L346" s="33"/>
      <c r="M346" s="142" t="s">
        <v>2</v>
      </c>
      <c r="N346" s="143" t="s">
        <v>42</v>
      </c>
      <c r="P346" s="144">
        <f>O346*H346</f>
        <v>0</v>
      </c>
      <c r="Q346" s="144">
        <v>0</v>
      </c>
      <c r="R346" s="144">
        <f>Q346*H346</f>
        <v>0</v>
      </c>
      <c r="S346" s="144">
        <v>0</v>
      </c>
      <c r="T346" s="145">
        <f>S346*H346</f>
        <v>0</v>
      </c>
      <c r="AR346" s="146" t="s">
        <v>423</v>
      </c>
      <c r="AT346" s="146" t="s">
        <v>306</v>
      </c>
      <c r="AU346" s="146" t="s">
        <v>78</v>
      </c>
      <c r="AY346" s="18" t="s">
        <v>304</v>
      </c>
      <c r="BE346" s="147">
        <f>IF(N346="základní",J346,0)</f>
        <v>0</v>
      </c>
      <c r="BF346" s="147">
        <f>IF(N346="snížená",J346,0)</f>
        <v>0</v>
      </c>
      <c r="BG346" s="147">
        <f>IF(N346="zákl. přenesená",J346,0)</f>
        <v>0</v>
      </c>
      <c r="BH346" s="147">
        <f>IF(N346="sníž. přenesená",J346,0)</f>
        <v>0</v>
      </c>
      <c r="BI346" s="147">
        <f>IF(N346="nulová",J346,0)</f>
        <v>0</v>
      </c>
      <c r="BJ346" s="18" t="s">
        <v>78</v>
      </c>
      <c r="BK346" s="147">
        <f>ROUND(I346*H346,2)</f>
        <v>0</v>
      </c>
      <c r="BL346" s="18" t="s">
        <v>423</v>
      </c>
      <c r="BM346" s="146" t="s">
        <v>2420</v>
      </c>
    </row>
    <row r="347" spans="2:65" s="1" customFormat="1" ht="29.25" x14ac:dyDescent="0.2">
      <c r="B347" s="33"/>
      <c r="D347" s="153" t="s">
        <v>360</v>
      </c>
      <c r="F347" s="180" t="s">
        <v>4661</v>
      </c>
      <c r="I347" s="150"/>
      <c r="L347" s="33"/>
      <c r="M347" s="151"/>
      <c r="T347" s="54"/>
      <c r="AT347" s="18" t="s">
        <v>360</v>
      </c>
      <c r="AU347" s="18" t="s">
        <v>78</v>
      </c>
    </row>
    <row r="348" spans="2:65" s="1" customFormat="1" ht="16.5" customHeight="1" x14ac:dyDescent="0.2">
      <c r="B348" s="134"/>
      <c r="C348" s="135" t="s">
        <v>1488</v>
      </c>
      <c r="D348" s="135" t="s">
        <v>306</v>
      </c>
      <c r="E348" s="136" t="s">
        <v>4662</v>
      </c>
      <c r="F348" s="137" t="s">
        <v>4663</v>
      </c>
      <c r="G348" s="138" t="s">
        <v>871</v>
      </c>
      <c r="H348" s="139">
        <v>3</v>
      </c>
      <c r="I348" s="140"/>
      <c r="J348" s="141">
        <f>ROUND(I348*H348,2)</f>
        <v>0</v>
      </c>
      <c r="K348" s="137" t="s">
        <v>4330</v>
      </c>
      <c r="L348" s="33"/>
      <c r="M348" s="142" t="s">
        <v>2</v>
      </c>
      <c r="N348" s="143" t="s">
        <v>42</v>
      </c>
      <c r="P348" s="144">
        <f>O348*H348</f>
        <v>0</v>
      </c>
      <c r="Q348" s="144">
        <v>0</v>
      </c>
      <c r="R348" s="144">
        <f>Q348*H348</f>
        <v>0</v>
      </c>
      <c r="S348" s="144">
        <v>0</v>
      </c>
      <c r="T348" s="145">
        <f>S348*H348</f>
        <v>0</v>
      </c>
      <c r="AR348" s="146" t="s">
        <v>423</v>
      </c>
      <c r="AT348" s="146" t="s">
        <v>306</v>
      </c>
      <c r="AU348" s="146" t="s">
        <v>78</v>
      </c>
      <c r="AY348" s="18" t="s">
        <v>304</v>
      </c>
      <c r="BE348" s="147">
        <f>IF(N348="základní",J348,0)</f>
        <v>0</v>
      </c>
      <c r="BF348" s="147">
        <f>IF(N348="snížená",J348,0)</f>
        <v>0</v>
      </c>
      <c r="BG348" s="147">
        <f>IF(N348="zákl. přenesená",J348,0)</f>
        <v>0</v>
      </c>
      <c r="BH348" s="147">
        <f>IF(N348="sníž. přenesená",J348,0)</f>
        <v>0</v>
      </c>
      <c r="BI348" s="147">
        <f>IF(N348="nulová",J348,0)</f>
        <v>0</v>
      </c>
      <c r="BJ348" s="18" t="s">
        <v>78</v>
      </c>
      <c r="BK348" s="147">
        <f>ROUND(I348*H348,2)</f>
        <v>0</v>
      </c>
      <c r="BL348" s="18" t="s">
        <v>423</v>
      </c>
      <c r="BM348" s="146" t="s">
        <v>2428</v>
      </c>
    </row>
    <row r="349" spans="2:65" s="1" customFormat="1" ht="19.5" x14ac:dyDescent="0.2">
      <c r="B349" s="33"/>
      <c r="D349" s="153" t="s">
        <v>360</v>
      </c>
      <c r="F349" s="180" t="s">
        <v>4395</v>
      </c>
      <c r="I349" s="150"/>
      <c r="L349" s="33"/>
      <c r="M349" s="151"/>
      <c r="T349" s="54"/>
      <c r="AT349" s="18" t="s">
        <v>360</v>
      </c>
      <c r="AU349" s="18" t="s">
        <v>78</v>
      </c>
    </row>
    <row r="350" spans="2:65" s="1" customFormat="1" ht="16.5" customHeight="1" x14ac:dyDescent="0.2">
      <c r="B350" s="134"/>
      <c r="C350" s="135" t="s">
        <v>1495</v>
      </c>
      <c r="D350" s="135" t="s">
        <v>306</v>
      </c>
      <c r="E350" s="136" t="s">
        <v>4664</v>
      </c>
      <c r="F350" s="137" t="s">
        <v>4665</v>
      </c>
      <c r="G350" s="138" t="s">
        <v>4639</v>
      </c>
      <c r="H350" s="139">
        <v>16</v>
      </c>
      <c r="I350" s="140"/>
      <c r="J350" s="141">
        <f>ROUND(I350*H350,2)</f>
        <v>0</v>
      </c>
      <c r="K350" s="137" t="s">
        <v>4330</v>
      </c>
      <c r="L350" s="33"/>
      <c r="M350" s="142" t="s">
        <v>2</v>
      </c>
      <c r="N350" s="143" t="s">
        <v>42</v>
      </c>
      <c r="P350" s="144">
        <f>O350*H350</f>
        <v>0</v>
      </c>
      <c r="Q350" s="144">
        <v>0</v>
      </c>
      <c r="R350" s="144">
        <f>Q350*H350</f>
        <v>0</v>
      </c>
      <c r="S350" s="144">
        <v>0</v>
      </c>
      <c r="T350" s="145">
        <f>S350*H350</f>
        <v>0</v>
      </c>
      <c r="AR350" s="146" t="s">
        <v>423</v>
      </c>
      <c r="AT350" s="146" t="s">
        <v>306</v>
      </c>
      <c r="AU350" s="146" t="s">
        <v>78</v>
      </c>
      <c r="AY350" s="18" t="s">
        <v>304</v>
      </c>
      <c r="BE350" s="147">
        <f>IF(N350="základní",J350,0)</f>
        <v>0</v>
      </c>
      <c r="BF350" s="147">
        <f>IF(N350="snížená",J350,0)</f>
        <v>0</v>
      </c>
      <c r="BG350" s="147">
        <f>IF(N350="zákl. přenesená",J350,0)</f>
        <v>0</v>
      </c>
      <c r="BH350" s="147">
        <f>IF(N350="sníž. přenesená",J350,0)</f>
        <v>0</v>
      </c>
      <c r="BI350" s="147">
        <f>IF(N350="nulová",J350,0)</f>
        <v>0</v>
      </c>
      <c r="BJ350" s="18" t="s">
        <v>78</v>
      </c>
      <c r="BK350" s="147">
        <f>ROUND(I350*H350,2)</f>
        <v>0</v>
      </c>
      <c r="BL350" s="18" t="s">
        <v>423</v>
      </c>
      <c r="BM350" s="146" t="s">
        <v>2436</v>
      </c>
    </row>
    <row r="351" spans="2:65" s="1" customFormat="1" ht="39" x14ac:dyDescent="0.2">
      <c r="B351" s="33"/>
      <c r="D351" s="153" t="s">
        <v>360</v>
      </c>
      <c r="F351" s="180" t="s">
        <v>4666</v>
      </c>
      <c r="I351" s="150"/>
      <c r="L351" s="33"/>
      <c r="M351" s="151"/>
      <c r="T351" s="54"/>
      <c r="AT351" s="18" t="s">
        <v>360</v>
      </c>
      <c r="AU351" s="18" t="s">
        <v>78</v>
      </c>
    </row>
    <row r="352" spans="2:65" s="1" customFormat="1" ht="16.5" customHeight="1" x14ac:dyDescent="0.2">
      <c r="B352" s="134"/>
      <c r="C352" s="181" t="s">
        <v>1500</v>
      </c>
      <c r="D352" s="181" t="s">
        <v>535</v>
      </c>
      <c r="E352" s="182" t="s">
        <v>4667</v>
      </c>
      <c r="F352" s="183" t="s">
        <v>4668</v>
      </c>
      <c r="G352" s="184" t="s">
        <v>871</v>
      </c>
      <c r="H352" s="185">
        <v>11</v>
      </c>
      <c r="I352" s="186"/>
      <c r="J352" s="187">
        <f>ROUND(I352*H352,2)</f>
        <v>0</v>
      </c>
      <c r="K352" s="183" t="s">
        <v>4330</v>
      </c>
      <c r="L352" s="188"/>
      <c r="M352" s="189" t="s">
        <v>2</v>
      </c>
      <c r="N352" s="190" t="s">
        <v>42</v>
      </c>
      <c r="P352" s="144">
        <f>O352*H352</f>
        <v>0</v>
      </c>
      <c r="Q352" s="144">
        <v>0</v>
      </c>
      <c r="R352" s="144">
        <f>Q352*H352</f>
        <v>0</v>
      </c>
      <c r="S352" s="144">
        <v>0</v>
      </c>
      <c r="T352" s="145">
        <f>S352*H352</f>
        <v>0</v>
      </c>
      <c r="AR352" s="146" t="s">
        <v>552</v>
      </c>
      <c r="AT352" s="146" t="s">
        <v>535</v>
      </c>
      <c r="AU352" s="146" t="s">
        <v>78</v>
      </c>
      <c r="AY352" s="18" t="s">
        <v>304</v>
      </c>
      <c r="BE352" s="147">
        <f>IF(N352="základní",J352,0)</f>
        <v>0</v>
      </c>
      <c r="BF352" s="147">
        <f>IF(N352="snížená",J352,0)</f>
        <v>0</v>
      </c>
      <c r="BG352" s="147">
        <f>IF(N352="zákl. přenesená",J352,0)</f>
        <v>0</v>
      </c>
      <c r="BH352" s="147">
        <f>IF(N352="sníž. přenesená",J352,0)</f>
        <v>0</v>
      </c>
      <c r="BI352" s="147">
        <f>IF(N352="nulová",J352,0)</f>
        <v>0</v>
      </c>
      <c r="BJ352" s="18" t="s">
        <v>78</v>
      </c>
      <c r="BK352" s="147">
        <f>ROUND(I352*H352,2)</f>
        <v>0</v>
      </c>
      <c r="BL352" s="18" t="s">
        <v>423</v>
      </c>
      <c r="BM352" s="146" t="s">
        <v>2444</v>
      </c>
    </row>
    <row r="353" spans="2:65" s="1" customFormat="1" ht="19.5" x14ac:dyDescent="0.2">
      <c r="B353" s="33"/>
      <c r="D353" s="153" t="s">
        <v>360</v>
      </c>
      <c r="F353" s="180" t="s">
        <v>4669</v>
      </c>
      <c r="I353" s="150"/>
      <c r="L353" s="33"/>
      <c r="M353" s="151"/>
      <c r="T353" s="54"/>
      <c r="AT353" s="18" t="s">
        <v>360</v>
      </c>
      <c r="AU353" s="18" t="s">
        <v>78</v>
      </c>
    </row>
    <row r="354" spans="2:65" s="1" customFormat="1" ht="16.5" customHeight="1" x14ac:dyDescent="0.2">
      <c r="B354" s="134"/>
      <c r="C354" s="181" t="s">
        <v>1509</v>
      </c>
      <c r="D354" s="181" t="s">
        <v>535</v>
      </c>
      <c r="E354" s="182" t="s">
        <v>4670</v>
      </c>
      <c r="F354" s="183" t="s">
        <v>4671</v>
      </c>
      <c r="G354" s="184" t="s">
        <v>871</v>
      </c>
      <c r="H354" s="185">
        <v>3</v>
      </c>
      <c r="I354" s="186"/>
      <c r="J354" s="187">
        <f>ROUND(I354*H354,2)</f>
        <v>0</v>
      </c>
      <c r="K354" s="183" t="s">
        <v>4330</v>
      </c>
      <c r="L354" s="188"/>
      <c r="M354" s="189" t="s">
        <v>2</v>
      </c>
      <c r="N354" s="190" t="s">
        <v>42</v>
      </c>
      <c r="P354" s="144">
        <f>O354*H354</f>
        <v>0</v>
      </c>
      <c r="Q354" s="144">
        <v>0</v>
      </c>
      <c r="R354" s="144">
        <f>Q354*H354</f>
        <v>0</v>
      </c>
      <c r="S354" s="144">
        <v>0</v>
      </c>
      <c r="T354" s="145">
        <f>S354*H354</f>
        <v>0</v>
      </c>
      <c r="AR354" s="146" t="s">
        <v>552</v>
      </c>
      <c r="AT354" s="146" t="s">
        <v>535</v>
      </c>
      <c r="AU354" s="146" t="s">
        <v>78</v>
      </c>
      <c r="AY354" s="18" t="s">
        <v>304</v>
      </c>
      <c r="BE354" s="147">
        <f>IF(N354="základní",J354,0)</f>
        <v>0</v>
      </c>
      <c r="BF354" s="147">
        <f>IF(N354="snížená",J354,0)</f>
        <v>0</v>
      </c>
      <c r="BG354" s="147">
        <f>IF(N354="zákl. přenesená",J354,0)</f>
        <v>0</v>
      </c>
      <c r="BH354" s="147">
        <f>IF(N354="sníž. přenesená",J354,0)</f>
        <v>0</v>
      </c>
      <c r="BI354" s="147">
        <f>IF(N354="nulová",J354,0)</f>
        <v>0</v>
      </c>
      <c r="BJ354" s="18" t="s">
        <v>78</v>
      </c>
      <c r="BK354" s="147">
        <f>ROUND(I354*H354,2)</f>
        <v>0</v>
      </c>
      <c r="BL354" s="18" t="s">
        <v>423</v>
      </c>
      <c r="BM354" s="146" t="s">
        <v>2452</v>
      </c>
    </row>
    <row r="355" spans="2:65" s="1" customFormat="1" ht="19.5" x14ac:dyDescent="0.2">
      <c r="B355" s="33"/>
      <c r="D355" s="153" t="s">
        <v>360</v>
      </c>
      <c r="F355" s="180" t="s">
        <v>4395</v>
      </c>
      <c r="I355" s="150"/>
      <c r="L355" s="33"/>
      <c r="M355" s="151"/>
      <c r="T355" s="54"/>
      <c r="AT355" s="18" t="s">
        <v>360</v>
      </c>
      <c r="AU355" s="18" t="s">
        <v>78</v>
      </c>
    </row>
    <row r="356" spans="2:65" s="1" customFormat="1" ht="16.5" customHeight="1" x14ac:dyDescent="0.2">
      <c r="B356" s="134"/>
      <c r="C356" s="181" t="s">
        <v>1514</v>
      </c>
      <c r="D356" s="181" t="s">
        <v>535</v>
      </c>
      <c r="E356" s="182" t="s">
        <v>4672</v>
      </c>
      <c r="F356" s="183" t="s">
        <v>4673</v>
      </c>
      <c r="G356" s="184" t="s">
        <v>871</v>
      </c>
      <c r="H356" s="185">
        <v>2</v>
      </c>
      <c r="I356" s="186"/>
      <c r="J356" s="187">
        <f>ROUND(I356*H356,2)</f>
        <v>0</v>
      </c>
      <c r="K356" s="183" t="s">
        <v>4330</v>
      </c>
      <c r="L356" s="188"/>
      <c r="M356" s="189" t="s">
        <v>2</v>
      </c>
      <c r="N356" s="190" t="s">
        <v>42</v>
      </c>
      <c r="P356" s="144">
        <f>O356*H356</f>
        <v>0</v>
      </c>
      <c r="Q356" s="144">
        <v>0</v>
      </c>
      <c r="R356" s="144">
        <f>Q356*H356</f>
        <v>0</v>
      </c>
      <c r="S356" s="144">
        <v>0</v>
      </c>
      <c r="T356" s="145">
        <f>S356*H356</f>
        <v>0</v>
      </c>
      <c r="AR356" s="146" t="s">
        <v>552</v>
      </c>
      <c r="AT356" s="146" t="s">
        <v>535</v>
      </c>
      <c r="AU356" s="146" t="s">
        <v>78</v>
      </c>
      <c r="AY356" s="18" t="s">
        <v>304</v>
      </c>
      <c r="BE356" s="147">
        <f>IF(N356="základní",J356,0)</f>
        <v>0</v>
      </c>
      <c r="BF356" s="147">
        <f>IF(N356="snížená",J356,0)</f>
        <v>0</v>
      </c>
      <c r="BG356" s="147">
        <f>IF(N356="zákl. přenesená",J356,0)</f>
        <v>0</v>
      </c>
      <c r="BH356" s="147">
        <f>IF(N356="sníž. přenesená",J356,0)</f>
        <v>0</v>
      </c>
      <c r="BI356" s="147">
        <f>IF(N356="nulová",J356,0)</f>
        <v>0</v>
      </c>
      <c r="BJ356" s="18" t="s">
        <v>78</v>
      </c>
      <c r="BK356" s="147">
        <f>ROUND(I356*H356,2)</f>
        <v>0</v>
      </c>
      <c r="BL356" s="18" t="s">
        <v>423</v>
      </c>
      <c r="BM356" s="146" t="s">
        <v>2460</v>
      </c>
    </row>
    <row r="357" spans="2:65" s="1" customFormat="1" ht="19.5" x14ac:dyDescent="0.2">
      <c r="B357" s="33"/>
      <c r="D357" s="153" t="s">
        <v>360</v>
      </c>
      <c r="F357" s="180" t="s">
        <v>4392</v>
      </c>
      <c r="I357" s="150"/>
      <c r="L357" s="33"/>
      <c r="M357" s="151"/>
      <c r="T357" s="54"/>
      <c r="AT357" s="18" t="s">
        <v>360</v>
      </c>
      <c r="AU357" s="18" t="s">
        <v>78</v>
      </c>
    </row>
    <row r="358" spans="2:65" s="1" customFormat="1" ht="16.5" customHeight="1" x14ac:dyDescent="0.2">
      <c r="B358" s="134"/>
      <c r="C358" s="181" t="s">
        <v>1559</v>
      </c>
      <c r="D358" s="181" t="s">
        <v>535</v>
      </c>
      <c r="E358" s="182" t="s">
        <v>4674</v>
      </c>
      <c r="F358" s="183" t="s">
        <v>4675</v>
      </c>
      <c r="G358" s="184" t="s">
        <v>871</v>
      </c>
      <c r="H358" s="185">
        <v>16</v>
      </c>
      <c r="I358" s="186"/>
      <c r="J358" s="187">
        <f>ROUND(I358*H358,2)</f>
        <v>0</v>
      </c>
      <c r="K358" s="183" t="s">
        <v>4330</v>
      </c>
      <c r="L358" s="188"/>
      <c r="M358" s="189" t="s">
        <v>2</v>
      </c>
      <c r="N358" s="190" t="s">
        <v>42</v>
      </c>
      <c r="P358" s="144">
        <f>O358*H358</f>
        <v>0</v>
      </c>
      <c r="Q358" s="144">
        <v>0</v>
      </c>
      <c r="R358" s="144">
        <f>Q358*H358</f>
        <v>0</v>
      </c>
      <c r="S358" s="144">
        <v>0</v>
      </c>
      <c r="T358" s="145">
        <f>S358*H358</f>
        <v>0</v>
      </c>
      <c r="AR358" s="146" t="s">
        <v>552</v>
      </c>
      <c r="AT358" s="146" t="s">
        <v>535</v>
      </c>
      <c r="AU358" s="146" t="s">
        <v>78</v>
      </c>
      <c r="AY358" s="18" t="s">
        <v>304</v>
      </c>
      <c r="BE358" s="147">
        <f>IF(N358="základní",J358,0)</f>
        <v>0</v>
      </c>
      <c r="BF358" s="147">
        <f>IF(N358="snížená",J358,0)</f>
        <v>0</v>
      </c>
      <c r="BG358" s="147">
        <f>IF(N358="zákl. přenesená",J358,0)</f>
        <v>0</v>
      </c>
      <c r="BH358" s="147">
        <f>IF(N358="sníž. přenesená",J358,0)</f>
        <v>0</v>
      </c>
      <c r="BI358" s="147">
        <f>IF(N358="nulová",J358,0)</f>
        <v>0</v>
      </c>
      <c r="BJ358" s="18" t="s">
        <v>78</v>
      </c>
      <c r="BK358" s="147">
        <f>ROUND(I358*H358,2)</f>
        <v>0</v>
      </c>
      <c r="BL358" s="18" t="s">
        <v>423</v>
      </c>
      <c r="BM358" s="146" t="s">
        <v>2469</v>
      </c>
    </row>
    <row r="359" spans="2:65" s="1" customFormat="1" ht="19.5" x14ac:dyDescent="0.2">
      <c r="B359" s="33"/>
      <c r="D359" s="153" t="s">
        <v>360</v>
      </c>
      <c r="F359" s="180" t="s">
        <v>4676</v>
      </c>
      <c r="I359" s="150"/>
      <c r="L359" s="33"/>
      <c r="M359" s="151"/>
      <c r="T359" s="54"/>
      <c r="AT359" s="18" t="s">
        <v>360</v>
      </c>
      <c r="AU359" s="18" t="s">
        <v>78</v>
      </c>
    </row>
    <row r="360" spans="2:65" s="1" customFormat="1" ht="16.5" customHeight="1" x14ac:dyDescent="0.2">
      <c r="B360" s="134"/>
      <c r="C360" s="135" t="s">
        <v>1565</v>
      </c>
      <c r="D360" s="135" t="s">
        <v>306</v>
      </c>
      <c r="E360" s="136" t="s">
        <v>4677</v>
      </c>
      <c r="F360" s="137" t="s">
        <v>4678</v>
      </c>
      <c r="G360" s="138" t="s">
        <v>4639</v>
      </c>
      <c r="H360" s="139">
        <v>11</v>
      </c>
      <c r="I360" s="140"/>
      <c r="J360" s="141">
        <f>ROUND(I360*H360,2)</f>
        <v>0</v>
      </c>
      <c r="K360" s="137" t="s">
        <v>4330</v>
      </c>
      <c r="L360" s="33"/>
      <c r="M360" s="142" t="s">
        <v>2</v>
      </c>
      <c r="N360" s="143" t="s">
        <v>42</v>
      </c>
      <c r="P360" s="144">
        <f>O360*H360</f>
        <v>0</v>
      </c>
      <c r="Q360" s="144">
        <v>0</v>
      </c>
      <c r="R360" s="144">
        <f>Q360*H360</f>
        <v>0</v>
      </c>
      <c r="S360" s="144">
        <v>0</v>
      </c>
      <c r="T360" s="145">
        <f>S360*H360</f>
        <v>0</v>
      </c>
      <c r="AR360" s="146" t="s">
        <v>423</v>
      </c>
      <c r="AT360" s="146" t="s">
        <v>306</v>
      </c>
      <c r="AU360" s="146" t="s">
        <v>78</v>
      </c>
      <c r="AY360" s="18" t="s">
        <v>304</v>
      </c>
      <c r="BE360" s="147">
        <f>IF(N360="základní",J360,0)</f>
        <v>0</v>
      </c>
      <c r="BF360" s="147">
        <f>IF(N360="snížená",J360,0)</f>
        <v>0</v>
      </c>
      <c r="BG360" s="147">
        <f>IF(N360="zákl. přenesená",J360,0)</f>
        <v>0</v>
      </c>
      <c r="BH360" s="147">
        <f>IF(N360="sníž. přenesená",J360,0)</f>
        <v>0</v>
      </c>
      <c r="BI360" s="147">
        <f>IF(N360="nulová",J360,0)</f>
        <v>0</v>
      </c>
      <c r="BJ360" s="18" t="s">
        <v>78</v>
      </c>
      <c r="BK360" s="147">
        <f>ROUND(I360*H360,2)</f>
        <v>0</v>
      </c>
      <c r="BL360" s="18" t="s">
        <v>423</v>
      </c>
      <c r="BM360" s="146" t="s">
        <v>2479</v>
      </c>
    </row>
    <row r="361" spans="2:65" s="1" customFormat="1" ht="29.25" x14ac:dyDescent="0.2">
      <c r="B361" s="33"/>
      <c r="D361" s="153" t="s">
        <v>360</v>
      </c>
      <c r="F361" s="180" t="s">
        <v>4679</v>
      </c>
      <c r="I361" s="150"/>
      <c r="L361" s="33"/>
      <c r="M361" s="151"/>
      <c r="T361" s="54"/>
      <c r="AT361" s="18" t="s">
        <v>360</v>
      </c>
      <c r="AU361" s="18" t="s">
        <v>78</v>
      </c>
    </row>
    <row r="362" spans="2:65" s="1" customFormat="1" ht="16.5" customHeight="1" x14ac:dyDescent="0.2">
      <c r="B362" s="134"/>
      <c r="C362" s="181" t="s">
        <v>1570</v>
      </c>
      <c r="D362" s="181" t="s">
        <v>535</v>
      </c>
      <c r="E362" s="182" t="s">
        <v>4680</v>
      </c>
      <c r="F362" s="183" t="s">
        <v>4681</v>
      </c>
      <c r="G362" s="184" t="s">
        <v>871</v>
      </c>
      <c r="H362" s="185">
        <v>11</v>
      </c>
      <c r="I362" s="186"/>
      <c r="J362" s="187">
        <f>ROUND(I362*H362,2)</f>
        <v>0</v>
      </c>
      <c r="K362" s="183" t="s">
        <v>4330</v>
      </c>
      <c r="L362" s="188"/>
      <c r="M362" s="189" t="s">
        <v>2</v>
      </c>
      <c r="N362" s="190" t="s">
        <v>42</v>
      </c>
      <c r="P362" s="144">
        <f>O362*H362</f>
        <v>0</v>
      </c>
      <c r="Q362" s="144">
        <v>0</v>
      </c>
      <c r="R362" s="144">
        <f>Q362*H362</f>
        <v>0</v>
      </c>
      <c r="S362" s="144">
        <v>0</v>
      </c>
      <c r="T362" s="145">
        <f>S362*H362</f>
        <v>0</v>
      </c>
      <c r="AR362" s="146" t="s">
        <v>552</v>
      </c>
      <c r="AT362" s="146" t="s">
        <v>535</v>
      </c>
      <c r="AU362" s="146" t="s">
        <v>78</v>
      </c>
      <c r="AY362" s="18" t="s">
        <v>304</v>
      </c>
      <c r="BE362" s="147">
        <f>IF(N362="základní",J362,0)</f>
        <v>0</v>
      </c>
      <c r="BF362" s="147">
        <f>IF(N362="snížená",J362,0)</f>
        <v>0</v>
      </c>
      <c r="BG362" s="147">
        <f>IF(N362="zákl. přenesená",J362,0)</f>
        <v>0</v>
      </c>
      <c r="BH362" s="147">
        <f>IF(N362="sníž. přenesená",J362,0)</f>
        <v>0</v>
      </c>
      <c r="BI362" s="147">
        <f>IF(N362="nulová",J362,0)</f>
        <v>0</v>
      </c>
      <c r="BJ362" s="18" t="s">
        <v>78</v>
      </c>
      <c r="BK362" s="147">
        <f>ROUND(I362*H362,2)</f>
        <v>0</v>
      </c>
      <c r="BL362" s="18" t="s">
        <v>423</v>
      </c>
      <c r="BM362" s="146" t="s">
        <v>2489</v>
      </c>
    </row>
    <row r="363" spans="2:65" s="1" customFormat="1" ht="19.5" x14ac:dyDescent="0.2">
      <c r="B363" s="33"/>
      <c r="D363" s="153" t="s">
        <v>360</v>
      </c>
      <c r="F363" s="180" t="s">
        <v>4669</v>
      </c>
      <c r="I363" s="150"/>
      <c r="L363" s="33"/>
      <c r="M363" s="151"/>
      <c r="T363" s="54"/>
      <c r="AT363" s="18" t="s">
        <v>360</v>
      </c>
      <c r="AU363" s="18" t="s">
        <v>78</v>
      </c>
    </row>
    <row r="364" spans="2:65" s="1" customFormat="1" ht="16.5" customHeight="1" x14ac:dyDescent="0.2">
      <c r="B364" s="134"/>
      <c r="C364" s="135" t="s">
        <v>1583</v>
      </c>
      <c r="D364" s="135" t="s">
        <v>306</v>
      </c>
      <c r="E364" s="136" t="s">
        <v>4682</v>
      </c>
      <c r="F364" s="137" t="s">
        <v>4683</v>
      </c>
      <c r="G364" s="138" t="s">
        <v>4639</v>
      </c>
      <c r="H364" s="139">
        <v>2</v>
      </c>
      <c r="I364" s="140"/>
      <c r="J364" s="141">
        <f>ROUND(I364*H364,2)</f>
        <v>0</v>
      </c>
      <c r="K364" s="137" t="s">
        <v>4330</v>
      </c>
      <c r="L364" s="33"/>
      <c r="M364" s="142" t="s">
        <v>2</v>
      </c>
      <c r="N364" s="143" t="s">
        <v>42</v>
      </c>
      <c r="P364" s="144">
        <f>O364*H364</f>
        <v>0</v>
      </c>
      <c r="Q364" s="144">
        <v>0</v>
      </c>
      <c r="R364" s="144">
        <f>Q364*H364</f>
        <v>0</v>
      </c>
      <c r="S364" s="144">
        <v>0</v>
      </c>
      <c r="T364" s="145">
        <f>S364*H364</f>
        <v>0</v>
      </c>
      <c r="AR364" s="146" t="s">
        <v>423</v>
      </c>
      <c r="AT364" s="146" t="s">
        <v>306</v>
      </c>
      <c r="AU364" s="146" t="s">
        <v>78</v>
      </c>
      <c r="AY364" s="18" t="s">
        <v>304</v>
      </c>
      <c r="BE364" s="147">
        <f>IF(N364="základní",J364,0)</f>
        <v>0</v>
      </c>
      <c r="BF364" s="147">
        <f>IF(N364="snížená",J364,0)</f>
        <v>0</v>
      </c>
      <c r="BG364" s="147">
        <f>IF(N364="zákl. přenesená",J364,0)</f>
        <v>0</v>
      </c>
      <c r="BH364" s="147">
        <f>IF(N364="sníž. přenesená",J364,0)</f>
        <v>0</v>
      </c>
      <c r="BI364" s="147">
        <f>IF(N364="nulová",J364,0)</f>
        <v>0</v>
      </c>
      <c r="BJ364" s="18" t="s">
        <v>78</v>
      </c>
      <c r="BK364" s="147">
        <f>ROUND(I364*H364,2)</f>
        <v>0</v>
      </c>
      <c r="BL364" s="18" t="s">
        <v>423</v>
      </c>
      <c r="BM364" s="146" t="s">
        <v>4684</v>
      </c>
    </row>
    <row r="365" spans="2:65" s="1" customFormat="1" ht="19.5" x14ac:dyDescent="0.2">
      <c r="B365" s="33"/>
      <c r="D365" s="153" t="s">
        <v>360</v>
      </c>
      <c r="F365" s="180" t="s">
        <v>4392</v>
      </c>
      <c r="I365" s="150"/>
      <c r="L365" s="33"/>
      <c r="M365" s="151"/>
      <c r="T365" s="54"/>
      <c r="AT365" s="18" t="s">
        <v>360</v>
      </c>
      <c r="AU365" s="18" t="s">
        <v>78</v>
      </c>
    </row>
    <row r="366" spans="2:65" s="1" customFormat="1" ht="16.5" customHeight="1" x14ac:dyDescent="0.2">
      <c r="B366" s="134"/>
      <c r="C366" s="135" t="s">
        <v>1585</v>
      </c>
      <c r="D366" s="135" t="s">
        <v>306</v>
      </c>
      <c r="E366" s="136" t="s">
        <v>4685</v>
      </c>
      <c r="F366" s="137" t="s">
        <v>4686</v>
      </c>
      <c r="G366" s="138" t="s">
        <v>871</v>
      </c>
      <c r="H366" s="139">
        <v>2</v>
      </c>
      <c r="I366" s="140"/>
      <c r="J366" s="141">
        <f>ROUND(I366*H366,2)</f>
        <v>0</v>
      </c>
      <c r="K366" s="137" t="s">
        <v>4330</v>
      </c>
      <c r="L366" s="33"/>
      <c r="M366" s="142" t="s">
        <v>2</v>
      </c>
      <c r="N366" s="143" t="s">
        <v>42</v>
      </c>
      <c r="P366" s="144">
        <f>O366*H366</f>
        <v>0</v>
      </c>
      <c r="Q366" s="144">
        <v>0</v>
      </c>
      <c r="R366" s="144">
        <f>Q366*H366</f>
        <v>0</v>
      </c>
      <c r="S366" s="144">
        <v>0</v>
      </c>
      <c r="T366" s="145">
        <f>S366*H366</f>
        <v>0</v>
      </c>
      <c r="AR366" s="146" t="s">
        <v>423</v>
      </c>
      <c r="AT366" s="146" t="s">
        <v>306</v>
      </c>
      <c r="AU366" s="146" t="s">
        <v>78</v>
      </c>
      <c r="AY366" s="18" t="s">
        <v>304</v>
      </c>
      <c r="BE366" s="147">
        <f>IF(N366="základní",J366,0)</f>
        <v>0</v>
      </c>
      <c r="BF366" s="147">
        <f>IF(N366="snížená",J366,0)</f>
        <v>0</v>
      </c>
      <c r="BG366" s="147">
        <f>IF(N366="zákl. přenesená",J366,0)</f>
        <v>0</v>
      </c>
      <c r="BH366" s="147">
        <f>IF(N366="sníž. přenesená",J366,0)</f>
        <v>0</v>
      </c>
      <c r="BI366" s="147">
        <f>IF(N366="nulová",J366,0)</f>
        <v>0</v>
      </c>
      <c r="BJ366" s="18" t="s">
        <v>78</v>
      </c>
      <c r="BK366" s="147">
        <f>ROUND(I366*H366,2)</f>
        <v>0</v>
      </c>
      <c r="BL366" s="18" t="s">
        <v>423</v>
      </c>
      <c r="BM366" s="146" t="s">
        <v>4687</v>
      </c>
    </row>
    <row r="367" spans="2:65" s="1" customFormat="1" ht="29.25" x14ac:dyDescent="0.2">
      <c r="B367" s="33"/>
      <c r="D367" s="153" t="s">
        <v>360</v>
      </c>
      <c r="F367" s="180" t="s">
        <v>4688</v>
      </c>
      <c r="I367" s="150"/>
      <c r="L367" s="33"/>
      <c r="M367" s="151"/>
      <c r="T367" s="54"/>
      <c r="AT367" s="18" t="s">
        <v>360</v>
      </c>
      <c r="AU367" s="18" t="s">
        <v>78</v>
      </c>
    </row>
    <row r="368" spans="2:65" s="1" customFormat="1" ht="16.5" customHeight="1" x14ac:dyDescent="0.2">
      <c r="B368" s="134"/>
      <c r="C368" s="135" t="s">
        <v>1618</v>
      </c>
      <c r="D368" s="135" t="s">
        <v>306</v>
      </c>
      <c r="E368" s="136" t="s">
        <v>4689</v>
      </c>
      <c r="F368" s="137" t="s">
        <v>4690</v>
      </c>
      <c r="G368" s="138" t="s">
        <v>4639</v>
      </c>
      <c r="H368" s="139">
        <v>3</v>
      </c>
      <c r="I368" s="140"/>
      <c r="J368" s="141">
        <f>ROUND(I368*H368,2)</f>
        <v>0</v>
      </c>
      <c r="K368" s="137" t="s">
        <v>4330</v>
      </c>
      <c r="L368" s="33"/>
      <c r="M368" s="142" t="s">
        <v>2</v>
      </c>
      <c r="N368" s="143" t="s">
        <v>42</v>
      </c>
      <c r="P368" s="144">
        <f>O368*H368</f>
        <v>0</v>
      </c>
      <c r="Q368" s="144">
        <v>0</v>
      </c>
      <c r="R368" s="144">
        <f>Q368*H368</f>
        <v>0</v>
      </c>
      <c r="S368" s="144">
        <v>0</v>
      </c>
      <c r="T368" s="145">
        <f>S368*H368</f>
        <v>0</v>
      </c>
      <c r="AR368" s="146" t="s">
        <v>423</v>
      </c>
      <c r="AT368" s="146" t="s">
        <v>306</v>
      </c>
      <c r="AU368" s="146" t="s">
        <v>78</v>
      </c>
      <c r="AY368" s="18" t="s">
        <v>304</v>
      </c>
      <c r="BE368" s="147">
        <f>IF(N368="základní",J368,0)</f>
        <v>0</v>
      </c>
      <c r="BF368" s="147">
        <f>IF(N368="snížená",J368,0)</f>
        <v>0</v>
      </c>
      <c r="BG368" s="147">
        <f>IF(N368="zákl. přenesená",J368,0)</f>
        <v>0</v>
      </c>
      <c r="BH368" s="147">
        <f>IF(N368="sníž. přenesená",J368,0)</f>
        <v>0</v>
      </c>
      <c r="BI368" s="147">
        <f>IF(N368="nulová",J368,0)</f>
        <v>0</v>
      </c>
      <c r="BJ368" s="18" t="s">
        <v>78</v>
      </c>
      <c r="BK368" s="147">
        <f>ROUND(I368*H368,2)</f>
        <v>0</v>
      </c>
      <c r="BL368" s="18" t="s">
        <v>423</v>
      </c>
      <c r="BM368" s="146" t="s">
        <v>4691</v>
      </c>
    </row>
    <row r="369" spans="2:65" s="1" customFormat="1" ht="19.5" x14ac:dyDescent="0.2">
      <c r="B369" s="33"/>
      <c r="D369" s="153" t="s">
        <v>360</v>
      </c>
      <c r="F369" s="180" t="s">
        <v>4395</v>
      </c>
      <c r="I369" s="150"/>
      <c r="L369" s="33"/>
      <c r="M369" s="151"/>
      <c r="T369" s="54"/>
      <c r="AT369" s="18" t="s">
        <v>360</v>
      </c>
      <c r="AU369" s="18" t="s">
        <v>78</v>
      </c>
    </row>
    <row r="370" spans="2:65" s="1" customFormat="1" ht="16.5" customHeight="1" x14ac:dyDescent="0.2">
      <c r="B370" s="134"/>
      <c r="C370" s="135" t="s">
        <v>1621</v>
      </c>
      <c r="D370" s="135" t="s">
        <v>306</v>
      </c>
      <c r="E370" s="136" t="s">
        <v>4692</v>
      </c>
      <c r="F370" s="137" t="s">
        <v>4693</v>
      </c>
      <c r="G370" s="138" t="s">
        <v>4639</v>
      </c>
      <c r="H370" s="139">
        <v>18</v>
      </c>
      <c r="I370" s="140"/>
      <c r="J370" s="141">
        <f>ROUND(I370*H370,2)</f>
        <v>0</v>
      </c>
      <c r="K370" s="137" t="s">
        <v>4330</v>
      </c>
      <c r="L370" s="33"/>
      <c r="M370" s="142" t="s">
        <v>2</v>
      </c>
      <c r="N370" s="143" t="s">
        <v>42</v>
      </c>
      <c r="P370" s="144">
        <f>O370*H370</f>
        <v>0</v>
      </c>
      <c r="Q370" s="144">
        <v>0</v>
      </c>
      <c r="R370" s="144">
        <f>Q370*H370</f>
        <v>0</v>
      </c>
      <c r="S370" s="144">
        <v>0</v>
      </c>
      <c r="T370" s="145">
        <f>S370*H370</f>
        <v>0</v>
      </c>
      <c r="AR370" s="146" t="s">
        <v>423</v>
      </c>
      <c r="AT370" s="146" t="s">
        <v>306</v>
      </c>
      <c r="AU370" s="146" t="s">
        <v>78</v>
      </c>
      <c r="AY370" s="18" t="s">
        <v>304</v>
      </c>
      <c r="BE370" s="147">
        <f>IF(N370="základní",J370,0)</f>
        <v>0</v>
      </c>
      <c r="BF370" s="147">
        <f>IF(N370="snížená",J370,0)</f>
        <v>0</v>
      </c>
      <c r="BG370" s="147">
        <f>IF(N370="zákl. přenesená",J370,0)</f>
        <v>0</v>
      </c>
      <c r="BH370" s="147">
        <f>IF(N370="sníž. přenesená",J370,0)</f>
        <v>0</v>
      </c>
      <c r="BI370" s="147">
        <f>IF(N370="nulová",J370,0)</f>
        <v>0</v>
      </c>
      <c r="BJ370" s="18" t="s">
        <v>78</v>
      </c>
      <c r="BK370" s="147">
        <f>ROUND(I370*H370,2)</f>
        <v>0</v>
      </c>
      <c r="BL370" s="18" t="s">
        <v>423</v>
      </c>
      <c r="BM370" s="146" t="s">
        <v>4694</v>
      </c>
    </row>
    <row r="371" spans="2:65" s="1" customFormat="1" ht="19.5" x14ac:dyDescent="0.2">
      <c r="B371" s="33"/>
      <c r="D371" s="153" t="s">
        <v>360</v>
      </c>
      <c r="F371" s="180" t="s">
        <v>4695</v>
      </c>
      <c r="I371" s="150"/>
      <c r="L371" s="33"/>
      <c r="M371" s="151"/>
      <c r="T371" s="54"/>
      <c r="AT371" s="18" t="s">
        <v>360</v>
      </c>
      <c r="AU371" s="18" t="s">
        <v>78</v>
      </c>
    </row>
    <row r="372" spans="2:65" s="1" customFormat="1" ht="21.75" customHeight="1" x14ac:dyDescent="0.2">
      <c r="B372" s="134"/>
      <c r="C372" s="135" t="s">
        <v>1646</v>
      </c>
      <c r="D372" s="135" t="s">
        <v>306</v>
      </c>
      <c r="E372" s="136" t="s">
        <v>4696</v>
      </c>
      <c r="F372" s="137" t="s">
        <v>4697</v>
      </c>
      <c r="G372" s="138" t="s">
        <v>871</v>
      </c>
      <c r="H372" s="139">
        <v>18</v>
      </c>
      <c r="I372" s="140"/>
      <c r="J372" s="141">
        <f>ROUND(I372*H372,2)</f>
        <v>0</v>
      </c>
      <c r="K372" s="137" t="s">
        <v>4330</v>
      </c>
      <c r="L372" s="33"/>
      <c r="M372" s="142" t="s">
        <v>2</v>
      </c>
      <c r="N372" s="143" t="s">
        <v>42</v>
      </c>
      <c r="P372" s="144">
        <f>O372*H372</f>
        <v>0</v>
      </c>
      <c r="Q372" s="144">
        <v>0</v>
      </c>
      <c r="R372" s="144">
        <f>Q372*H372</f>
        <v>0</v>
      </c>
      <c r="S372" s="144">
        <v>0</v>
      </c>
      <c r="T372" s="145">
        <f>S372*H372</f>
        <v>0</v>
      </c>
      <c r="AR372" s="146" t="s">
        <v>423</v>
      </c>
      <c r="AT372" s="146" t="s">
        <v>306</v>
      </c>
      <c r="AU372" s="146" t="s">
        <v>78</v>
      </c>
      <c r="AY372" s="18" t="s">
        <v>304</v>
      </c>
      <c r="BE372" s="147">
        <f>IF(N372="základní",J372,0)</f>
        <v>0</v>
      </c>
      <c r="BF372" s="147">
        <f>IF(N372="snížená",J372,0)</f>
        <v>0</v>
      </c>
      <c r="BG372" s="147">
        <f>IF(N372="zákl. přenesená",J372,0)</f>
        <v>0</v>
      </c>
      <c r="BH372" s="147">
        <f>IF(N372="sníž. přenesená",J372,0)</f>
        <v>0</v>
      </c>
      <c r="BI372" s="147">
        <f>IF(N372="nulová",J372,0)</f>
        <v>0</v>
      </c>
      <c r="BJ372" s="18" t="s">
        <v>78</v>
      </c>
      <c r="BK372" s="147">
        <f>ROUND(I372*H372,2)</f>
        <v>0</v>
      </c>
      <c r="BL372" s="18" t="s">
        <v>423</v>
      </c>
      <c r="BM372" s="146" t="s">
        <v>4698</v>
      </c>
    </row>
    <row r="373" spans="2:65" s="1" customFormat="1" ht="29.25" x14ac:dyDescent="0.2">
      <c r="B373" s="33"/>
      <c r="D373" s="153" t="s">
        <v>360</v>
      </c>
      <c r="F373" s="180" t="s">
        <v>4699</v>
      </c>
      <c r="I373" s="150"/>
      <c r="L373" s="33"/>
      <c r="M373" s="151"/>
      <c r="T373" s="54"/>
      <c r="AT373" s="18" t="s">
        <v>360</v>
      </c>
      <c r="AU373" s="18" t="s">
        <v>78</v>
      </c>
    </row>
    <row r="374" spans="2:65" s="1" customFormat="1" ht="21.75" customHeight="1" x14ac:dyDescent="0.2">
      <c r="B374" s="134"/>
      <c r="C374" s="135" t="s">
        <v>1653</v>
      </c>
      <c r="D374" s="135" t="s">
        <v>306</v>
      </c>
      <c r="E374" s="136" t="s">
        <v>4700</v>
      </c>
      <c r="F374" s="137" t="s">
        <v>4701</v>
      </c>
      <c r="G374" s="138" t="s">
        <v>871</v>
      </c>
      <c r="H374" s="139">
        <v>18</v>
      </c>
      <c r="I374" s="140"/>
      <c r="J374" s="141">
        <f>ROUND(I374*H374,2)</f>
        <v>0</v>
      </c>
      <c r="K374" s="137" t="s">
        <v>4330</v>
      </c>
      <c r="L374" s="33"/>
      <c r="M374" s="142" t="s">
        <v>2</v>
      </c>
      <c r="N374" s="143" t="s">
        <v>42</v>
      </c>
      <c r="P374" s="144">
        <f>O374*H374</f>
        <v>0</v>
      </c>
      <c r="Q374" s="144">
        <v>0</v>
      </c>
      <c r="R374" s="144">
        <f>Q374*H374</f>
        <v>0</v>
      </c>
      <c r="S374" s="144">
        <v>0</v>
      </c>
      <c r="T374" s="145">
        <f>S374*H374</f>
        <v>0</v>
      </c>
      <c r="AR374" s="146" t="s">
        <v>423</v>
      </c>
      <c r="AT374" s="146" t="s">
        <v>306</v>
      </c>
      <c r="AU374" s="146" t="s">
        <v>78</v>
      </c>
      <c r="AY374" s="18" t="s">
        <v>304</v>
      </c>
      <c r="BE374" s="147">
        <f>IF(N374="základní",J374,0)</f>
        <v>0</v>
      </c>
      <c r="BF374" s="147">
        <f>IF(N374="snížená",J374,0)</f>
        <v>0</v>
      </c>
      <c r="BG374" s="147">
        <f>IF(N374="zákl. přenesená",J374,0)</f>
        <v>0</v>
      </c>
      <c r="BH374" s="147">
        <f>IF(N374="sníž. přenesená",J374,0)</f>
        <v>0</v>
      </c>
      <c r="BI374" s="147">
        <f>IF(N374="nulová",J374,0)</f>
        <v>0</v>
      </c>
      <c r="BJ374" s="18" t="s">
        <v>78</v>
      </c>
      <c r="BK374" s="147">
        <f>ROUND(I374*H374,2)</f>
        <v>0</v>
      </c>
      <c r="BL374" s="18" t="s">
        <v>423</v>
      </c>
      <c r="BM374" s="146" t="s">
        <v>4702</v>
      </c>
    </row>
    <row r="375" spans="2:65" s="1" customFormat="1" ht="19.5" x14ac:dyDescent="0.2">
      <c r="B375" s="33"/>
      <c r="D375" s="153" t="s">
        <v>360</v>
      </c>
      <c r="F375" s="180" t="s">
        <v>4695</v>
      </c>
      <c r="I375" s="150"/>
      <c r="L375" s="33"/>
      <c r="M375" s="151"/>
      <c r="T375" s="54"/>
      <c r="AT375" s="18" t="s">
        <v>360</v>
      </c>
      <c r="AU375" s="18" t="s">
        <v>78</v>
      </c>
    </row>
    <row r="376" spans="2:65" s="1" customFormat="1" ht="16.5" customHeight="1" x14ac:dyDescent="0.2">
      <c r="B376" s="134"/>
      <c r="C376" s="135" t="s">
        <v>1659</v>
      </c>
      <c r="D376" s="135" t="s">
        <v>306</v>
      </c>
      <c r="E376" s="136" t="s">
        <v>4703</v>
      </c>
      <c r="F376" s="137" t="s">
        <v>4704</v>
      </c>
      <c r="G376" s="138" t="s">
        <v>871</v>
      </c>
      <c r="H376" s="139">
        <v>18</v>
      </c>
      <c r="I376" s="140"/>
      <c r="J376" s="141">
        <f>ROUND(I376*H376,2)</f>
        <v>0</v>
      </c>
      <c r="K376" s="137" t="s">
        <v>4330</v>
      </c>
      <c r="L376" s="33"/>
      <c r="M376" s="142" t="s">
        <v>2</v>
      </c>
      <c r="N376" s="143" t="s">
        <v>42</v>
      </c>
      <c r="P376" s="144">
        <f>O376*H376</f>
        <v>0</v>
      </c>
      <c r="Q376" s="144">
        <v>0</v>
      </c>
      <c r="R376" s="144">
        <f>Q376*H376</f>
        <v>0</v>
      </c>
      <c r="S376" s="144">
        <v>0</v>
      </c>
      <c r="T376" s="145">
        <f>S376*H376</f>
        <v>0</v>
      </c>
      <c r="AR376" s="146" t="s">
        <v>423</v>
      </c>
      <c r="AT376" s="146" t="s">
        <v>306</v>
      </c>
      <c r="AU376" s="146" t="s">
        <v>78</v>
      </c>
      <c r="AY376" s="18" t="s">
        <v>304</v>
      </c>
      <c r="BE376" s="147">
        <f>IF(N376="základní",J376,0)</f>
        <v>0</v>
      </c>
      <c r="BF376" s="147">
        <f>IF(N376="snížená",J376,0)</f>
        <v>0</v>
      </c>
      <c r="BG376" s="147">
        <f>IF(N376="zákl. přenesená",J376,0)</f>
        <v>0</v>
      </c>
      <c r="BH376" s="147">
        <f>IF(N376="sníž. přenesená",J376,0)</f>
        <v>0</v>
      </c>
      <c r="BI376" s="147">
        <f>IF(N376="nulová",J376,0)</f>
        <v>0</v>
      </c>
      <c r="BJ376" s="18" t="s">
        <v>78</v>
      </c>
      <c r="BK376" s="147">
        <f>ROUND(I376*H376,2)</f>
        <v>0</v>
      </c>
      <c r="BL376" s="18" t="s">
        <v>423</v>
      </c>
      <c r="BM376" s="146" t="s">
        <v>4705</v>
      </c>
    </row>
    <row r="377" spans="2:65" s="1" customFormat="1" ht="19.5" x14ac:dyDescent="0.2">
      <c r="B377" s="33"/>
      <c r="D377" s="153" t="s">
        <v>360</v>
      </c>
      <c r="F377" s="180" t="s">
        <v>4695</v>
      </c>
      <c r="I377" s="150"/>
      <c r="L377" s="33"/>
      <c r="M377" s="151"/>
      <c r="T377" s="54"/>
      <c r="AT377" s="18" t="s">
        <v>360</v>
      </c>
      <c r="AU377" s="18" t="s">
        <v>78</v>
      </c>
    </row>
    <row r="378" spans="2:65" s="1" customFormat="1" ht="16.5" customHeight="1" x14ac:dyDescent="0.2">
      <c r="B378" s="134"/>
      <c r="C378" s="135" t="s">
        <v>1664</v>
      </c>
      <c r="D378" s="135" t="s">
        <v>306</v>
      </c>
      <c r="E378" s="136" t="s">
        <v>4706</v>
      </c>
      <c r="F378" s="137" t="s">
        <v>4686</v>
      </c>
      <c r="G378" s="138" t="s">
        <v>871</v>
      </c>
      <c r="H378" s="139">
        <v>3</v>
      </c>
      <c r="I378" s="140"/>
      <c r="J378" s="141">
        <f>ROUND(I378*H378,2)</f>
        <v>0</v>
      </c>
      <c r="K378" s="137" t="s">
        <v>4330</v>
      </c>
      <c r="L378" s="33"/>
      <c r="M378" s="142" t="s">
        <v>2</v>
      </c>
      <c r="N378" s="143" t="s">
        <v>42</v>
      </c>
      <c r="P378" s="144">
        <f>O378*H378</f>
        <v>0</v>
      </c>
      <c r="Q378" s="144">
        <v>0</v>
      </c>
      <c r="R378" s="144">
        <f>Q378*H378</f>
        <v>0</v>
      </c>
      <c r="S378" s="144">
        <v>0</v>
      </c>
      <c r="T378" s="145">
        <f>S378*H378</f>
        <v>0</v>
      </c>
      <c r="AR378" s="146" t="s">
        <v>423</v>
      </c>
      <c r="AT378" s="146" t="s">
        <v>306</v>
      </c>
      <c r="AU378" s="146" t="s">
        <v>78</v>
      </c>
      <c r="AY378" s="18" t="s">
        <v>304</v>
      </c>
      <c r="BE378" s="147">
        <f>IF(N378="základní",J378,0)</f>
        <v>0</v>
      </c>
      <c r="BF378" s="147">
        <f>IF(N378="snížená",J378,0)</f>
        <v>0</v>
      </c>
      <c r="BG378" s="147">
        <f>IF(N378="zákl. přenesená",J378,0)</f>
        <v>0</v>
      </c>
      <c r="BH378" s="147">
        <f>IF(N378="sníž. přenesená",J378,0)</f>
        <v>0</v>
      </c>
      <c r="BI378" s="147">
        <f>IF(N378="nulová",J378,0)</f>
        <v>0</v>
      </c>
      <c r="BJ378" s="18" t="s">
        <v>78</v>
      </c>
      <c r="BK378" s="147">
        <f>ROUND(I378*H378,2)</f>
        <v>0</v>
      </c>
      <c r="BL378" s="18" t="s">
        <v>423</v>
      </c>
      <c r="BM378" s="146" t="s">
        <v>4707</v>
      </c>
    </row>
    <row r="379" spans="2:65" s="1" customFormat="1" ht="29.25" x14ac:dyDescent="0.2">
      <c r="B379" s="33"/>
      <c r="D379" s="153" t="s">
        <v>360</v>
      </c>
      <c r="F379" s="180" t="s">
        <v>4708</v>
      </c>
      <c r="I379" s="150"/>
      <c r="L379" s="33"/>
      <c r="M379" s="151"/>
      <c r="T379" s="54"/>
      <c r="AT379" s="18" t="s">
        <v>360</v>
      </c>
      <c r="AU379" s="18" t="s">
        <v>78</v>
      </c>
    </row>
    <row r="380" spans="2:65" s="1" customFormat="1" ht="16.5" customHeight="1" x14ac:dyDescent="0.2">
      <c r="B380" s="134"/>
      <c r="C380" s="135" t="s">
        <v>1679</v>
      </c>
      <c r="D380" s="135" t="s">
        <v>306</v>
      </c>
      <c r="E380" s="136" t="s">
        <v>4709</v>
      </c>
      <c r="F380" s="137" t="s">
        <v>4710</v>
      </c>
      <c r="G380" s="138" t="s">
        <v>871</v>
      </c>
      <c r="H380" s="139">
        <v>1</v>
      </c>
      <c r="I380" s="140"/>
      <c r="J380" s="141">
        <f>ROUND(I380*H380,2)</f>
        <v>0</v>
      </c>
      <c r="K380" s="137" t="s">
        <v>4330</v>
      </c>
      <c r="L380" s="33"/>
      <c r="M380" s="142" t="s">
        <v>2</v>
      </c>
      <c r="N380" s="143" t="s">
        <v>42</v>
      </c>
      <c r="P380" s="144">
        <f>O380*H380</f>
        <v>0</v>
      </c>
      <c r="Q380" s="144">
        <v>0</v>
      </c>
      <c r="R380" s="144">
        <f>Q380*H380</f>
        <v>0</v>
      </c>
      <c r="S380" s="144">
        <v>0</v>
      </c>
      <c r="T380" s="145">
        <f>S380*H380</f>
        <v>0</v>
      </c>
      <c r="AR380" s="146" t="s">
        <v>423</v>
      </c>
      <c r="AT380" s="146" t="s">
        <v>306</v>
      </c>
      <c r="AU380" s="146" t="s">
        <v>78</v>
      </c>
      <c r="AY380" s="18" t="s">
        <v>304</v>
      </c>
      <c r="BE380" s="147">
        <f>IF(N380="základní",J380,0)</f>
        <v>0</v>
      </c>
      <c r="BF380" s="147">
        <f>IF(N380="snížená",J380,0)</f>
        <v>0</v>
      </c>
      <c r="BG380" s="147">
        <f>IF(N380="zákl. přenesená",J380,0)</f>
        <v>0</v>
      </c>
      <c r="BH380" s="147">
        <f>IF(N380="sníž. přenesená",J380,0)</f>
        <v>0</v>
      </c>
      <c r="BI380" s="147">
        <f>IF(N380="nulová",J380,0)</f>
        <v>0</v>
      </c>
      <c r="BJ380" s="18" t="s">
        <v>78</v>
      </c>
      <c r="BK380" s="147">
        <f>ROUND(I380*H380,2)</f>
        <v>0</v>
      </c>
      <c r="BL380" s="18" t="s">
        <v>423</v>
      </c>
      <c r="BM380" s="146" t="s">
        <v>4711</v>
      </c>
    </row>
    <row r="381" spans="2:65" s="1" customFormat="1" ht="39" x14ac:dyDescent="0.2">
      <c r="B381" s="33"/>
      <c r="D381" s="153" t="s">
        <v>360</v>
      </c>
      <c r="F381" s="180" t="s">
        <v>4712</v>
      </c>
      <c r="I381" s="150"/>
      <c r="L381" s="33"/>
      <c r="M381" s="151"/>
      <c r="T381" s="54"/>
      <c r="AT381" s="18" t="s">
        <v>360</v>
      </c>
      <c r="AU381" s="18" t="s">
        <v>78</v>
      </c>
    </row>
    <row r="382" spans="2:65" s="1" customFormat="1" ht="16.5" customHeight="1" x14ac:dyDescent="0.2">
      <c r="B382" s="134"/>
      <c r="C382" s="135" t="s">
        <v>1683</v>
      </c>
      <c r="D382" s="135" t="s">
        <v>306</v>
      </c>
      <c r="E382" s="136" t="s">
        <v>4713</v>
      </c>
      <c r="F382" s="137" t="s">
        <v>4714</v>
      </c>
      <c r="G382" s="138" t="s">
        <v>871</v>
      </c>
      <c r="H382" s="139">
        <v>4</v>
      </c>
      <c r="I382" s="140"/>
      <c r="J382" s="141">
        <f>ROUND(I382*H382,2)</f>
        <v>0</v>
      </c>
      <c r="K382" s="137" t="s">
        <v>4330</v>
      </c>
      <c r="L382" s="33"/>
      <c r="M382" s="142" t="s">
        <v>2</v>
      </c>
      <c r="N382" s="143" t="s">
        <v>42</v>
      </c>
      <c r="P382" s="144">
        <f>O382*H382</f>
        <v>0</v>
      </c>
      <c r="Q382" s="144">
        <v>0</v>
      </c>
      <c r="R382" s="144">
        <f>Q382*H382</f>
        <v>0</v>
      </c>
      <c r="S382" s="144">
        <v>0</v>
      </c>
      <c r="T382" s="145">
        <f>S382*H382</f>
        <v>0</v>
      </c>
      <c r="AR382" s="146" t="s">
        <v>423</v>
      </c>
      <c r="AT382" s="146" t="s">
        <v>306</v>
      </c>
      <c r="AU382" s="146" t="s">
        <v>78</v>
      </c>
      <c r="AY382" s="18" t="s">
        <v>304</v>
      </c>
      <c r="BE382" s="147">
        <f>IF(N382="základní",J382,0)</f>
        <v>0</v>
      </c>
      <c r="BF382" s="147">
        <f>IF(N382="snížená",J382,0)</f>
        <v>0</v>
      </c>
      <c r="BG382" s="147">
        <f>IF(N382="zákl. přenesená",J382,0)</f>
        <v>0</v>
      </c>
      <c r="BH382" s="147">
        <f>IF(N382="sníž. přenesená",J382,0)</f>
        <v>0</v>
      </c>
      <c r="BI382" s="147">
        <f>IF(N382="nulová",J382,0)</f>
        <v>0</v>
      </c>
      <c r="BJ382" s="18" t="s">
        <v>78</v>
      </c>
      <c r="BK382" s="147">
        <f>ROUND(I382*H382,2)</f>
        <v>0</v>
      </c>
      <c r="BL382" s="18" t="s">
        <v>423</v>
      </c>
      <c r="BM382" s="146" t="s">
        <v>4715</v>
      </c>
    </row>
    <row r="383" spans="2:65" s="1" customFormat="1" ht="19.5" x14ac:dyDescent="0.2">
      <c r="B383" s="33"/>
      <c r="D383" s="153" t="s">
        <v>360</v>
      </c>
      <c r="F383" s="180" t="s">
        <v>4716</v>
      </c>
      <c r="I383" s="150"/>
      <c r="L383" s="33"/>
      <c r="M383" s="151"/>
      <c r="T383" s="54"/>
      <c r="AT383" s="18" t="s">
        <v>360</v>
      </c>
      <c r="AU383" s="18" t="s">
        <v>78</v>
      </c>
    </row>
    <row r="384" spans="2:65" s="1" customFormat="1" ht="21.75" customHeight="1" x14ac:dyDescent="0.2">
      <c r="B384" s="134"/>
      <c r="C384" s="135" t="s">
        <v>1687</v>
      </c>
      <c r="D384" s="135" t="s">
        <v>306</v>
      </c>
      <c r="E384" s="136" t="s">
        <v>4717</v>
      </c>
      <c r="F384" s="137" t="s">
        <v>4718</v>
      </c>
      <c r="G384" s="138" t="s">
        <v>4639</v>
      </c>
      <c r="H384" s="139">
        <v>8</v>
      </c>
      <c r="I384" s="140"/>
      <c r="J384" s="141">
        <f>ROUND(I384*H384,2)</f>
        <v>0</v>
      </c>
      <c r="K384" s="137" t="s">
        <v>4330</v>
      </c>
      <c r="L384" s="33"/>
      <c r="M384" s="142" t="s">
        <v>2</v>
      </c>
      <c r="N384" s="143" t="s">
        <v>42</v>
      </c>
      <c r="P384" s="144">
        <f>O384*H384</f>
        <v>0</v>
      </c>
      <c r="Q384" s="144">
        <v>0</v>
      </c>
      <c r="R384" s="144">
        <f>Q384*H384</f>
        <v>0</v>
      </c>
      <c r="S384" s="144">
        <v>0</v>
      </c>
      <c r="T384" s="145">
        <f>S384*H384</f>
        <v>0</v>
      </c>
      <c r="AR384" s="146" t="s">
        <v>423</v>
      </c>
      <c r="AT384" s="146" t="s">
        <v>306</v>
      </c>
      <c r="AU384" s="146" t="s">
        <v>78</v>
      </c>
      <c r="AY384" s="18" t="s">
        <v>304</v>
      </c>
      <c r="BE384" s="147">
        <f>IF(N384="základní",J384,0)</f>
        <v>0</v>
      </c>
      <c r="BF384" s="147">
        <f>IF(N384="snížená",J384,0)</f>
        <v>0</v>
      </c>
      <c r="BG384" s="147">
        <f>IF(N384="zákl. přenesená",J384,0)</f>
        <v>0</v>
      </c>
      <c r="BH384" s="147">
        <f>IF(N384="sníž. přenesená",J384,0)</f>
        <v>0</v>
      </c>
      <c r="BI384" s="147">
        <f>IF(N384="nulová",J384,0)</f>
        <v>0</v>
      </c>
      <c r="BJ384" s="18" t="s">
        <v>78</v>
      </c>
      <c r="BK384" s="147">
        <f>ROUND(I384*H384,2)</f>
        <v>0</v>
      </c>
      <c r="BL384" s="18" t="s">
        <v>423</v>
      </c>
      <c r="BM384" s="146" t="s">
        <v>4719</v>
      </c>
    </row>
    <row r="385" spans="2:65" s="1" customFormat="1" ht="19.5" x14ac:dyDescent="0.2">
      <c r="B385" s="33"/>
      <c r="D385" s="153" t="s">
        <v>360</v>
      </c>
      <c r="F385" s="180" t="s">
        <v>4487</v>
      </c>
      <c r="I385" s="150"/>
      <c r="L385" s="33"/>
      <c r="M385" s="151"/>
      <c r="T385" s="54"/>
      <c r="AT385" s="18" t="s">
        <v>360</v>
      </c>
      <c r="AU385" s="18" t="s">
        <v>78</v>
      </c>
    </row>
    <row r="386" spans="2:65" s="1" customFormat="1" ht="16.5" customHeight="1" x14ac:dyDescent="0.2">
      <c r="B386" s="134"/>
      <c r="C386" s="181" t="s">
        <v>1692</v>
      </c>
      <c r="D386" s="181" t="s">
        <v>535</v>
      </c>
      <c r="E386" s="182" t="s">
        <v>4720</v>
      </c>
      <c r="F386" s="183" t="s">
        <v>4721</v>
      </c>
      <c r="G386" s="184" t="s">
        <v>871</v>
      </c>
      <c r="H386" s="185">
        <v>4</v>
      </c>
      <c r="I386" s="186"/>
      <c r="J386" s="187">
        <f>ROUND(I386*H386,2)</f>
        <v>0</v>
      </c>
      <c r="K386" s="183" t="s">
        <v>4330</v>
      </c>
      <c r="L386" s="188"/>
      <c r="M386" s="189" t="s">
        <v>2</v>
      </c>
      <c r="N386" s="190" t="s">
        <v>42</v>
      </c>
      <c r="P386" s="144">
        <f>O386*H386</f>
        <v>0</v>
      </c>
      <c r="Q386" s="144">
        <v>0</v>
      </c>
      <c r="R386" s="144">
        <f>Q386*H386</f>
        <v>0</v>
      </c>
      <c r="S386" s="144">
        <v>0</v>
      </c>
      <c r="T386" s="145">
        <f>S386*H386</f>
        <v>0</v>
      </c>
      <c r="AR386" s="146" t="s">
        <v>552</v>
      </c>
      <c r="AT386" s="146" t="s">
        <v>535</v>
      </c>
      <c r="AU386" s="146" t="s">
        <v>78</v>
      </c>
      <c r="AY386" s="18" t="s">
        <v>304</v>
      </c>
      <c r="BE386" s="147">
        <f>IF(N386="základní",J386,0)</f>
        <v>0</v>
      </c>
      <c r="BF386" s="147">
        <f>IF(N386="snížená",J386,0)</f>
        <v>0</v>
      </c>
      <c r="BG386" s="147">
        <f>IF(N386="zákl. přenesená",J386,0)</f>
        <v>0</v>
      </c>
      <c r="BH386" s="147">
        <f>IF(N386="sníž. přenesená",J386,0)</f>
        <v>0</v>
      </c>
      <c r="BI386" s="147">
        <f>IF(N386="nulová",J386,0)</f>
        <v>0</v>
      </c>
      <c r="BJ386" s="18" t="s">
        <v>78</v>
      </c>
      <c r="BK386" s="147">
        <f>ROUND(I386*H386,2)</f>
        <v>0</v>
      </c>
      <c r="BL386" s="18" t="s">
        <v>423</v>
      </c>
      <c r="BM386" s="146" t="s">
        <v>4722</v>
      </c>
    </row>
    <row r="387" spans="2:65" s="1" customFormat="1" ht="19.5" x14ac:dyDescent="0.2">
      <c r="B387" s="33"/>
      <c r="D387" s="153" t="s">
        <v>360</v>
      </c>
      <c r="F387" s="180" t="s">
        <v>4716</v>
      </c>
      <c r="I387" s="150"/>
      <c r="L387" s="33"/>
      <c r="M387" s="151"/>
      <c r="T387" s="54"/>
      <c r="AT387" s="18" t="s">
        <v>360</v>
      </c>
      <c r="AU387" s="18" t="s">
        <v>78</v>
      </c>
    </row>
    <row r="388" spans="2:65" s="1" customFormat="1" ht="16.5" customHeight="1" x14ac:dyDescent="0.2">
      <c r="B388" s="134"/>
      <c r="C388" s="181" t="s">
        <v>1698</v>
      </c>
      <c r="D388" s="181" t="s">
        <v>535</v>
      </c>
      <c r="E388" s="182" t="s">
        <v>4723</v>
      </c>
      <c r="F388" s="183" t="s">
        <v>4724</v>
      </c>
      <c r="G388" s="184" t="s">
        <v>871</v>
      </c>
      <c r="H388" s="185">
        <v>4</v>
      </c>
      <c r="I388" s="186"/>
      <c r="J388" s="187">
        <f>ROUND(I388*H388,2)</f>
        <v>0</v>
      </c>
      <c r="K388" s="183" t="s">
        <v>4330</v>
      </c>
      <c r="L388" s="188"/>
      <c r="M388" s="189" t="s">
        <v>2</v>
      </c>
      <c r="N388" s="190" t="s">
        <v>42</v>
      </c>
      <c r="P388" s="144">
        <f>O388*H388</f>
        <v>0</v>
      </c>
      <c r="Q388" s="144">
        <v>0</v>
      </c>
      <c r="R388" s="144">
        <f>Q388*H388</f>
        <v>0</v>
      </c>
      <c r="S388" s="144">
        <v>0</v>
      </c>
      <c r="T388" s="145">
        <f>S388*H388</f>
        <v>0</v>
      </c>
      <c r="AR388" s="146" t="s">
        <v>552</v>
      </c>
      <c r="AT388" s="146" t="s">
        <v>535</v>
      </c>
      <c r="AU388" s="146" t="s">
        <v>78</v>
      </c>
      <c r="AY388" s="18" t="s">
        <v>304</v>
      </c>
      <c r="BE388" s="147">
        <f>IF(N388="základní",J388,0)</f>
        <v>0</v>
      </c>
      <c r="BF388" s="147">
        <f>IF(N388="snížená",J388,0)</f>
        <v>0</v>
      </c>
      <c r="BG388" s="147">
        <f>IF(N388="zákl. přenesená",J388,0)</f>
        <v>0</v>
      </c>
      <c r="BH388" s="147">
        <f>IF(N388="sníž. přenesená",J388,0)</f>
        <v>0</v>
      </c>
      <c r="BI388" s="147">
        <f>IF(N388="nulová",J388,0)</f>
        <v>0</v>
      </c>
      <c r="BJ388" s="18" t="s">
        <v>78</v>
      </c>
      <c r="BK388" s="147">
        <f>ROUND(I388*H388,2)</f>
        <v>0</v>
      </c>
      <c r="BL388" s="18" t="s">
        <v>423</v>
      </c>
      <c r="BM388" s="146" t="s">
        <v>4725</v>
      </c>
    </row>
    <row r="389" spans="2:65" s="1" customFormat="1" ht="19.5" x14ac:dyDescent="0.2">
      <c r="B389" s="33"/>
      <c r="D389" s="153" t="s">
        <v>360</v>
      </c>
      <c r="F389" s="180" t="s">
        <v>4716</v>
      </c>
      <c r="I389" s="150"/>
      <c r="L389" s="33"/>
      <c r="M389" s="151"/>
      <c r="T389" s="54"/>
      <c r="AT389" s="18" t="s">
        <v>360</v>
      </c>
      <c r="AU389" s="18" t="s">
        <v>78</v>
      </c>
    </row>
    <row r="390" spans="2:65" s="1" customFormat="1" ht="16.5" customHeight="1" x14ac:dyDescent="0.2">
      <c r="B390" s="134"/>
      <c r="C390" s="135" t="s">
        <v>1703</v>
      </c>
      <c r="D390" s="135" t="s">
        <v>306</v>
      </c>
      <c r="E390" s="136" t="s">
        <v>4726</v>
      </c>
      <c r="F390" s="137" t="s">
        <v>4727</v>
      </c>
      <c r="G390" s="138" t="s">
        <v>4639</v>
      </c>
      <c r="H390" s="139">
        <v>20</v>
      </c>
      <c r="I390" s="140"/>
      <c r="J390" s="141">
        <f>ROUND(I390*H390,2)</f>
        <v>0</v>
      </c>
      <c r="K390" s="137" t="s">
        <v>4330</v>
      </c>
      <c r="L390" s="33"/>
      <c r="M390" s="142" t="s">
        <v>2</v>
      </c>
      <c r="N390" s="143" t="s">
        <v>42</v>
      </c>
      <c r="P390" s="144">
        <f>O390*H390</f>
        <v>0</v>
      </c>
      <c r="Q390" s="144">
        <v>0</v>
      </c>
      <c r="R390" s="144">
        <f>Q390*H390</f>
        <v>0</v>
      </c>
      <c r="S390" s="144">
        <v>0</v>
      </c>
      <c r="T390" s="145">
        <f>S390*H390</f>
        <v>0</v>
      </c>
      <c r="AR390" s="146" t="s">
        <v>423</v>
      </c>
      <c r="AT390" s="146" t="s">
        <v>306</v>
      </c>
      <c r="AU390" s="146" t="s">
        <v>78</v>
      </c>
      <c r="AY390" s="18" t="s">
        <v>304</v>
      </c>
      <c r="BE390" s="147">
        <f>IF(N390="základní",J390,0)</f>
        <v>0</v>
      </c>
      <c r="BF390" s="147">
        <f>IF(N390="snížená",J390,0)</f>
        <v>0</v>
      </c>
      <c r="BG390" s="147">
        <f>IF(N390="zákl. přenesená",J390,0)</f>
        <v>0</v>
      </c>
      <c r="BH390" s="147">
        <f>IF(N390="sníž. přenesená",J390,0)</f>
        <v>0</v>
      </c>
      <c r="BI390" s="147">
        <f>IF(N390="nulová",J390,0)</f>
        <v>0</v>
      </c>
      <c r="BJ390" s="18" t="s">
        <v>78</v>
      </c>
      <c r="BK390" s="147">
        <f>ROUND(I390*H390,2)</f>
        <v>0</v>
      </c>
      <c r="BL390" s="18" t="s">
        <v>423</v>
      </c>
      <c r="BM390" s="146" t="s">
        <v>4728</v>
      </c>
    </row>
    <row r="391" spans="2:65" s="1" customFormat="1" ht="19.5" x14ac:dyDescent="0.2">
      <c r="B391" s="33"/>
      <c r="D391" s="153" t="s">
        <v>360</v>
      </c>
      <c r="F391" s="180" t="s">
        <v>4729</v>
      </c>
      <c r="I391" s="150"/>
      <c r="L391" s="33"/>
      <c r="M391" s="151"/>
      <c r="T391" s="54"/>
      <c r="AT391" s="18" t="s">
        <v>360</v>
      </c>
      <c r="AU391" s="18" t="s">
        <v>78</v>
      </c>
    </row>
    <row r="392" spans="2:65" s="1" customFormat="1" ht="16.5" customHeight="1" x14ac:dyDescent="0.2">
      <c r="B392" s="134"/>
      <c r="C392" s="135" t="s">
        <v>1710</v>
      </c>
      <c r="D392" s="135" t="s">
        <v>306</v>
      </c>
      <c r="E392" s="136" t="s">
        <v>4730</v>
      </c>
      <c r="F392" s="137" t="s">
        <v>4731</v>
      </c>
      <c r="G392" s="138" t="s">
        <v>4639</v>
      </c>
      <c r="H392" s="139">
        <v>11</v>
      </c>
      <c r="I392" s="140"/>
      <c r="J392" s="141">
        <f>ROUND(I392*H392,2)</f>
        <v>0</v>
      </c>
      <c r="K392" s="137" t="s">
        <v>4330</v>
      </c>
      <c r="L392" s="33"/>
      <c r="M392" s="142" t="s">
        <v>2</v>
      </c>
      <c r="N392" s="143" t="s">
        <v>42</v>
      </c>
      <c r="P392" s="144">
        <f>O392*H392</f>
        <v>0</v>
      </c>
      <c r="Q392" s="144">
        <v>0</v>
      </c>
      <c r="R392" s="144">
        <f>Q392*H392</f>
        <v>0</v>
      </c>
      <c r="S392" s="144">
        <v>0</v>
      </c>
      <c r="T392" s="145">
        <f>S392*H392</f>
        <v>0</v>
      </c>
      <c r="AR392" s="146" t="s">
        <v>423</v>
      </c>
      <c r="AT392" s="146" t="s">
        <v>306</v>
      </c>
      <c r="AU392" s="146" t="s">
        <v>78</v>
      </c>
      <c r="AY392" s="18" t="s">
        <v>304</v>
      </c>
      <c r="BE392" s="147">
        <f>IF(N392="základní",J392,0)</f>
        <v>0</v>
      </c>
      <c r="BF392" s="147">
        <f>IF(N392="snížená",J392,0)</f>
        <v>0</v>
      </c>
      <c r="BG392" s="147">
        <f>IF(N392="zákl. přenesená",J392,0)</f>
        <v>0</v>
      </c>
      <c r="BH392" s="147">
        <f>IF(N392="sníž. přenesená",J392,0)</f>
        <v>0</v>
      </c>
      <c r="BI392" s="147">
        <f>IF(N392="nulová",J392,0)</f>
        <v>0</v>
      </c>
      <c r="BJ392" s="18" t="s">
        <v>78</v>
      </c>
      <c r="BK392" s="147">
        <f>ROUND(I392*H392,2)</f>
        <v>0</v>
      </c>
      <c r="BL392" s="18" t="s">
        <v>423</v>
      </c>
      <c r="BM392" s="146" t="s">
        <v>4732</v>
      </c>
    </row>
    <row r="393" spans="2:65" s="1" customFormat="1" ht="19.5" x14ac:dyDescent="0.2">
      <c r="B393" s="33"/>
      <c r="D393" s="153" t="s">
        <v>360</v>
      </c>
      <c r="F393" s="180" t="s">
        <v>4669</v>
      </c>
      <c r="I393" s="150"/>
      <c r="L393" s="33"/>
      <c r="M393" s="151"/>
      <c r="T393" s="54"/>
      <c r="AT393" s="18" t="s">
        <v>360</v>
      </c>
      <c r="AU393" s="18" t="s">
        <v>78</v>
      </c>
    </row>
    <row r="394" spans="2:65" s="1" customFormat="1" ht="16.5" customHeight="1" x14ac:dyDescent="0.2">
      <c r="B394" s="134"/>
      <c r="C394" s="135" t="s">
        <v>1715</v>
      </c>
      <c r="D394" s="135" t="s">
        <v>306</v>
      </c>
      <c r="E394" s="136" t="s">
        <v>4733</v>
      </c>
      <c r="F394" s="137" t="s">
        <v>4734</v>
      </c>
      <c r="G394" s="138" t="s">
        <v>4639</v>
      </c>
      <c r="H394" s="139">
        <v>8</v>
      </c>
      <c r="I394" s="140"/>
      <c r="J394" s="141">
        <f>ROUND(I394*H394,2)</f>
        <v>0</v>
      </c>
      <c r="K394" s="137" t="s">
        <v>4330</v>
      </c>
      <c r="L394" s="33"/>
      <c r="M394" s="142" t="s">
        <v>2</v>
      </c>
      <c r="N394" s="143" t="s">
        <v>42</v>
      </c>
      <c r="P394" s="144">
        <f>O394*H394</f>
        <v>0</v>
      </c>
      <c r="Q394" s="144">
        <v>0</v>
      </c>
      <c r="R394" s="144">
        <f>Q394*H394</f>
        <v>0</v>
      </c>
      <c r="S394" s="144">
        <v>0</v>
      </c>
      <c r="T394" s="145">
        <f>S394*H394</f>
        <v>0</v>
      </c>
      <c r="AR394" s="146" t="s">
        <v>423</v>
      </c>
      <c r="AT394" s="146" t="s">
        <v>306</v>
      </c>
      <c r="AU394" s="146" t="s">
        <v>78</v>
      </c>
      <c r="AY394" s="18" t="s">
        <v>304</v>
      </c>
      <c r="BE394" s="147">
        <f>IF(N394="základní",J394,0)</f>
        <v>0</v>
      </c>
      <c r="BF394" s="147">
        <f>IF(N394="snížená",J394,0)</f>
        <v>0</v>
      </c>
      <c r="BG394" s="147">
        <f>IF(N394="zákl. přenesená",J394,0)</f>
        <v>0</v>
      </c>
      <c r="BH394" s="147">
        <f>IF(N394="sníž. přenesená",J394,0)</f>
        <v>0</v>
      </c>
      <c r="BI394" s="147">
        <f>IF(N394="nulová",J394,0)</f>
        <v>0</v>
      </c>
      <c r="BJ394" s="18" t="s">
        <v>78</v>
      </c>
      <c r="BK394" s="147">
        <f>ROUND(I394*H394,2)</f>
        <v>0</v>
      </c>
      <c r="BL394" s="18" t="s">
        <v>423</v>
      </c>
      <c r="BM394" s="146" t="s">
        <v>4735</v>
      </c>
    </row>
    <row r="395" spans="2:65" s="1" customFormat="1" ht="19.5" x14ac:dyDescent="0.2">
      <c r="B395" s="33"/>
      <c r="D395" s="153" t="s">
        <v>360</v>
      </c>
      <c r="F395" s="180" t="s">
        <v>4487</v>
      </c>
      <c r="I395" s="150"/>
      <c r="L395" s="33"/>
      <c r="M395" s="151"/>
      <c r="T395" s="54"/>
      <c r="AT395" s="18" t="s">
        <v>360</v>
      </c>
      <c r="AU395" s="18" t="s">
        <v>78</v>
      </c>
    </row>
    <row r="396" spans="2:65" s="1" customFormat="1" ht="16.5" customHeight="1" x14ac:dyDescent="0.2">
      <c r="B396" s="134"/>
      <c r="C396" s="135" t="s">
        <v>1757</v>
      </c>
      <c r="D396" s="135" t="s">
        <v>306</v>
      </c>
      <c r="E396" s="136" t="s">
        <v>4736</v>
      </c>
      <c r="F396" s="137" t="s">
        <v>4737</v>
      </c>
      <c r="G396" s="138" t="s">
        <v>4639</v>
      </c>
      <c r="H396" s="139">
        <v>11</v>
      </c>
      <c r="I396" s="140"/>
      <c r="J396" s="141">
        <f>ROUND(I396*H396,2)</f>
        <v>0</v>
      </c>
      <c r="K396" s="137" t="s">
        <v>4330</v>
      </c>
      <c r="L396" s="33"/>
      <c r="M396" s="142" t="s">
        <v>2</v>
      </c>
      <c r="N396" s="143" t="s">
        <v>42</v>
      </c>
      <c r="P396" s="144">
        <f>O396*H396</f>
        <v>0</v>
      </c>
      <c r="Q396" s="144">
        <v>0</v>
      </c>
      <c r="R396" s="144">
        <f>Q396*H396</f>
        <v>0</v>
      </c>
      <c r="S396" s="144">
        <v>0</v>
      </c>
      <c r="T396" s="145">
        <f>S396*H396</f>
        <v>0</v>
      </c>
      <c r="AR396" s="146" t="s">
        <v>423</v>
      </c>
      <c r="AT396" s="146" t="s">
        <v>306</v>
      </c>
      <c r="AU396" s="146" t="s">
        <v>78</v>
      </c>
      <c r="AY396" s="18" t="s">
        <v>304</v>
      </c>
      <c r="BE396" s="147">
        <f>IF(N396="základní",J396,0)</f>
        <v>0</v>
      </c>
      <c r="BF396" s="147">
        <f>IF(N396="snížená",J396,0)</f>
        <v>0</v>
      </c>
      <c r="BG396" s="147">
        <f>IF(N396="zákl. přenesená",J396,0)</f>
        <v>0</v>
      </c>
      <c r="BH396" s="147">
        <f>IF(N396="sníž. přenesená",J396,0)</f>
        <v>0</v>
      </c>
      <c r="BI396" s="147">
        <f>IF(N396="nulová",J396,0)</f>
        <v>0</v>
      </c>
      <c r="BJ396" s="18" t="s">
        <v>78</v>
      </c>
      <c r="BK396" s="147">
        <f>ROUND(I396*H396,2)</f>
        <v>0</v>
      </c>
      <c r="BL396" s="18" t="s">
        <v>423</v>
      </c>
      <c r="BM396" s="146" t="s">
        <v>4738</v>
      </c>
    </row>
    <row r="397" spans="2:65" s="1" customFormat="1" ht="19.5" x14ac:dyDescent="0.2">
      <c r="B397" s="33"/>
      <c r="D397" s="153" t="s">
        <v>360</v>
      </c>
      <c r="F397" s="180" t="s">
        <v>4669</v>
      </c>
      <c r="I397" s="150"/>
      <c r="L397" s="33"/>
      <c r="M397" s="151"/>
      <c r="T397" s="54"/>
      <c r="AT397" s="18" t="s">
        <v>360</v>
      </c>
      <c r="AU397" s="18" t="s">
        <v>78</v>
      </c>
    </row>
    <row r="398" spans="2:65" s="1" customFormat="1" ht="16.5" customHeight="1" x14ac:dyDescent="0.2">
      <c r="B398" s="134"/>
      <c r="C398" s="135" t="s">
        <v>1759</v>
      </c>
      <c r="D398" s="135" t="s">
        <v>306</v>
      </c>
      <c r="E398" s="136" t="s">
        <v>4739</v>
      </c>
      <c r="F398" s="137" t="s">
        <v>4740</v>
      </c>
      <c r="G398" s="138" t="s">
        <v>4639</v>
      </c>
      <c r="H398" s="139">
        <v>44</v>
      </c>
      <c r="I398" s="140"/>
      <c r="J398" s="141">
        <f>ROUND(I398*H398,2)</f>
        <v>0</v>
      </c>
      <c r="K398" s="137" t="s">
        <v>4330</v>
      </c>
      <c r="L398" s="33"/>
      <c r="M398" s="142" t="s">
        <v>2</v>
      </c>
      <c r="N398" s="143" t="s">
        <v>42</v>
      </c>
      <c r="P398" s="144">
        <f>O398*H398</f>
        <v>0</v>
      </c>
      <c r="Q398" s="144">
        <v>0</v>
      </c>
      <c r="R398" s="144">
        <f>Q398*H398</f>
        <v>0</v>
      </c>
      <c r="S398" s="144">
        <v>0</v>
      </c>
      <c r="T398" s="145">
        <f>S398*H398</f>
        <v>0</v>
      </c>
      <c r="AR398" s="146" t="s">
        <v>423</v>
      </c>
      <c r="AT398" s="146" t="s">
        <v>306</v>
      </c>
      <c r="AU398" s="146" t="s">
        <v>78</v>
      </c>
      <c r="AY398" s="18" t="s">
        <v>304</v>
      </c>
      <c r="BE398" s="147">
        <f>IF(N398="základní",J398,0)</f>
        <v>0</v>
      </c>
      <c r="BF398" s="147">
        <f>IF(N398="snížená",J398,0)</f>
        <v>0</v>
      </c>
      <c r="BG398" s="147">
        <f>IF(N398="zákl. přenesená",J398,0)</f>
        <v>0</v>
      </c>
      <c r="BH398" s="147">
        <f>IF(N398="sníž. přenesená",J398,0)</f>
        <v>0</v>
      </c>
      <c r="BI398" s="147">
        <f>IF(N398="nulová",J398,0)</f>
        <v>0</v>
      </c>
      <c r="BJ398" s="18" t="s">
        <v>78</v>
      </c>
      <c r="BK398" s="147">
        <f>ROUND(I398*H398,2)</f>
        <v>0</v>
      </c>
      <c r="BL398" s="18" t="s">
        <v>423</v>
      </c>
      <c r="BM398" s="146" t="s">
        <v>4741</v>
      </c>
    </row>
    <row r="399" spans="2:65" s="1" customFormat="1" ht="29.25" x14ac:dyDescent="0.2">
      <c r="B399" s="33"/>
      <c r="D399" s="153" t="s">
        <v>360</v>
      </c>
      <c r="F399" s="180" t="s">
        <v>4742</v>
      </c>
      <c r="I399" s="150"/>
      <c r="L399" s="33"/>
      <c r="M399" s="151"/>
      <c r="T399" s="54"/>
      <c r="AT399" s="18" t="s">
        <v>360</v>
      </c>
      <c r="AU399" s="18" t="s">
        <v>78</v>
      </c>
    </row>
    <row r="400" spans="2:65" s="1" customFormat="1" ht="16.5" customHeight="1" x14ac:dyDescent="0.2">
      <c r="B400" s="134"/>
      <c r="C400" s="135" t="s">
        <v>1761</v>
      </c>
      <c r="D400" s="135" t="s">
        <v>306</v>
      </c>
      <c r="E400" s="136" t="s">
        <v>4743</v>
      </c>
      <c r="F400" s="137" t="s">
        <v>4744</v>
      </c>
      <c r="G400" s="138" t="s">
        <v>4639</v>
      </c>
      <c r="H400" s="139">
        <v>2</v>
      </c>
      <c r="I400" s="140"/>
      <c r="J400" s="141">
        <f>ROUND(I400*H400,2)</f>
        <v>0</v>
      </c>
      <c r="K400" s="137" t="s">
        <v>4330</v>
      </c>
      <c r="L400" s="33"/>
      <c r="M400" s="142" t="s">
        <v>2</v>
      </c>
      <c r="N400" s="143" t="s">
        <v>42</v>
      </c>
      <c r="P400" s="144">
        <f>O400*H400</f>
        <v>0</v>
      </c>
      <c r="Q400" s="144">
        <v>0</v>
      </c>
      <c r="R400" s="144">
        <f>Q400*H400</f>
        <v>0</v>
      </c>
      <c r="S400" s="144">
        <v>0</v>
      </c>
      <c r="T400" s="145">
        <f>S400*H400</f>
        <v>0</v>
      </c>
      <c r="AR400" s="146" t="s">
        <v>423</v>
      </c>
      <c r="AT400" s="146" t="s">
        <v>306</v>
      </c>
      <c r="AU400" s="146" t="s">
        <v>78</v>
      </c>
      <c r="AY400" s="18" t="s">
        <v>304</v>
      </c>
      <c r="BE400" s="147">
        <f>IF(N400="základní",J400,0)</f>
        <v>0</v>
      </c>
      <c r="BF400" s="147">
        <f>IF(N400="snížená",J400,0)</f>
        <v>0</v>
      </c>
      <c r="BG400" s="147">
        <f>IF(N400="zákl. přenesená",J400,0)</f>
        <v>0</v>
      </c>
      <c r="BH400" s="147">
        <f>IF(N400="sníž. přenesená",J400,0)</f>
        <v>0</v>
      </c>
      <c r="BI400" s="147">
        <f>IF(N400="nulová",J400,0)</f>
        <v>0</v>
      </c>
      <c r="BJ400" s="18" t="s">
        <v>78</v>
      </c>
      <c r="BK400" s="147">
        <f>ROUND(I400*H400,2)</f>
        <v>0</v>
      </c>
      <c r="BL400" s="18" t="s">
        <v>423</v>
      </c>
      <c r="BM400" s="146" t="s">
        <v>4745</v>
      </c>
    </row>
    <row r="401" spans="2:65" s="1" customFormat="1" ht="19.5" x14ac:dyDescent="0.2">
      <c r="B401" s="33"/>
      <c r="D401" s="153" t="s">
        <v>360</v>
      </c>
      <c r="F401" s="180" t="s">
        <v>4392</v>
      </c>
      <c r="I401" s="150"/>
      <c r="L401" s="33"/>
      <c r="M401" s="151"/>
      <c r="T401" s="54"/>
      <c r="AT401" s="18" t="s">
        <v>360</v>
      </c>
      <c r="AU401" s="18" t="s">
        <v>78</v>
      </c>
    </row>
    <row r="402" spans="2:65" s="1" customFormat="1" ht="16.5" customHeight="1" x14ac:dyDescent="0.2">
      <c r="B402" s="134"/>
      <c r="C402" s="135" t="s">
        <v>1766</v>
      </c>
      <c r="D402" s="135" t="s">
        <v>306</v>
      </c>
      <c r="E402" s="136" t="s">
        <v>4746</v>
      </c>
      <c r="F402" s="137" t="s">
        <v>4747</v>
      </c>
      <c r="G402" s="138" t="s">
        <v>4639</v>
      </c>
      <c r="H402" s="139">
        <v>4</v>
      </c>
      <c r="I402" s="140"/>
      <c r="J402" s="141">
        <f>ROUND(I402*H402,2)</f>
        <v>0</v>
      </c>
      <c r="K402" s="137" t="s">
        <v>4330</v>
      </c>
      <c r="L402" s="33"/>
      <c r="M402" s="142" t="s">
        <v>2</v>
      </c>
      <c r="N402" s="143" t="s">
        <v>42</v>
      </c>
      <c r="P402" s="144">
        <f>O402*H402</f>
        <v>0</v>
      </c>
      <c r="Q402" s="144">
        <v>0</v>
      </c>
      <c r="R402" s="144">
        <f>Q402*H402</f>
        <v>0</v>
      </c>
      <c r="S402" s="144">
        <v>0</v>
      </c>
      <c r="T402" s="145">
        <f>S402*H402</f>
        <v>0</v>
      </c>
      <c r="AR402" s="146" t="s">
        <v>423</v>
      </c>
      <c r="AT402" s="146" t="s">
        <v>306</v>
      </c>
      <c r="AU402" s="146" t="s">
        <v>78</v>
      </c>
      <c r="AY402" s="18" t="s">
        <v>304</v>
      </c>
      <c r="BE402" s="147">
        <f>IF(N402="základní",J402,0)</f>
        <v>0</v>
      </c>
      <c r="BF402" s="147">
        <f>IF(N402="snížená",J402,0)</f>
        <v>0</v>
      </c>
      <c r="BG402" s="147">
        <f>IF(N402="zákl. přenesená",J402,0)</f>
        <v>0</v>
      </c>
      <c r="BH402" s="147">
        <f>IF(N402="sníž. přenesená",J402,0)</f>
        <v>0</v>
      </c>
      <c r="BI402" s="147">
        <f>IF(N402="nulová",J402,0)</f>
        <v>0</v>
      </c>
      <c r="BJ402" s="18" t="s">
        <v>78</v>
      </c>
      <c r="BK402" s="147">
        <f>ROUND(I402*H402,2)</f>
        <v>0</v>
      </c>
      <c r="BL402" s="18" t="s">
        <v>423</v>
      </c>
      <c r="BM402" s="146" t="s">
        <v>4748</v>
      </c>
    </row>
    <row r="403" spans="2:65" s="1" customFormat="1" ht="19.5" x14ac:dyDescent="0.2">
      <c r="B403" s="33"/>
      <c r="D403" s="153" t="s">
        <v>360</v>
      </c>
      <c r="F403" s="180" t="s">
        <v>4716</v>
      </c>
      <c r="I403" s="150"/>
      <c r="L403" s="33"/>
      <c r="M403" s="151"/>
      <c r="T403" s="54"/>
      <c r="AT403" s="18" t="s">
        <v>360</v>
      </c>
      <c r="AU403" s="18" t="s">
        <v>78</v>
      </c>
    </row>
    <row r="404" spans="2:65" s="1" customFormat="1" ht="16.5" customHeight="1" x14ac:dyDescent="0.2">
      <c r="B404" s="134"/>
      <c r="C404" s="181" t="s">
        <v>1780</v>
      </c>
      <c r="D404" s="181" t="s">
        <v>535</v>
      </c>
      <c r="E404" s="182" t="s">
        <v>4749</v>
      </c>
      <c r="F404" s="183" t="s">
        <v>4750</v>
      </c>
      <c r="G404" s="184" t="s">
        <v>871</v>
      </c>
      <c r="H404" s="185">
        <v>4</v>
      </c>
      <c r="I404" s="186"/>
      <c r="J404" s="187">
        <f>ROUND(I404*H404,2)</f>
        <v>0</v>
      </c>
      <c r="K404" s="183" t="s">
        <v>4330</v>
      </c>
      <c r="L404" s="188"/>
      <c r="M404" s="189" t="s">
        <v>2</v>
      </c>
      <c r="N404" s="190" t="s">
        <v>42</v>
      </c>
      <c r="P404" s="144">
        <f>O404*H404</f>
        <v>0</v>
      </c>
      <c r="Q404" s="144">
        <v>0</v>
      </c>
      <c r="R404" s="144">
        <f>Q404*H404</f>
        <v>0</v>
      </c>
      <c r="S404" s="144">
        <v>0</v>
      </c>
      <c r="T404" s="145">
        <f>S404*H404</f>
        <v>0</v>
      </c>
      <c r="AR404" s="146" t="s">
        <v>552</v>
      </c>
      <c r="AT404" s="146" t="s">
        <v>535</v>
      </c>
      <c r="AU404" s="146" t="s">
        <v>78</v>
      </c>
      <c r="AY404" s="18" t="s">
        <v>304</v>
      </c>
      <c r="BE404" s="147">
        <f>IF(N404="základní",J404,0)</f>
        <v>0</v>
      </c>
      <c r="BF404" s="147">
        <f>IF(N404="snížená",J404,0)</f>
        <v>0</v>
      </c>
      <c r="BG404" s="147">
        <f>IF(N404="zákl. přenesená",J404,0)</f>
        <v>0</v>
      </c>
      <c r="BH404" s="147">
        <f>IF(N404="sníž. přenesená",J404,0)</f>
        <v>0</v>
      </c>
      <c r="BI404" s="147">
        <f>IF(N404="nulová",J404,0)</f>
        <v>0</v>
      </c>
      <c r="BJ404" s="18" t="s">
        <v>78</v>
      </c>
      <c r="BK404" s="147">
        <f>ROUND(I404*H404,2)</f>
        <v>0</v>
      </c>
      <c r="BL404" s="18" t="s">
        <v>423</v>
      </c>
      <c r="BM404" s="146" t="s">
        <v>4751</v>
      </c>
    </row>
    <row r="405" spans="2:65" s="1" customFormat="1" ht="19.5" x14ac:dyDescent="0.2">
      <c r="B405" s="33"/>
      <c r="D405" s="153" t="s">
        <v>360</v>
      </c>
      <c r="F405" s="180" t="s">
        <v>4392</v>
      </c>
      <c r="I405" s="150"/>
      <c r="L405" s="33"/>
      <c r="M405" s="151"/>
      <c r="T405" s="54"/>
      <c r="AT405" s="18" t="s">
        <v>360</v>
      </c>
      <c r="AU405" s="18" t="s">
        <v>78</v>
      </c>
    </row>
    <row r="406" spans="2:65" s="1" customFormat="1" ht="16.5" customHeight="1" x14ac:dyDescent="0.2">
      <c r="B406" s="134"/>
      <c r="C406" s="181" t="s">
        <v>1787</v>
      </c>
      <c r="D406" s="181" t="s">
        <v>535</v>
      </c>
      <c r="E406" s="182" t="s">
        <v>4752</v>
      </c>
      <c r="F406" s="183" t="s">
        <v>4753</v>
      </c>
      <c r="G406" s="184" t="s">
        <v>4509</v>
      </c>
      <c r="H406" s="185">
        <v>2</v>
      </c>
      <c r="I406" s="186"/>
      <c r="J406" s="187">
        <f>ROUND(I406*H406,2)</f>
        <v>0</v>
      </c>
      <c r="K406" s="183" t="s">
        <v>2</v>
      </c>
      <c r="L406" s="188"/>
      <c r="M406" s="189" t="s">
        <v>2</v>
      </c>
      <c r="N406" s="190" t="s">
        <v>42</v>
      </c>
      <c r="P406" s="144">
        <f>O406*H406</f>
        <v>0</v>
      </c>
      <c r="Q406" s="144">
        <v>0</v>
      </c>
      <c r="R406" s="144">
        <f>Q406*H406</f>
        <v>0</v>
      </c>
      <c r="S406" s="144">
        <v>0</v>
      </c>
      <c r="T406" s="145">
        <f>S406*H406</f>
        <v>0</v>
      </c>
      <c r="AR406" s="146" t="s">
        <v>552</v>
      </c>
      <c r="AT406" s="146" t="s">
        <v>535</v>
      </c>
      <c r="AU406" s="146" t="s">
        <v>78</v>
      </c>
      <c r="AY406" s="18" t="s">
        <v>304</v>
      </c>
      <c r="BE406" s="147">
        <f>IF(N406="základní",J406,0)</f>
        <v>0</v>
      </c>
      <c r="BF406" s="147">
        <f>IF(N406="snížená",J406,0)</f>
        <v>0</v>
      </c>
      <c r="BG406" s="147">
        <f>IF(N406="zákl. přenesená",J406,0)</f>
        <v>0</v>
      </c>
      <c r="BH406" s="147">
        <f>IF(N406="sníž. přenesená",J406,0)</f>
        <v>0</v>
      </c>
      <c r="BI406" s="147">
        <f>IF(N406="nulová",J406,0)</f>
        <v>0</v>
      </c>
      <c r="BJ406" s="18" t="s">
        <v>78</v>
      </c>
      <c r="BK406" s="147">
        <f>ROUND(I406*H406,2)</f>
        <v>0</v>
      </c>
      <c r="BL406" s="18" t="s">
        <v>423</v>
      </c>
      <c r="BM406" s="146" t="s">
        <v>4754</v>
      </c>
    </row>
    <row r="407" spans="2:65" s="1" customFormat="1" ht="19.5" x14ac:dyDescent="0.2">
      <c r="B407" s="33"/>
      <c r="D407" s="153" t="s">
        <v>360</v>
      </c>
      <c r="F407" s="180" t="s">
        <v>4392</v>
      </c>
      <c r="I407" s="150"/>
      <c r="L407" s="33"/>
      <c r="M407" s="151"/>
      <c r="T407" s="54"/>
      <c r="AT407" s="18" t="s">
        <v>360</v>
      </c>
      <c r="AU407" s="18" t="s">
        <v>78</v>
      </c>
    </row>
    <row r="408" spans="2:65" s="1" customFormat="1" ht="16.5" customHeight="1" x14ac:dyDescent="0.2">
      <c r="B408" s="134"/>
      <c r="C408" s="135" t="s">
        <v>1790</v>
      </c>
      <c r="D408" s="135" t="s">
        <v>306</v>
      </c>
      <c r="E408" s="136" t="s">
        <v>4755</v>
      </c>
      <c r="F408" s="137" t="s">
        <v>4756</v>
      </c>
      <c r="G408" s="138" t="s">
        <v>4639</v>
      </c>
      <c r="H408" s="139">
        <v>4</v>
      </c>
      <c r="I408" s="140"/>
      <c r="J408" s="141">
        <f>ROUND(I408*H408,2)</f>
        <v>0</v>
      </c>
      <c r="K408" s="137" t="s">
        <v>4330</v>
      </c>
      <c r="L408" s="33"/>
      <c r="M408" s="142" t="s">
        <v>2</v>
      </c>
      <c r="N408" s="143" t="s">
        <v>42</v>
      </c>
      <c r="P408" s="144">
        <f>O408*H408</f>
        <v>0</v>
      </c>
      <c r="Q408" s="144">
        <v>0</v>
      </c>
      <c r="R408" s="144">
        <f>Q408*H408</f>
        <v>0</v>
      </c>
      <c r="S408" s="144">
        <v>0</v>
      </c>
      <c r="T408" s="145">
        <f>S408*H408</f>
        <v>0</v>
      </c>
      <c r="AR408" s="146" t="s">
        <v>423</v>
      </c>
      <c r="AT408" s="146" t="s">
        <v>306</v>
      </c>
      <c r="AU408" s="146" t="s">
        <v>78</v>
      </c>
      <c r="AY408" s="18" t="s">
        <v>304</v>
      </c>
      <c r="BE408" s="147">
        <f>IF(N408="základní",J408,0)</f>
        <v>0</v>
      </c>
      <c r="BF408" s="147">
        <f>IF(N408="snížená",J408,0)</f>
        <v>0</v>
      </c>
      <c r="BG408" s="147">
        <f>IF(N408="zákl. přenesená",J408,0)</f>
        <v>0</v>
      </c>
      <c r="BH408" s="147">
        <f>IF(N408="sníž. přenesená",J408,0)</f>
        <v>0</v>
      </c>
      <c r="BI408" s="147">
        <f>IF(N408="nulová",J408,0)</f>
        <v>0</v>
      </c>
      <c r="BJ408" s="18" t="s">
        <v>78</v>
      </c>
      <c r="BK408" s="147">
        <f>ROUND(I408*H408,2)</f>
        <v>0</v>
      </c>
      <c r="BL408" s="18" t="s">
        <v>423</v>
      </c>
      <c r="BM408" s="146" t="s">
        <v>4757</v>
      </c>
    </row>
    <row r="409" spans="2:65" s="1" customFormat="1" ht="29.25" x14ac:dyDescent="0.2">
      <c r="B409" s="33"/>
      <c r="D409" s="153" t="s">
        <v>360</v>
      </c>
      <c r="F409" s="180" t="s">
        <v>4758</v>
      </c>
      <c r="I409" s="150"/>
      <c r="L409" s="33"/>
      <c r="M409" s="151"/>
      <c r="T409" s="54"/>
      <c r="AT409" s="18" t="s">
        <v>360</v>
      </c>
      <c r="AU409" s="18" t="s">
        <v>78</v>
      </c>
    </row>
    <row r="410" spans="2:65" s="1" customFormat="1" ht="21.75" customHeight="1" x14ac:dyDescent="0.2">
      <c r="B410" s="134"/>
      <c r="C410" s="135" t="s">
        <v>1795</v>
      </c>
      <c r="D410" s="135" t="s">
        <v>306</v>
      </c>
      <c r="E410" s="136" t="s">
        <v>4759</v>
      </c>
      <c r="F410" s="137" t="s">
        <v>4760</v>
      </c>
      <c r="G410" s="138" t="s">
        <v>4509</v>
      </c>
      <c r="H410" s="139">
        <v>4</v>
      </c>
      <c r="I410" s="140"/>
      <c r="J410" s="141">
        <f>ROUND(I410*H410,2)</f>
        <v>0</v>
      </c>
      <c r="K410" s="137" t="s">
        <v>2</v>
      </c>
      <c r="L410" s="33"/>
      <c r="M410" s="142" t="s">
        <v>2</v>
      </c>
      <c r="N410" s="143" t="s">
        <v>42</v>
      </c>
      <c r="P410" s="144">
        <f>O410*H410</f>
        <v>0</v>
      </c>
      <c r="Q410" s="144">
        <v>0</v>
      </c>
      <c r="R410" s="144">
        <f>Q410*H410</f>
        <v>0</v>
      </c>
      <c r="S410" s="144">
        <v>0</v>
      </c>
      <c r="T410" s="145">
        <f>S410*H410</f>
        <v>0</v>
      </c>
      <c r="AR410" s="146" t="s">
        <v>423</v>
      </c>
      <c r="AT410" s="146" t="s">
        <v>306</v>
      </c>
      <c r="AU410" s="146" t="s">
        <v>78</v>
      </c>
      <c r="AY410" s="18" t="s">
        <v>304</v>
      </c>
      <c r="BE410" s="147">
        <f>IF(N410="základní",J410,0)</f>
        <v>0</v>
      </c>
      <c r="BF410" s="147">
        <f>IF(N410="snížená",J410,0)</f>
        <v>0</v>
      </c>
      <c r="BG410" s="147">
        <f>IF(N410="zákl. přenesená",J410,0)</f>
        <v>0</v>
      </c>
      <c r="BH410" s="147">
        <f>IF(N410="sníž. přenesená",J410,0)</f>
        <v>0</v>
      </c>
      <c r="BI410" s="147">
        <f>IF(N410="nulová",J410,0)</f>
        <v>0</v>
      </c>
      <c r="BJ410" s="18" t="s">
        <v>78</v>
      </c>
      <c r="BK410" s="147">
        <f>ROUND(I410*H410,2)</f>
        <v>0</v>
      </c>
      <c r="BL410" s="18" t="s">
        <v>423</v>
      </c>
      <c r="BM410" s="146" t="s">
        <v>4761</v>
      </c>
    </row>
    <row r="411" spans="2:65" s="1" customFormat="1" ht="19.5" x14ac:dyDescent="0.2">
      <c r="B411" s="33"/>
      <c r="D411" s="153" t="s">
        <v>360</v>
      </c>
      <c r="F411" s="180" t="s">
        <v>4716</v>
      </c>
      <c r="I411" s="150"/>
      <c r="L411" s="33"/>
      <c r="M411" s="151"/>
      <c r="T411" s="54"/>
      <c r="AT411" s="18" t="s">
        <v>360</v>
      </c>
      <c r="AU411" s="18" t="s">
        <v>78</v>
      </c>
    </row>
    <row r="412" spans="2:65" s="1" customFormat="1" ht="21.75" customHeight="1" x14ac:dyDescent="0.2">
      <c r="B412" s="134"/>
      <c r="C412" s="135" t="s">
        <v>1814</v>
      </c>
      <c r="D412" s="135" t="s">
        <v>306</v>
      </c>
      <c r="E412" s="136" t="s">
        <v>4762</v>
      </c>
      <c r="F412" s="137" t="s">
        <v>4763</v>
      </c>
      <c r="G412" s="138" t="s">
        <v>383</v>
      </c>
      <c r="H412" s="139">
        <v>0.82299999999999995</v>
      </c>
      <c r="I412" s="140"/>
      <c r="J412" s="141">
        <f>ROUND(I412*H412,2)</f>
        <v>0</v>
      </c>
      <c r="K412" s="137" t="s">
        <v>4330</v>
      </c>
      <c r="L412" s="33"/>
      <c r="M412" s="142" t="s">
        <v>2</v>
      </c>
      <c r="N412" s="143" t="s">
        <v>42</v>
      </c>
      <c r="P412" s="144">
        <f>O412*H412</f>
        <v>0</v>
      </c>
      <c r="Q412" s="144">
        <v>0</v>
      </c>
      <c r="R412" s="144">
        <f>Q412*H412</f>
        <v>0</v>
      </c>
      <c r="S412" s="144">
        <v>0</v>
      </c>
      <c r="T412" s="145">
        <f>S412*H412</f>
        <v>0</v>
      </c>
      <c r="AR412" s="146" t="s">
        <v>423</v>
      </c>
      <c r="AT412" s="146" t="s">
        <v>306</v>
      </c>
      <c r="AU412" s="146" t="s">
        <v>78</v>
      </c>
      <c r="AY412" s="18" t="s">
        <v>304</v>
      </c>
      <c r="BE412" s="147">
        <f>IF(N412="základní",J412,0)</f>
        <v>0</v>
      </c>
      <c r="BF412" s="147">
        <f>IF(N412="snížená",J412,0)</f>
        <v>0</v>
      </c>
      <c r="BG412" s="147">
        <f>IF(N412="zákl. přenesená",J412,0)</f>
        <v>0</v>
      </c>
      <c r="BH412" s="147">
        <f>IF(N412="sníž. přenesená",J412,0)</f>
        <v>0</v>
      </c>
      <c r="BI412" s="147">
        <f>IF(N412="nulová",J412,0)</f>
        <v>0</v>
      </c>
      <c r="BJ412" s="18" t="s">
        <v>78</v>
      </c>
      <c r="BK412" s="147">
        <f>ROUND(I412*H412,2)</f>
        <v>0</v>
      </c>
      <c r="BL412" s="18" t="s">
        <v>423</v>
      </c>
      <c r="BM412" s="146" t="s">
        <v>4764</v>
      </c>
    </row>
    <row r="413" spans="2:65" s="11" customFormat="1" ht="25.9" customHeight="1" x14ac:dyDescent="0.2">
      <c r="B413" s="122"/>
      <c r="D413" s="123" t="s">
        <v>70</v>
      </c>
      <c r="E413" s="124" t="s">
        <v>1264</v>
      </c>
      <c r="F413" s="124" t="s">
        <v>4765</v>
      </c>
      <c r="I413" s="125"/>
      <c r="J413" s="126">
        <f>BK413</f>
        <v>0</v>
      </c>
      <c r="L413" s="122"/>
      <c r="M413" s="127"/>
      <c r="P413" s="128">
        <f>SUM(P414:P455)</f>
        <v>0</v>
      </c>
      <c r="R413" s="128">
        <f>SUM(R414:R455)</f>
        <v>0</v>
      </c>
      <c r="T413" s="129">
        <f>SUM(T414:T455)</f>
        <v>0</v>
      </c>
      <c r="AR413" s="123" t="s">
        <v>78</v>
      </c>
      <c r="AT413" s="130" t="s">
        <v>70</v>
      </c>
      <c r="AU413" s="130" t="s">
        <v>71</v>
      </c>
      <c r="AY413" s="123" t="s">
        <v>304</v>
      </c>
      <c r="BK413" s="131">
        <f>SUM(BK414:BK455)</f>
        <v>0</v>
      </c>
    </row>
    <row r="414" spans="2:65" s="1" customFormat="1" ht="21.75" customHeight="1" x14ac:dyDescent="0.2">
      <c r="B414" s="134"/>
      <c r="C414" s="135" t="s">
        <v>1828</v>
      </c>
      <c r="D414" s="135" t="s">
        <v>306</v>
      </c>
      <c r="E414" s="136" t="s">
        <v>4766</v>
      </c>
      <c r="F414" s="137" t="s">
        <v>4767</v>
      </c>
      <c r="G414" s="138" t="s">
        <v>179</v>
      </c>
      <c r="H414" s="139">
        <v>20</v>
      </c>
      <c r="I414" s="140"/>
      <c r="J414" s="141">
        <f>ROUND(I414*H414,2)</f>
        <v>0</v>
      </c>
      <c r="K414" s="137" t="s">
        <v>4330</v>
      </c>
      <c r="L414" s="33"/>
      <c r="M414" s="142" t="s">
        <v>2</v>
      </c>
      <c r="N414" s="143" t="s">
        <v>42</v>
      </c>
      <c r="P414" s="144">
        <f>O414*H414</f>
        <v>0</v>
      </c>
      <c r="Q414" s="144">
        <v>0</v>
      </c>
      <c r="R414" s="144">
        <f>Q414*H414</f>
        <v>0</v>
      </c>
      <c r="S414" s="144">
        <v>0</v>
      </c>
      <c r="T414" s="145">
        <f>S414*H414</f>
        <v>0</v>
      </c>
      <c r="AR414" s="146" t="s">
        <v>86</v>
      </c>
      <c r="AT414" s="146" t="s">
        <v>306</v>
      </c>
      <c r="AU414" s="146" t="s">
        <v>78</v>
      </c>
      <c r="AY414" s="18" t="s">
        <v>304</v>
      </c>
      <c r="BE414" s="147">
        <f>IF(N414="základní",J414,0)</f>
        <v>0</v>
      </c>
      <c r="BF414" s="147">
        <f>IF(N414="snížená",J414,0)</f>
        <v>0</v>
      </c>
      <c r="BG414" s="147">
        <f>IF(N414="zákl. přenesená",J414,0)</f>
        <v>0</v>
      </c>
      <c r="BH414" s="147">
        <f>IF(N414="sníž. přenesená",J414,0)</f>
        <v>0</v>
      </c>
      <c r="BI414" s="147">
        <f>IF(N414="nulová",J414,0)</f>
        <v>0</v>
      </c>
      <c r="BJ414" s="18" t="s">
        <v>78</v>
      </c>
      <c r="BK414" s="147">
        <f>ROUND(I414*H414,2)</f>
        <v>0</v>
      </c>
      <c r="BL414" s="18" t="s">
        <v>86</v>
      </c>
      <c r="BM414" s="146" t="s">
        <v>4768</v>
      </c>
    </row>
    <row r="415" spans="2:65" s="1" customFormat="1" ht="19.5" x14ac:dyDescent="0.2">
      <c r="B415" s="33"/>
      <c r="D415" s="153" t="s">
        <v>360</v>
      </c>
      <c r="F415" s="180" t="s">
        <v>4729</v>
      </c>
      <c r="I415" s="150"/>
      <c r="L415" s="33"/>
      <c r="M415" s="151"/>
      <c r="T415" s="54"/>
      <c r="AT415" s="18" t="s">
        <v>360</v>
      </c>
      <c r="AU415" s="18" t="s">
        <v>78</v>
      </c>
    </row>
    <row r="416" spans="2:65" s="1" customFormat="1" ht="16.5" customHeight="1" x14ac:dyDescent="0.2">
      <c r="B416" s="134"/>
      <c r="C416" s="181" t="s">
        <v>1836</v>
      </c>
      <c r="D416" s="181" t="s">
        <v>535</v>
      </c>
      <c r="E416" s="182" t="s">
        <v>4769</v>
      </c>
      <c r="F416" s="183" t="s">
        <v>4770</v>
      </c>
      <c r="G416" s="184" t="s">
        <v>179</v>
      </c>
      <c r="H416" s="185">
        <v>25</v>
      </c>
      <c r="I416" s="186"/>
      <c r="J416" s="187">
        <f>ROUND(I416*H416,2)</f>
        <v>0</v>
      </c>
      <c r="K416" s="183" t="s">
        <v>4330</v>
      </c>
      <c r="L416" s="188"/>
      <c r="M416" s="189" t="s">
        <v>2</v>
      </c>
      <c r="N416" s="190" t="s">
        <v>42</v>
      </c>
      <c r="P416" s="144">
        <f>O416*H416</f>
        <v>0</v>
      </c>
      <c r="Q416" s="144">
        <v>0</v>
      </c>
      <c r="R416" s="144">
        <f>Q416*H416</f>
        <v>0</v>
      </c>
      <c r="S416" s="144">
        <v>0</v>
      </c>
      <c r="T416" s="145">
        <f>S416*H416</f>
        <v>0</v>
      </c>
      <c r="AR416" s="146" t="s">
        <v>98</v>
      </c>
      <c r="AT416" s="146" t="s">
        <v>535</v>
      </c>
      <c r="AU416" s="146" t="s">
        <v>78</v>
      </c>
      <c r="AY416" s="18" t="s">
        <v>304</v>
      </c>
      <c r="BE416" s="147">
        <f>IF(N416="základní",J416,0)</f>
        <v>0</v>
      </c>
      <c r="BF416" s="147">
        <f>IF(N416="snížená",J416,0)</f>
        <v>0</v>
      </c>
      <c r="BG416" s="147">
        <f>IF(N416="zákl. přenesená",J416,0)</f>
        <v>0</v>
      </c>
      <c r="BH416" s="147">
        <f>IF(N416="sníž. přenesená",J416,0)</f>
        <v>0</v>
      </c>
      <c r="BI416" s="147">
        <f>IF(N416="nulová",J416,0)</f>
        <v>0</v>
      </c>
      <c r="BJ416" s="18" t="s">
        <v>78</v>
      </c>
      <c r="BK416" s="147">
        <f>ROUND(I416*H416,2)</f>
        <v>0</v>
      </c>
      <c r="BL416" s="18" t="s">
        <v>86</v>
      </c>
      <c r="BM416" s="146" t="s">
        <v>4771</v>
      </c>
    </row>
    <row r="417" spans="2:65" s="1" customFormat="1" ht="19.5" x14ac:dyDescent="0.2">
      <c r="B417" s="33"/>
      <c r="D417" s="153" t="s">
        <v>360</v>
      </c>
      <c r="F417" s="180" t="s">
        <v>4772</v>
      </c>
      <c r="I417" s="150"/>
      <c r="L417" s="33"/>
      <c r="M417" s="151"/>
      <c r="T417" s="54"/>
      <c r="AT417" s="18" t="s">
        <v>360</v>
      </c>
      <c r="AU417" s="18" t="s">
        <v>78</v>
      </c>
    </row>
    <row r="418" spans="2:65" s="1" customFormat="1" ht="16.5" customHeight="1" x14ac:dyDescent="0.2">
      <c r="B418" s="134"/>
      <c r="C418" s="135" t="s">
        <v>1842</v>
      </c>
      <c r="D418" s="135" t="s">
        <v>306</v>
      </c>
      <c r="E418" s="136" t="s">
        <v>4773</v>
      </c>
      <c r="F418" s="137" t="s">
        <v>4774</v>
      </c>
      <c r="G418" s="138" t="s">
        <v>179</v>
      </c>
      <c r="H418" s="139">
        <v>103</v>
      </c>
      <c r="I418" s="140"/>
      <c r="J418" s="141">
        <f>ROUND(I418*H418,2)</f>
        <v>0</v>
      </c>
      <c r="K418" s="137" t="s">
        <v>4330</v>
      </c>
      <c r="L418" s="33"/>
      <c r="M418" s="142" t="s">
        <v>2</v>
      </c>
      <c r="N418" s="143" t="s">
        <v>42</v>
      </c>
      <c r="P418" s="144">
        <f>O418*H418</f>
        <v>0</v>
      </c>
      <c r="Q418" s="144">
        <v>0</v>
      </c>
      <c r="R418" s="144">
        <f>Q418*H418</f>
        <v>0</v>
      </c>
      <c r="S418" s="144">
        <v>0</v>
      </c>
      <c r="T418" s="145">
        <f>S418*H418</f>
        <v>0</v>
      </c>
      <c r="AR418" s="146" t="s">
        <v>86</v>
      </c>
      <c r="AT418" s="146" t="s">
        <v>306</v>
      </c>
      <c r="AU418" s="146" t="s">
        <v>78</v>
      </c>
      <c r="AY418" s="18" t="s">
        <v>304</v>
      </c>
      <c r="BE418" s="147">
        <f>IF(N418="základní",J418,0)</f>
        <v>0</v>
      </c>
      <c r="BF418" s="147">
        <f>IF(N418="snížená",J418,0)</f>
        <v>0</v>
      </c>
      <c r="BG418" s="147">
        <f>IF(N418="zákl. přenesená",J418,0)</f>
        <v>0</v>
      </c>
      <c r="BH418" s="147">
        <f>IF(N418="sníž. přenesená",J418,0)</f>
        <v>0</v>
      </c>
      <c r="BI418" s="147">
        <f>IF(N418="nulová",J418,0)</f>
        <v>0</v>
      </c>
      <c r="BJ418" s="18" t="s">
        <v>78</v>
      </c>
      <c r="BK418" s="147">
        <f>ROUND(I418*H418,2)</f>
        <v>0</v>
      </c>
      <c r="BL418" s="18" t="s">
        <v>86</v>
      </c>
      <c r="BM418" s="146" t="s">
        <v>4775</v>
      </c>
    </row>
    <row r="419" spans="2:65" s="1" customFormat="1" ht="19.5" x14ac:dyDescent="0.2">
      <c r="B419" s="33"/>
      <c r="D419" s="153" t="s">
        <v>360</v>
      </c>
      <c r="F419" s="180" t="s">
        <v>4776</v>
      </c>
      <c r="I419" s="150"/>
      <c r="L419" s="33"/>
      <c r="M419" s="151"/>
      <c r="T419" s="54"/>
      <c r="AT419" s="18" t="s">
        <v>360</v>
      </c>
      <c r="AU419" s="18" t="s">
        <v>78</v>
      </c>
    </row>
    <row r="420" spans="2:65" s="1" customFormat="1" ht="16.5" customHeight="1" x14ac:dyDescent="0.2">
      <c r="B420" s="134"/>
      <c r="C420" s="181" t="s">
        <v>1850</v>
      </c>
      <c r="D420" s="181" t="s">
        <v>535</v>
      </c>
      <c r="E420" s="182" t="s">
        <v>4777</v>
      </c>
      <c r="F420" s="183" t="s">
        <v>4778</v>
      </c>
      <c r="G420" s="184" t="s">
        <v>179</v>
      </c>
      <c r="H420" s="185">
        <v>110</v>
      </c>
      <c r="I420" s="186"/>
      <c r="J420" s="187">
        <f>ROUND(I420*H420,2)</f>
        <v>0</v>
      </c>
      <c r="K420" s="183" t="s">
        <v>4330</v>
      </c>
      <c r="L420" s="188"/>
      <c r="M420" s="189" t="s">
        <v>2</v>
      </c>
      <c r="N420" s="190" t="s">
        <v>42</v>
      </c>
      <c r="P420" s="144">
        <f>O420*H420</f>
        <v>0</v>
      </c>
      <c r="Q420" s="144">
        <v>0</v>
      </c>
      <c r="R420" s="144">
        <f>Q420*H420</f>
        <v>0</v>
      </c>
      <c r="S420" s="144">
        <v>0</v>
      </c>
      <c r="T420" s="145">
        <f>S420*H420</f>
        <v>0</v>
      </c>
      <c r="AR420" s="146" t="s">
        <v>98</v>
      </c>
      <c r="AT420" s="146" t="s">
        <v>535</v>
      </c>
      <c r="AU420" s="146" t="s">
        <v>78</v>
      </c>
      <c r="AY420" s="18" t="s">
        <v>304</v>
      </c>
      <c r="BE420" s="147">
        <f>IF(N420="základní",J420,0)</f>
        <v>0</v>
      </c>
      <c r="BF420" s="147">
        <f>IF(N420="snížená",J420,0)</f>
        <v>0</v>
      </c>
      <c r="BG420" s="147">
        <f>IF(N420="zákl. přenesená",J420,0)</f>
        <v>0</v>
      </c>
      <c r="BH420" s="147">
        <f>IF(N420="sníž. přenesená",J420,0)</f>
        <v>0</v>
      </c>
      <c r="BI420" s="147">
        <f>IF(N420="nulová",J420,0)</f>
        <v>0</v>
      </c>
      <c r="BJ420" s="18" t="s">
        <v>78</v>
      </c>
      <c r="BK420" s="147">
        <f>ROUND(I420*H420,2)</f>
        <v>0</v>
      </c>
      <c r="BL420" s="18" t="s">
        <v>86</v>
      </c>
      <c r="BM420" s="146" t="s">
        <v>4779</v>
      </c>
    </row>
    <row r="421" spans="2:65" s="1" customFormat="1" ht="19.5" x14ac:dyDescent="0.2">
      <c r="B421" s="33"/>
      <c r="D421" s="153" t="s">
        <v>360</v>
      </c>
      <c r="F421" s="180" t="s">
        <v>4780</v>
      </c>
      <c r="I421" s="150"/>
      <c r="L421" s="33"/>
      <c r="M421" s="151"/>
      <c r="T421" s="54"/>
      <c r="AT421" s="18" t="s">
        <v>360</v>
      </c>
      <c r="AU421" s="18" t="s">
        <v>78</v>
      </c>
    </row>
    <row r="422" spans="2:65" s="1" customFormat="1" ht="16.5" customHeight="1" x14ac:dyDescent="0.2">
      <c r="B422" s="134"/>
      <c r="C422" s="135" t="s">
        <v>1857</v>
      </c>
      <c r="D422" s="135" t="s">
        <v>306</v>
      </c>
      <c r="E422" s="136" t="s">
        <v>4781</v>
      </c>
      <c r="F422" s="137" t="s">
        <v>4782</v>
      </c>
      <c r="G422" s="138" t="s">
        <v>179</v>
      </c>
      <c r="H422" s="139">
        <v>105</v>
      </c>
      <c r="I422" s="140"/>
      <c r="J422" s="141">
        <f>ROUND(I422*H422,2)</f>
        <v>0</v>
      </c>
      <c r="K422" s="137" t="s">
        <v>4330</v>
      </c>
      <c r="L422" s="33"/>
      <c r="M422" s="142" t="s">
        <v>2</v>
      </c>
      <c r="N422" s="143" t="s">
        <v>42</v>
      </c>
      <c r="P422" s="144">
        <f>O422*H422</f>
        <v>0</v>
      </c>
      <c r="Q422" s="144">
        <v>0</v>
      </c>
      <c r="R422" s="144">
        <f>Q422*H422</f>
        <v>0</v>
      </c>
      <c r="S422" s="144">
        <v>0</v>
      </c>
      <c r="T422" s="145">
        <f>S422*H422</f>
        <v>0</v>
      </c>
      <c r="AR422" s="146" t="s">
        <v>86</v>
      </c>
      <c r="AT422" s="146" t="s">
        <v>306</v>
      </c>
      <c r="AU422" s="146" t="s">
        <v>78</v>
      </c>
      <c r="AY422" s="18" t="s">
        <v>304</v>
      </c>
      <c r="BE422" s="147">
        <f>IF(N422="základní",J422,0)</f>
        <v>0</v>
      </c>
      <c r="BF422" s="147">
        <f>IF(N422="snížená",J422,0)</f>
        <v>0</v>
      </c>
      <c r="BG422" s="147">
        <f>IF(N422="zákl. přenesená",J422,0)</f>
        <v>0</v>
      </c>
      <c r="BH422" s="147">
        <f>IF(N422="sníž. přenesená",J422,0)</f>
        <v>0</v>
      </c>
      <c r="BI422" s="147">
        <f>IF(N422="nulová",J422,0)</f>
        <v>0</v>
      </c>
      <c r="BJ422" s="18" t="s">
        <v>78</v>
      </c>
      <c r="BK422" s="147">
        <f>ROUND(I422*H422,2)</f>
        <v>0</v>
      </c>
      <c r="BL422" s="18" t="s">
        <v>86</v>
      </c>
      <c r="BM422" s="146" t="s">
        <v>4783</v>
      </c>
    </row>
    <row r="423" spans="2:65" s="1" customFormat="1" ht="19.5" x14ac:dyDescent="0.2">
      <c r="B423" s="33"/>
      <c r="D423" s="153" t="s">
        <v>360</v>
      </c>
      <c r="F423" s="180" t="s">
        <v>4784</v>
      </c>
      <c r="I423" s="150"/>
      <c r="L423" s="33"/>
      <c r="M423" s="151"/>
      <c r="T423" s="54"/>
      <c r="AT423" s="18" t="s">
        <v>360</v>
      </c>
      <c r="AU423" s="18" t="s">
        <v>78</v>
      </c>
    </row>
    <row r="424" spans="2:65" s="1" customFormat="1" ht="21.75" customHeight="1" x14ac:dyDescent="0.2">
      <c r="B424" s="134"/>
      <c r="C424" s="181" t="s">
        <v>1865</v>
      </c>
      <c r="D424" s="181" t="s">
        <v>535</v>
      </c>
      <c r="E424" s="182" t="s">
        <v>4785</v>
      </c>
      <c r="F424" s="183" t="s">
        <v>4786</v>
      </c>
      <c r="G424" s="184" t="s">
        <v>871</v>
      </c>
      <c r="H424" s="185">
        <v>17.600000000000001</v>
      </c>
      <c r="I424" s="186"/>
      <c r="J424" s="187">
        <f>ROUND(I424*H424,2)</f>
        <v>0</v>
      </c>
      <c r="K424" s="183" t="s">
        <v>4330</v>
      </c>
      <c r="L424" s="188"/>
      <c r="M424" s="189" t="s">
        <v>2</v>
      </c>
      <c r="N424" s="190" t="s">
        <v>42</v>
      </c>
      <c r="P424" s="144">
        <f>O424*H424</f>
        <v>0</v>
      </c>
      <c r="Q424" s="144">
        <v>0</v>
      </c>
      <c r="R424" s="144">
        <f>Q424*H424</f>
        <v>0</v>
      </c>
      <c r="S424" s="144">
        <v>0</v>
      </c>
      <c r="T424" s="145">
        <f>S424*H424</f>
        <v>0</v>
      </c>
      <c r="AR424" s="146" t="s">
        <v>98</v>
      </c>
      <c r="AT424" s="146" t="s">
        <v>535</v>
      </c>
      <c r="AU424" s="146" t="s">
        <v>78</v>
      </c>
      <c r="AY424" s="18" t="s">
        <v>304</v>
      </c>
      <c r="BE424" s="147">
        <f>IF(N424="základní",J424,0)</f>
        <v>0</v>
      </c>
      <c r="BF424" s="147">
        <f>IF(N424="snížená",J424,0)</f>
        <v>0</v>
      </c>
      <c r="BG424" s="147">
        <f>IF(N424="zákl. přenesená",J424,0)</f>
        <v>0</v>
      </c>
      <c r="BH424" s="147">
        <f>IF(N424="sníž. přenesená",J424,0)</f>
        <v>0</v>
      </c>
      <c r="BI424" s="147">
        <f>IF(N424="nulová",J424,0)</f>
        <v>0</v>
      </c>
      <c r="BJ424" s="18" t="s">
        <v>78</v>
      </c>
      <c r="BK424" s="147">
        <f>ROUND(I424*H424,2)</f>
        <v>0</v>
      </c>
      <c r="BL424" s="18" t="s">
        <v>86</v>
      </c>
      <c r="BM424" s="146" t="s">
        <v>4787</v>
      </c>
    </row>
    <row r="425" spans="2:65" s="1" customFormat="1" ht="29.25" x14ac:dyDescent="0.2">
      <c r="B425" s="33"/>
      <c r="D425" s="153" t="s">
        <v>360</v>
      </c>
      <c r="F425" s="180" t="s">
        <v>4788</v>
      </c>
      <c r="I425" s="150"/>
      <c r="L425" s="33"/>
      <c r="M425" s="151"/>
      <c r="T425" s="54"/>
      <c r="AT425" s="18" t="s">
        <v>360</v>
      </c>
      <c r="AU425" s="18" t="s">
        <v>78</v>
      </c>
    </row>
    <row r="426" spans="2:65" s="1" customFormat="1" ht="21.75" customHeight="1" x14ac:dyDescent="0.2">
      <c r="B426" s="134"/>
      <c r="C426" s="181" t="s">
        <v>1882</v>
      </c>
      <c r="D426" s="181" t="s">
        <v>535</v>
      </c>
      <c r="E426" s="182" t="s">
        <v>4789</v>
      </c>
      <c r="F426" s="183" t="s">
        <v>4790</v>
      </c>
      <c r="G426" s="184" t="s">
        <v>871</v>
      </c>
      <c r="H426" s="185">
        <v>11</v>
      </c>
      <c r="I426" s="186"/>
      <c r="J426" s="187">
        <f>ROUND(I426*H426,2)</f>
        <v>0</v>
      </c>
      <c r="K426" s="183" t="s">
        <v>4330</v>
      </c>
      <c r="L426" s="188"/>
      <c r="M426" s="189" t="s">
        <v>2</v>
      </c>
      <c r="N426" s="190" t="s">
        <v>42</v>
      </c>
      <c r="P426" s="144">
        <f>O426*H426</f>
        <v>0</v>
      </c>
      <c r="Q426" s="144">
        <v>0</v>
      </c>
      <c r="R426" s="144">
        <f>Q426*H426</f>
        <v>0</v>
      </c>
      <c r="S426" s="144">
        <v>0</v>
      </c>
      <c r="T426" s="145">
        <f>S426*H426</f>
        <v>0</v>
      </c>
      <c r="AR426" s="146" t="s">
        <v>98</v>
      </c>
      <c r="AT426" s="146" t="s">
        <v>535</v>
      </c>
      <c r="AU426" s="146" t="s">
        <v>78</v>
      </c>
      <c r="AY426" s="18" t="s">
        <v>304</v>
      </c>
      <c r="BE426" s="147">
        <f>IF(N426="základní",J426,0)</f>
        <v>0</v>
      </c>
      <c r="BF426" s="147">
        <f>IF(N426="snížená",J426,0)</f>
        <v>0</v>
      </c>
      <c r="BG426" s="147">
        <f>IF(N426="zákl. přenesená",J426,0)</f>
        <v>0</v>
      </c>
      <c r="BH426" s="147">
        <f>IF(N426="sníž. přenesená",J426,0)</f>
        <v>0</v>
      </c>
      <c r="BI426" s="147">
        <f>IF(N426="nulová",J426,0)</f>
        <v>0</v>
      </c>
      <c r="BJ426" s="18" t="s">
        <v>78</v>
      </c>
      <c r="BK426" s="147">
        <f>ROUND(I426*H426,2)</f>
        <v>0</v>
      </c>
      <c r="BL426" s="18" t="s">
        <v>86</v>
      </c>
      <c r="BM426" s="146" t="s">
        <v>4791</v>
      </c>
    </row>
    <row r="427" spans="2:65" s="1" customFormat="1" ht="29.25" x14ac:dyDescent="0.2">
      <c r="B427" s="33"/>
      <c r="D427" s="153" t="s">
        <v>360</v>
      </c>
      <c r="F427" s="180" t="s">
        <v>4792</v>
      </c>
      <c r="I427" s="150"/>
      <c r="L427" s="33"/>
      <c r="M427" s="151"/>
      <c r="T427" s="54"/>
      <c r="AT427" s="18" t="s">
        <v>360</v>
      </c>
      <c r="AU427" s="18" t="s">
        <v>78</v>
      </c>
    </row>
    <row r="428" spans="2:65" s="1" customFormat="1" ht="21.75" customHeight="1" x14ac:dyDescent="0.2">
      <c r="B428" s="134"/>
      <c r="C428" s="181" t="s">
        <v>1887</v>
      </c>
      <c r="D428" s="181" t="s">
        <v>535</v>
      </c>
      <c r="E428" s="182" t="s">
        <v>4793</v>
      </c>
      <c r="F428" s="183" t="s">
        <v>4794</v>
      </c>
      <c r="G428" s="184" t="s">
        <v>871</v>
      </c>
      <c r="H428" s="185">
        <v>7.7</v>
      </c>
      <c r="I428" s="186"/>
      <c r="J428" s="187">
        <f>ROUND(I428*H428,2)</f>
        <v>0</v>
      </c>
      <c r="K428" s="183" t="s">
        <v>4330</v>
      </c>
      <c r="L428" s="188"/>
      <c r="M428" s="189" t="s">
        <v>2</v>
      </c>
      <c r="N428" s="190" t="s">
        <v>42</v>
      </c>
      <c r="P428" s="144">
        <f>O428*H428</f>
        <v>0</v>
      </c>
      <c r="Q428" s="144">
        <v>0</v>
      </c>
      <c r="R428" s="144">
        <f>Q428*H428</f>
        <v>0</v>
      </c>
      <c r="S428" s="144">
        <v>0</v>
      </c>
      <c r="T428" s="145">
        <f>S428*H428</f>
        <v>0</v>
      </c>
      <c r="AR428" s="146" t="s">
        <v>98</v>
      </c>
      <c r="AT428" s="146" t="s">
        <v>535</v>
      </c>
      <c r="AU428" s="146" t="s">
        <v>78</v>
      </c>
      <c r="AY428" s="18" t="s">
        <v>304</v>
      </c>
      <c r="BE428" s="147">
        <f>IF(N428="základní",J428,0)</f>
        <v>0</v>
      </c>
      <c r="BF428" s="147">
        <f>IF(N428="snížená",J428,0)</f>
        <v>0</v>
      </c>
      <c r="BG428" s="147">
        <f>IF(N428="zákl. přenesená",J428,0)</f>
        <v>0</v>
      </c>
      <c r="BH428" s="147">
        <f>IF(N428="sníž. přenesená",J428,0)</f>
        <v>0</v>
      </c>
      <c r="BI428" s="147">
        <f>IF(N428="nulová",J428,0)</f>
        <v>0</v>
      </c>
      <c r="BJ428" s="18" t="s">
        <v>78</v>
      </c>
      <c r="BK428" s="147">
        <f>ROUND(I428*H428,2)</f>
        <v>0</v>
      </c>
      <c r="BL428" s="18" t="s">
        <v>86</v>
      </c>
      <c r="BM428" s="146" t="s">
        <v>4795</v>
      </c>
    </row>
    <row r="429" spans="2:65" s="1" customFormat="1" ht="29.25" x14ac:dyDescent="0.2">
      <c r="B429" s="33"/>
      <c r="D429" s="153" t="s">
        <v>360</v>
      </c>
      <c r="F429" s="180" t="s">
        <v>4796</v>
      </c>
      <c r="I429" s="150"/>
      <c r="L429" s="33"/>
      <c r="M429" s="151"/>
      <c r="T429" s="54"/>
      <c r="AT429" s="18" t="s">
        <v>360</v>
      </c>
      <c r="AU429" s="18" t="s">
        <v>78</v>
      </c>
    </row>
    <row r="430" spans="2:65" s="1" customFormat="1" ht="16.5" customHeight="1" x14ac:dyDescent="0.2">
      <c r="B430" s="134"/>
      <c r="C430" s="135" t="s">
        <v>1892</v>
      </c>
      <c r="D430" s="135" t="s">
        <v>306</v>
      </c>
      <c r="E430" s="136" t="s">
        <v>4797</v>
      </c>
      <c r="F430" s="137" t="s">
        <v>4798</v>
      </c>
      <c r="G430" s="138" t="s">
        <v>179</v>
      </c>
      <c r="H430" s="139">
        <v>90</v>
      </c>
      <c r="I430" s="140"/>
      <c r="J430" s="141">
        <f>ROUND(I430*H430,2)</f>
        <v>0</v>
      </c>
      <c r="K430" s="137" t="s">
        <v>4330</v>
      </c>
      <c r="L430" s="33"/>
      <c r="M430" s="142" t="s">
        <v>2</v>
      </c>
      <c r="N430" s="143" t="s">
        <v>42</v>
      </c>
      <c r="P430" s="144">
        <f>O430*H430</f>
        <v>0</v>
      </c>
      <c r="Q430" s="144">
        <v>0</v>
      </c>
      <c r="R430" s="144">
        <f>Q430*H430</f>
        <v>0</v>
      </c>
      <c r="S430" s="144">
        <v>0</v>
      </c>
      <c r="T430" s="145">
        <f>S430*H430</f>
        <v>0</v>
      </c>
      <c r="AR430" s="146" t="s">
        <v>86</v>
      </c>
      <c r="AT430" s="146" t="s">
        <v>306</v>
      </c>
      <c r="AU430" s="146" t="s">
        <v>78</v>
      </c>
      <c r="AY430" s="18" t="s">
        <v>304</v>
      </c>
      <c r="BE430" s="147">
        <f>IF(N430="základní",J430,0)</f>
        <v>0</v>
      </c>
      <c r="BF430" s="147">
        <f>IF(N430="snížená",J430,0)</f>
        <v>0</v>
      </c>
      <c r="BG430" s="147">
        <f>IF(N430="zákl. přenesená",J430,0)</f>
        <v>0</v>
      </c>
      <c r="BH430" s="147">
        <f>IF(N430="sníž. přenesená",J430,0)</f>
        <v>0</v>
      </c>
      <c r="BI430" s="147">
        <f>IF(N430="nulová",J430,0)</f>
        <v>0</v>
      </c>
      <c r="BJ430" s="18" t="s">
        <v>78</v>
      </c>
      <c r="BK430" s="147">
        <f>ROUND(I430*H430,2)</f>
        <v>0</v>
      </c>
      <c r="BL430" s="18" t="s">
        <v>86</v>
      </c>
      <c r="BM430" s="146" t="s">
        <v>4799</v>
      </c>
    </row>
    <row r="431" spans="2:65" s="1" customFormat="1" ht="19.5" x14ac:dyDescent="0.2">
      <c r="B431" s="33"/>
      <c r="D431" s="153" t="s">
        <v>360</v>
      </c>
      <c r="F431" s="180" t="s">
        <v>4800</v>
      </c>
      <c r="I431" s="150"/>
      <c r="L431" s="33"/>
      <c r="M431" s="151"/>
      <c r="T431" s="54"/>
      <c r="AT431" s="18" t="s">
        <v>360</v>
      </c>
      <c r="AU431" s="18" t="s">
        <v>78</v>
      </c>
    </row>
    <row r="432" spans="2:65" s="1" customFormat="1" ht="21.75" customHeight="1" x14ac:dyDescent="0.2">
      <c r="B432" s="134"/>
      <c r="C432" s="181" t="s">
        <v>1904</v>
      </c>
      <c r="D432" s="181" t="s">
        <v>535</v>
      </c>
      <c r="E432" s="182" t="s">
        <v>4801</v>
      </c>
      <c r="F432" s="183" t="s">
        <v>4802</v>
      </c>
      <c r="G432" s="184" t="s">
        <v>871</v>
      </c>
      <c r="H432" s="185">
        <v>4.4000000000000004</v>
      </c>
      <c r="I432" s="186"/>
      <c r="J432" s="187">
        <f>ROUND(I432*H432,2)</f>
        <v>0</v>
      </c>
      <c r="K432" s="183" t="s">
        <v>4330</v>
      </c>
      <c r="L432" s="188"/>
      <c r="M432" s="189" t="s">
        <v>2</v>
      </c>
      <c r="N432" s="190" t="s">
        <v>42</v>
      </c>
      <c r="P432" s="144">
        <f>O432*H432</f>
        <v>0</v>
      </c>
      <c r="Q432" s="144">
        <v>0</v>
      </c>
      <c r="R432" s="144">
        <f>Q432*H432</f>
        <v>0</v>
      </c>
      <c r="S432" s="144">
        <v>0</v>
      </c>
      <c r="T432" s="145">
        <f>S432*H432</f>
        <v>0</v>
      </c>
      <c r="AR432" s="146" t="s">
        <v>98</v>
      </c>
      <c r="AT432" s="146" t="s">
        <v>535</v>
      </c>
      <c r="AU432" s="146" t="s">
        <v>78</v>
      </c>
      <c r="AY432" s="18" t="s">
        <v>304</v>
      </c>
      <c r="BE432" s="147">
        <f>IF(N432="základní",J432,0)</f>
        <v>0</v>
      </c>
      <c r="BF432" s="147">
        <f>IF(N432="snížená",J432,0)</f>
        <v>0</v>
      </c>
      <c r="BG432" s="147">
        <f>IF(N432="zákl. přenesená",J432,0)</f>
        <v>0</v>
      </c>
      <c r="BH432" s="147">
        <f>IF(N432="sníž. přenesená",J432,0)</f>
        <v>0</v>
      </c>
      <c r="BI432" s="147">
        <f>IF(N432="nulová",J432,0)</f>
        <v>0</v>
      </c>
      <c r="BJ432" s="18" t="s">
        <v>78</v>
      </c>
      <c r="BK432" s="147">
        <f>ROUND(I432*H432,2)</f>
        <v>0</v>
      </c>
      <c r="BL432" s="18" t="s">
        <v>86</v>
      </c>
      <c r="BM432" s="146" t="s">
        <v>2499</v>
      </c>
    </row>
    <row r="433" spans="2:65" s="1" customFormat="1" ht="29.25" x14ac:dyDescent="0.2">
      <c r="B433" s="33"/>
      <c r="D433" s="153" t="s">
        <v>360</v>
      </c>
      <c r="F433" s="180" t="s">
        <v>4803</v>
      </c>
      <c r="I433" s="150"/>
      <c r="L433" s="33"/>
      <c r="M433" s="151"/>
      <c r="T433" s="54"/>
      <c r="AT433" s="18" t="s">
        <v>360</v>
      </c>
      <c r="AU433" s="18" t="s">
        <v>78</v>
      </c>
    </row>
    <row r="434" spans="2:65" s="1" customFormat="1" ht="21.75" customHeight="1" x14ac:dyDescent="0.2">
      <c r="B434" s="134"/>
      <c r="C434" s="181" t="s">
        <v>1907</v>
      </c>
      <c r="D434" s="181" t="s">
        <v>535</v>
      </c>
      <c r="E434" s="182" t="s">
        <v>4804</v>
      </c>
      <c r="F434" s="183" t="s">
        <v>4805</v>
      </c>
      <c r="G434" s="184" t="s">
        <v>871</v>
      </c>
      <c r="H434" s="185">
        <v>13.2</v>
      </c>
      <c r="I434" s="186"/>
      <c r="J434" s="187">
        <f>ROUND(I434*H434,2)</f>
        <v>0</v>
      </c>
      <c r="K434" s="183" t="s">
        <v>4330</v>
      </c>
      <c r="L434" s="188"/>
      <c r="M434" s="189" t="s">
        <v>2</v>
      </c>
      <c r="N434" s="190" t="s">
        <v>42</v>
      </c>
      <c r="P434" s="144">
        <f>O434*H434</f>
        <v>0</v>
      </c>
      <c r="Q434" s="144">
        <v>0</v>
      </c>
      <c r="R434" s="144">
        <f>Q434*H434</f>
        <v>0</v>
      </c>
      <c r="S434" s="144">
        <v>0</v>
      </c>
      <c r="T434" s="145">
        <f>S434*H434</f>
        <v>0</v>
      </c>
      <c r="AR434" s="146" t="s">
        <v>98</v>
      </c>
      <c r="AT434" s="146" t="s">
        <v>535</v>
      </c>
      <c r="AU434" s="146" t="s">
        <v>78</v>
      </c>
      <c r="AY434" s="18" t="s">
        <v>304</v>
      </c>
      <c r="BE434" s="147">
        <f>IF(N434="základní",J434,0)</f>
        <v>0</v>
      </c>
      <c r="BF434" s="147">
        <f>IF(N434="snížená",J434,0)</f>
        <v>0</v>
      </c>
      <c r="BG434" s="147">
        <f>IF(N434="zákl. přenesená",J434,0)</f>
        <v>0</v>
      </c>
      <c r="BH434" s="147">
        <f>IF(N434="sníž. přenesená",J434,0)</f>
        <v>0</v>
      </c>
      <c r="BI434" s="147">
        <f>IF(N434="nulová",J434,0)</f>
        <v>0</v>
      </c>
      <c r="BJ434" s="18" t="s">
        <v>78</v>
      </c>
      <c r="BK434" s="147">
        <f>ROUND(I434*H434,2)</f>
        <v>0</v>
      </c>
      <c r="BL434" s="18" t="s">
        <v>86</v>
      </c>
      <c r="BM434" s="146" t="s">
        <v>2507</v>
      </c>
    </row>
    <row r="435" spans="2:65" s="1" customFormat="1" ht="29.25" x14ac:dyDescent="0.2">
      <c r="B435" s="33"/>
      <c r="D435" s="153" t="s">
        <v>360</v>
      </c>
      <c r="F435" s="180" t="s">
        <v>4806</v>
      </c>
      <c r="I435" s="150"/>
      <c r="L435" s="33"/>
      <c r="M435" s="151"/>
      <c r="T435" s="54"/>
      <c r="AT435" s="18" t="s">
        <v>360</v>
      </c>
      <c r="AU435" s="18" t="s">
        <v>78</v>
      </c>
    </row>
    <row r="436" spans="2:65" s="1" customFormat="1" ht="21.75" customHeight="1" x14ac:dyDescent="0.2">
      <c r="B436" s="134"/>
      <c r="C436" s="181" t="s">
        <v>1912</v>
      </c>
      <c r="D436" s="181" t="s">
        <v>535</v>
      </c>
      <c r="E436" s="182" t="s">
        <v>4807</v>
      </c>
      <c r="F436" s="183" t="s">
        <v>4808</v>
      </c>
      <c r="G436" s="184" t="s">
        <v>871</v>
      </c>
      <c r="H436" s="185">
        <v>11</v>
      </c>
      <c r="I436" s="186"/>
      <c r="J436" s="187">
        <f>ROUND(I436*H436,2)</f>
        <v>0</v>
      </c>
      <c r="K436" s="183" t="s">
        <v>4330</v>
      </c>
      <c r="L436" s="188"/>
      <c r="M436" s="189" t="s">
        <v>2</v>
      </c>
      <c r="N436" s="190" t="s">
        <v>42</v>
      </c>
      <c r="P436" s="144">
        <f>O436*H436</f>
        <v>0</v>
      </c>
      <c r="Q436" s="144">
        <v>0</v>
      </c>
      <c r="R436" s="144">
        <f>Q436*H436</f>
        <v>0</v>
      </c>
      <c r="S436" s="144">
        <v>0</v>
      </c>
      <c r="T436" s="145">
        <f>S436*H436</f>
        <v>0</v>
      </c>
      <c r="AR436" s="146" t="s">
        <v>98</v>
      </c>
      <c r="AT436" s="146" t="s">
        <v>535</v>
      </c>
      <c r="AU436" s="146" t="s">
        <v>78</v>
      </c>
      <c r="AY436" s="18" t="s">
        <v>304</v>
      </c>
      <c r="BE436" s="147">
        <f>IF(N436="základní",J436,0)</f>
        <v>0</v>
      </c>
      <c r="BF436" s="147">
        <f>IF(N436="snížená",J436,0)</f>
        <v>0</v>
      </c>
      <c r="BG436" s="147">
        <f>IF(N436="zákl. přenesená",J436,0)</f>
        <v>0</v>
      </c>
      <c r="BH436" s="147">
        <f>IF(N436="sníž. přenesená",J436,0)</f>
        <v>0</v>
      </c>
      <c r="BI436" s="147">
        <f>IF(N436="nulová",J436,0)</f>
        <v>0</v>
      </c>
      <c r="BJ436" s="18" t="s">
        <v>78</v>
      </c>
      <c r="BK436" s="147">
        <f>ROUND(I436*H436,2)</f>
        <v>0</v>
      </c>
      <c r="BL436" s="18" t="s">
        <v>86</v>
      </c>
      <c r="BM436" s="146" t="s">
        <v>2515</v>
      </c>
    </row>
    <row r="437" spans="2:65" s="1" customFormat="1" ht="29.25" x14ac:dyDescent="0.2">
      <c r="B437" s="33"/>
      <c r="D437" s="153" t="s">
        <v>360</v>
      </c>
      <c r="F437" s="180" t="s">
        <v>4792</v>
      </c>
      <c r="I437" s="150"/>
      <c r="L437" s="33"/>
      <c r="M437" s="151"/>
      <c r="T437" s="54"/>
      <c r="AT437" s="18" t="s">
        <v>360</v>
      </c>
      <c r="AU437" s="18" t="s">
        <v>78</v>
      </c>
    </row>
    <row r="438" spans="2:65" s="1" customFormat="1" ht="16.5" customHeight="1" x14ac:dyDescent="0.2">
      <c r="B438" s="134"/>
      <c r="C438" s="135" t="s">
        <v>1919</v>
      </c>
      <c r="D438" s="135" t="s">
        <v>306</v>
      </c>
      <c r="E438" s="136" t="s">
        <v>4809</v>
      </c>
      <c r="F438" s="137" t="s">
        <v>4810</v>
      </c>
      <c r="G438" s="138" t="s">
        <v>179</v>
      </c>
      <c r="H438" s="139">
        <v>20</v>
      </c>
      <c r="I438" s="140"/>
      <c r="J438" s="141">
        <f>ROUND(I438*H438,2)</f>
        <v>0</v>
      </c>
      <c r="K438" s="137" t="s">
        <v>4330</v>
      </c>
      <c r="L438" s="33"/>
      <c r="M438" s="142" t="s">
        <v>2</v>
      </c>
      <c r="N438" s="143" t="s">
        <v>42</v>
      </c>
      <c r="P438" s="144">
        <f>O438*H438</f>
        <v>0</v>
      </c>
      <c r="Q438" s="144">
        <v>0</v>
      </c>
      <c r="R438" s="144">
        <f>Q438*H438</f>
        <v>0</v>
      </c>
      <c r="S438" s="144">
        <v>0</v>
      </c>
      <c r="T438" s="145">
        <f>S438*H438</f>
        <v>0</v>
      </c>
      <c r="AR438" s="146" t="s">
        <v>86</v>
      </c>
      <c r="AT438" s="146" t="s">
        <v>306</v>
      </c>
      <c r="AU438" s="146" t="s">
        <v>78</v>
      </c>
      <c r="AY438" s="18" t="s">
        <v>304</v>
      </c>
      <c r="BE438" s="147">
        <f>IF(N438="základní",J438,0)</f>
        <v>0</v>
      </c>
      <c r="BF438" s="147">
        <f>IF(N438="snížená",J438,0)</f>
        <v>0</v>
      </c>
      <c r="BG438" s="147">
        <f>IF(N438="zákl. přenesená",J438,0)</f>
        <v>0</v>
      </c>
      <c r="BH438" s="147">
        <f>IF(N438="sníž. přenesená",J438,0)</f>
        <v>0</v>
      </c>
      <c r="BI438" s="147">
        <f>IF(N438="nulová",J438,0)</f>
        <v>0</v>
      </c>
      <c r="BJ438" s="18" t="s">
        <v>78</v>
      </c>
      <c r="BK438" s="147">
        <f>ROUND(I438*H438,2)</f>
        <v>0</v>
      </c>
      <c r="BL438" s="18" t="s">
        <v>86</v>
      </c>
      <c r="BM438" s="146" t="s">
        <v>2525</v>
      </c>
    </row>
    <row r="439" spans="2:65" s="1" customFormat="1" ht="19.5" x14ac:dyDescent="0.2">
      <c r="B439" s="33"/>
      <c r="D439" s="153" t="s">
        <v>360</v>
      </c>
      <c r="F439" s="180" t="s">
        <v>4811</v>
      </c>
      <c r="I439" s="150"/>
      <c r="L439" s="33"/>
      <c r="M439" s="151"/>
      <c r="T439" s="54"/>
      <c r="AT439" s="18" t="s">
        <v>360</v>
      </c>
      <c r="AU439" s="18" t="s">
        <v>78</v>
      </c>
    </row>
    <row r="440" spans="2:65" s="1" customFormat="1" ht="21.75" customHeight="1" x14ac:dyDescent="0.2">
      <c r="B440" s="134"/>
      <c r="C440" s="181" t="s">
        <v>1924</v>
      </c>
      <c r="D440" s="181" t="s">
        <v>535</v>
      </c>
      <c r="E440" s="182" t="s">
        <v>4812</v>
      </c>
      <c r="F440" s="183" t="s">
        <v>4813</v>
      </c>
      <c r="G440" s="184" t="s">
        <v>871</v>
      </c>
      <c r="H440" s="185">
        <v>1.1000000000000001</v>
      </c>
      <c r="I440" s="186"/>
      <c r="J440" s="187">
        <f>ROUND(I440*H440,2)</f>
        <v>0</v>
      </c>
      <c r="K440" s="183" t="s">
        <v>4330</v>
      </c>
      <c r="L440" s="188"/>
      <c r="M440" s="189" t="s">
        <v>2</v>
      </c>
      <c r="N440" s="190" t="s">
        <v>42</v>
      </c>
      <c r="P440" s="144">
        <f>O440*H440</f>
        <v>0</v>
      </c>
      <c r="Q440" s="144">
        <v>0</v>
      </c>
      <c r="R440" s="144">
        <f>Q440*H440</f>
        <v>0</v>
      </c>
      <c r="S440" s="144">
        <v>0</v>
      </c>
      <c r="T440" s="145">
        <f>S440*H440</f>
        <v>0</v>
      </c>
      <c r="AR440" s="146" t="s">
        <v>98</v>
      </c>
      <c r="AT440" s="146" t="s">
        <v>535</v>
      </c>
      <c r="AU440" s="146" t="s">
        <v>78</v>
      </c>
      <c r="AY440" s="18" t="s">
        <v>304</v>
      </c>
      <c r="BE440" s="147">
        <f>IF(N440="základní",J440,0)</f>
        <v>0</v>
      </c>
      <c r="BF440" s="147">
        <f>IF(N440="snížená",J440,0)</f>
        <v>0</v>
      </c>
      <c r="BG440" s="147">
        <f>IF(N440="zákl. přenesená",J440,0)</f>
        <v>0</v>
      </c>
      <c r="BH440" s="147">
        <f>IF(N440="sníž. přenesená",J440,0)</f>
        <v>0</v>
      </c>
      <c r="BI440" s="147">
        <f>IF(N440="nulová",J440,0)</f>
        <v>0</v>
      </c>
      <c r="BJ440" s="18" t="s">
        <v>78</v>
      </c>
      <c r="BK440" s="147">
        <f>ROUND(I440*H440,2)</f>
        <v>0</v>
      </c>
      <c r="BL440" s="18" t="s">
        <v>86</v>
      </c>
      <c r="BM440" s="146" t="s">
        <v>2539</v>
      </c>
    </row>
    <row r="441" spans="2:65" s="1" customFormat="1" ht="29.25" x14ac:dyDescent="0.2">
      <c r="B441" s="33"/>
      <c r="D441" s="153" t="s">
        <v>360</v>
      </c>
      <c r="F441" s="180" t="s">
        <v>4814</v>
      </c>
      <c r="I441" s="150"/>
      <c r="L441" s="33"/>
      <c r="M441" s="151"/>
      <c r="T441" s="54"/>
      <c r="AT441" s="18" t="s">
        <v>360</v>
      </c>
      <c r="AU441" s="18" t="s">
        <v>78</v>
      </c>
    </row>
    <row r="442" spans="2:65" s="1" customFormat="1" ht="21.75" customHeight="1" x14ac:dyDescent="0.2">
      <c r="B442" s="134"/>
      <c r="C442" s="181" t="s">
        <v>1926</v>
      </c>
      <c r="D442" s="181" t="s">
        <v>535</v>
      </c>
      <c r="E442" s="182" t="s">
        <v>4815</v>
      </c>
      <c r="F442" s="183" t="s">
        <v>4816</v>
      </c>
      <c r="G442" s="184" t="s">
        <v>871</v>
      </c>
      <c r="H442" s="185">
        <v>3.3</v>
      </c>
      <c r="I442" s="186"/>
      <c r="J442" s="187">
        <f>ROUND(I442*H442,2)</f>
        <v>0</v>
      </c>
      <c r="K442" s="183" t="s">
        <v>4330</v>
      </c>
      <c r="L442" s="188"/>
      <c r="M442" s="189" t="s">
        <v>2</v>
      </c>
      <c r="N442" s="190" t="s">
        <v>42</v>
      </c>
      <c r="P442" s="144">
        <f>O442*H442</f>
        <v>0</v>
      </c>
      <c r="Q442" s="144">
        <v>0</v>
      </c>
      <c r="R442" s="144">
        <f>Q442*H442</f>
        <v>0</v>
      </c>
      <c r="S442" s="144">
        <v>0</v>
      </c>
      <c r="T442" s="145">
        <f>S442*H442</f>
        <v>0</v>
      </c>
      <c r="AR442" s="146" t="s">
        <v>98</v>
      </c>
      <c r="AT442" s="146" t="s">
        <v>535</v>
      </c>
      <c r="AU442" s="146" t="s">
        <v>78</v>
      </c>
      <c r="AY442" s="18" t="s">
        <v>304</v>
      </c>
      <c r="BE442" s="147">
        <f>IF(N442="základní",J442,0)</f>
        <v>0</v>
      </c>
      <c r="BF442" s="147">
        <f>IF(N442="snížená",J442,0)</f>
        <v>0</v>
      </c>
      <c r="BG442" s="147">
        <f>IF(N442="zákl. přenesená",J442,0)</f>
        <v>0</v>
      </c>
      <c r="BH442" s="147">
        <f>IF(N442="sníž. přenesená",J442,0)</f>
        <v>0</v>
      </c>
      <c r="BI442" s="147">
        <f>IF(N442="nulová",J442,0)</f>
        <v>0</v>
      </c>
      <c r="BJ442" s="18" t="s">
        <v>78</v>
      </c>
      <c r="BK442" s="147">
        <f>ROUND(I442*H442,2)</f>
        <v>0</v>
      </c>
      <c r="BL442" s="18" t="s">
        <v>86</v>
      </c>
      <c r="BM442" s="146" t="s">
        <v>2560</v>
      </c>
    </row>
    <row r="443" spans="2:65" s="1" customFormat="1" ht="29.25" x14ac:dyDescent="0.2">
      <c r="B443" s="33"/>
      <c r="D443" s="153" t="s">
        <v>360</v>
      </c>
      <c r="F443" s="180" t="s">
        <v>4817</v>
      </c>
      <c r="I443" s="150"/>
      <c r="L443" s="33"/>
      <c r="M443" s="151"/>
      <c r="T443" s="54"/>
      <c r="AT443" s="18" t="s">
        <v>360</v>
      </c>
      <c r="AU443" s="18" t="s">
        <v>78</v>
      </c>
    </row>
    <row r="444" spans="2:65" s="1" customFormat="1" ht="21.75" customHeight="1" x14ac:dyDescent="0.2">
      <c r="B444" s="134"/>
      <c r="C444" s="181" t="s">
        <v>1933</v>
      </c>
      <c r="D444" s="181" t="s">
        <v>535</v>
      </c>
      <c r="E444" s="182" t="s">
        <v>4818</v>
      </c>
      <c r="F444" s="183" t="s">
        <v>4819</v>
      </c>
      <c r="G444" s="184" t="s">
        <v>871</v>
      </c>
      <c r="H444" s="185">
        <v>2.2000000000000002</v>
      </c>
      <c r="I444" s="186"/>
      <c r="J444" s="187">
        <f>ROUND(I444*H444,2)</f>
        <v>0</v>
      </c>
      <c r="K444" s="183" t="s">
        <v>4330</v>
      </c>
      <c r="L444" s="188"/>
      <c r="M444" s="189" t="s">
        <v>2</v>
      </c>
      <c r="N444" s="190" t="s">
        <v>42</v>
      </c>
      <c r="P444" s="144">
        <f>O444*H444</f>
        <v>0</v>
      </c>
      <c r="Q444" s="144">
        <v>0</v>
      </c>
      <c r="R444" s="144">
        <f>Q444*H444</f>
        <v>0</v>
      </c>
      <c r="S444" s="144">
        <v>0</v>
      </c>
      <c r="T444" s="145">
        <f>S444*H444</f>
        <v>0</v>
      </c>
      <c r="AR444" s="146" t="s">
        <v>98</v>
      </c>
      <c r="AT444" s="146" t="s">
        <v>535</v>
      </c>
      <c r="AU444" s="146" t="s">
        <v>78</v>
      </c>
      <c r="AY444" s="18" t="s">
        <v>304</v>
      </c>
      <c r="BE444" s="147">
        <f>IF(N444="základní",J444,0)</f>
        <v>0</v>
      </c>
      <c r="BF444" s="147">
        <f>IF(N444="snížená",J444,0)</f>
        <v>0</v>
      </c>
      <c r="BG444" s="147">
        <f>IF(N444="zákl. přenesená",J444,0)</f>
        <v>0</v>
      </c>
      <c r="BH444" s="147">
        <f>IF(N444="sníž. přenesená",J444,0)</f>
        <v>0</v>
      </c>
      <c r="BI444" s="147">
        <f>IF(N444="nulová",J444,0)</f>
        <v>0</v>
      </c>
      <c r="BJ444" s="18" t="s">
        <v>78</v>
      </c>
      <c r="BK444" s="147">
        <f>ROUND(I444*H444,2)</f>
        <v>0</v>
      </c>
      <c r="BL444" s="18" t="s">
        <v>86</v>
      </c>
      <c r="BM444" s="146" t="s">
        <v>2585</v>
      </c>
    </row>
    <row r="445" spans="2:65" s="1" customFormat="1" ht="29.25" x14ac:dyDescent="0.2">
      <c r="B445" s="33"/>
      <c r="D445" s="153" t="s">
        <v>360</v>
      </c>
      <c r="F445" s="180" t="s">
        <v>4820</v>
      </c>
      <c r="I445" s="150"/>
      <c r="L445" s="33"/>
      <c r="M445" s="151"/>
      <c r="T445" s="54"/>
      <c r="AT445" s="18" t="s">
        <v>360</v>
      </c>
      <c r="AU445" s="18" t="s">
        <v>78</v>
      </c>
    </row>
    <row r="446" spans="2:65" s="1" customFormat="1" ht="21.75" customHeight="1" x14ac:dyDescent="0.2">
      <c r="B446" s="134"/>
      <c r="C446" s="135" t="s">
        <v>1938</v>
      </c>
      <c r="D446" s="135" t="s">
        <v>306</v>
      </c>
      <c r="E446" s="136" t="s">
        <v>4821</v>
      </c>
      <c r="F446" s="137" t="s">
        <v>4822</v>
      </c>
      <c r="G446" s="138" t="s">
        <v>871</v>
      </c>
      <c r="H446" s="139">
        <v>11</v>
      </c>
      <c r="I446" s="140"/>
      <c r="J446" s="141">
        <f>ROUND(I446*H446,2)</f>
        <v>0</v>
      </c>
      <c r="K446" s="137" t="s">
        <v>4330</v>
      </c>
      <c r="L446" s="33"/>
      <c r="M446" s="142" t="s">
        <v>2</v>
      </c>
      <c r="N446" s="143" t="s">
        <v>42</v>
      </c>
      <c r="P446" s="144">
        <f>O446*H446</f>
        <v>0</v>
      </c>
      <c r="Q446" s="144">
        <v>0</v>
      </c>
      <c r="R446" s="144">
        <f>Q446*H446</f>
        <v>0</v>
      </c>
      <c r="S446" s="144">
        <v>0</v>
      </c>
      <c r="T446" s="145">
        <f>S446*H446</f>
        <v>0</v>
      </c>
      <c r="AR446" s="146" t="s">
        <v>86</v>
      </c>
      <c r="AT446" s="146" t="s">
        <v>306</v>
      </c>
      <c r="AU446" s="146" t="s">
        <v>78</v>
      </c>
      <c r="AY446" s="18" t="s">
        <v>304</v>
      </c>
      <c r="BE446" s="147">
        <f>IF(N446="základní",J446,0)</f>
        <v>0</v>
      </c>
      <c r="BF446" s="147">
        <f>IF(N446="snížená",J446,0)</f>
        <v>0</v>
      </c>
      <c r="BG446" s="147">
        <f>IF(N446="zákl. přenesená",J446,0)</f>
        <v>0</v>
      </c>
      <c r="BH446" s="147">
        <f>IF(N446="sníž. přenesená",J446,0)</f>
        <v>0</v>
      </c>
      <c r="BI446" s="147">
        <f>IF(N446="nulová",J446,0)</f>
        <v>0</v>
      </c>
      <c r="BJ446" s="18" t="s">
        <v>78</v>
      </c>
      <c r="BK446" s="147">
        <f>ROUND(I446*H446,2)</f>
        <v>0</v>
      </c>
      <c r="BL446" s="18" t="s">
        <v>86</v>
      </c>
      <c r="BM446" s="146" t="s">
        <v>2606</v>
      </c>
    </row>
    <row r="447" spans="2:65" s="1" customFormat="1" ht="19.5" x14ac:dyDescent="0.2">
      <c r="B447" s="33"/>
      <c r="D447" s="153" t="s">
        <v>360</v>
      </c>
      <c r="F447" s="180" t="s">
        <v>4669</v>
      </c>
      <c r="I447" s="150"/>
      <c r="L447" s="33"/>
      <c r="M447" s="151"/>
      <c r="T447" s="54"/>
      <c r="AT447" s="18" t="s">
        <v>360</v>
      </c>
      <c r="AU447" s="18" t="s">
        <v>78</v>
      </c>
    </row>
    <row r="448" spans="2:65" s="1" customFormat="1" ht="16.5" customHeight="1" x14ac:dyDescent="0.2">
      <c r="B448" s="134"/>
      <c r="C448" s="181" t="s">
        <v>1942</v>
      </c>
      <c r="D448" s="181" t="s">
        <v>535</v>
      </c>
      <c r="E448" s="182" t="s">
        <v>4823</v>
      </c>
      <c r="F448" s="183" t="s">
        <v>4824</v>
      </c>
      <c r="G448" s="184" t="s">
        <v>871</v>
      </c>
      <c r="H448" s="185">
        <v>12.1</v>
      </c>
      <c r="I448" s="186"/>
      <c r="J448" s="187">
        <f>ROUND(I448*H448,2)</f>
        <v>0</v>
      </c>
      <c r="K448" s="183" t="s">
        <v>4330</v>
      </c>
      <c r="L448" s="188"/>
      <c r="M448" s="189" t="s">
        <v>2</v>
      </c>
      <c r="N448" s="190" t="s">
        <v>42</v>
      </c>
      <c r="P448" s="144">
        <f>O448*H448</f>
        <v>0</v>
      </c>
      <c r="Q448" s="144">
        <v>0</v>
      </c>
      <c r="R448" s="144">
        <f>Q448*H448</f>
        <v>0</v>
      </c>
      <c r="S448" s="144">
        <v>0</v>
      </c>
      <c r="T448" s="145">
        <f>S448*H448</f>
        <v>0</v>
      </c>
      <c r="AR448" s="146" t="s">
        <v>98</v>
      </c>
      <c r="AT448" s="146" t="s">
        <v>535</v>
      </c>
      <c r="AU448" s="146" t="s">
        <v>78</v>
      </c>
      <c r="AY448" s="18" t="s">
        <v>304</v>
      </c>
      <c r="BE448" s="147">
        <f>IF(N448="základní",J448,0)</f>
        <v>0</v>
      </c>
      <c r="BF448" s="147">
        <f>IF(N448="snížená",J448,0)</f>
        <v>0</v>
      </c>
      <c r="BG448" s="147">
        <f>IF(N448="zákl. přenesená",J448,0)</f>
        <v>0</v>
      </c>
      <c r="BH448" s="147">
        <f>IF(N448="sníž. přenesená",J448,0)</f>
        <v>0</v>
      </c>
      <c r="BI448" s="147">
        <f>IF(N448="nulová",J448,0)</f>
        <v>0</v>
      </c>
      <c r="BJ448" s="18" t="s">
        <v>78</v>
      </c>
      <c r="BK448" s="147">
        <f>ROUND(I448*H448,2)</f>
        <v>0</v>
      </c>
      <c r="BL448" s="18" t="s">
        <v>86</v>
      </c>
      <c r="BM448" s="146" t="s">
        <v>2629</v>
      </c>
    </row>
    <row r="449" spans="2:65" s="1" customFormat="1" ht="29.25" x14ac:dyDescent="0.2">
      <c r="B449" s="33"/>
      <c r="D449" s="153" t="s">
        <v>360</v>
      </c>
      <c r="F449" s="180" t="s">
        <v>4825</v>
      </c>
      <c r="I449" s="150"/>
      <c r="L449" s="33"/>
      <c r="M449" s="151"/>
      <c r="T449" s="54"/>
      <c r="AT449" s="18" t="s">
        <v>360</v>
      </c>
      <c r="AU449" s="18" t="s">
        <v>78</v>
      </c>
    </row>
    <row r="450" spans="2:65" s="1" customFormat="1" ht="21.75" customHeight="1" x14ac:dyDescent="0.2">
      <c r="B450" s="134"/>
      <c r="C450" s="135" t="s">
        <v>1956</v>
      </c>
      <c r="D450" s="135" t="s">
        <v>306</v>
      </c>
      <c r="E450" s="136" t="s">
        <v>4826</v>
      </c>
      <c r="F450" s="137" t="s">
        <v>4827</v>
      </c>
      <c r="G450" s="138" t="s">
        <v>871</v>
      </c>
      <c r="H450" s="139">
        <v>11</v>
      </c>
      <c r="I450" s="140"/>
      <c r="J450" s="141">
        <f>ROUND(I450*H450,2)</f>
        <v>0</v>
      </c>
      <c r="K450" s="137" t="s">
        <v>4330</v>
      </c>
      <c r="L450" s="33"/>
      <c r="M450" s="142" t="s">
        <v>2</v>
      </c>
      <c r="N450" s="143" t="s">
        <v>42</v>
      </c>
      <c r="P450" s="144">
        <f>O450*H450</f>
        <v>0</v>
      </c>
      <c r="Q450" s="144">
        <v>0</v>
      </c>
      <c r="R450" s="144">
        <f>Q450*H450</f>
        <v>0</v>
      </c>
      <c r="S450" s="144">
        <v>0</v>
      </c>
      <c r="T450" s="145">
        <f>S450*H450</f>
        <v>0</v>
      </c>
      <c r="AR450" s="146" t="s">
        <v>86</v>
      </c>
      <c r="AT450" s="146" t="s">
        <v>306</v>
      </c>
      <c r="AU450" s="146" t="s">
        <v>78</v>
      </c>
      <c r="AY450" s="18" t="s">
        <v>304</v>
      </c>
      <c r="BE450" s="147">
        <f>IF(N450="základní",J450,0)</f>
        <v>0</v>
      </c>
      <c r="BF450" s="147">
        <f>IF(N450="snížená",J450,0)</f>
        <v>0</v>
      </c>
      <c r="BG450" s="147">
        <f>IF(N450="zákl. přenesená",J450,0)</f>
        <v>0</v>
      </c>
      <c r="BH450" s="147">
        <f>IF(N450="sníž. přenesená",J450,0)</f>
        <v>0</v>
      </c>
      <c r="BI450" s="147">
        <f>IF(N450="nulová",J450,0)</f>
        <v>0</v>
      </c>
      <c r="BJ450" s="18" t="s">
        <v>78</v>
      </c>
      <c r="BK450" s="147">
        <f>ROUND(I450*H450,2)</f>
        <v>0</v>
      </c>
      <c r="BL450" s="18" t="s">
        <v>86</v>
      </c>
      <c r="BM450" s="146" t="s">
        <v>2636</v>
      </c>
    </row>
    <row r="451" spans="2:65" s="1" customFormat="1" ht="19.5" x14ac:dyDescent="0.2">
      <c r="B451" s="33"/>
      <c r="D451" s="153" t="s">
        <v>360</v>
      </c>
      <c r="F451" s="180" t="s">
        <v>4669</v>
      </c>
      <c r="I451" s="150"/>
      <c r="L451" s="33"/>
      <c r="M451" s="151"/>
      <c r="T451" s="54"/>
      <c r="AT451" s="18" t="s">
        <v>360</v>
      </c>
      <c r="AU451" s="18" t="s">
        <v>78</v>
      </c>
    </row>
    <row r="452" spans="2:65" s="1" customFormat="1" ht="16.5" customHeight="1" x14ac:dyDescent="0.2">
      <c r="B452" s="134"/>
      <c r="C452" s="181" t="s">
        <v>1962</v>
      </c>
      <c r="D452" s="181" t="s">
        <v>535</v>
      </c>
      <c r="E452" s="182" t="s">
        <v>4828</v>
      </c>
      <c r="F452" s="183" t="s">
        <v>4829</v>
      </c>
      <c r="G452" s="184" t="s">
        <v>871</v>
      </c>
      <c r="H452" s="185">
        <v>7.7</v>
      </c>
      <c r="I452" s="186"/>
      <c r="J452" s="187">
        <f>ROUND(I452*H452,2)</f>
        <v>0</v>
      </c>
      <c r="K452" s="183" t="s">
        <v>4330</v>
      </c>
      <c r="L452" s="188"/>
      <c r="M452" s="189" t="s">
        <v>2</v>
      </c>
      <c r="N452" s="190" t="s">
        <v>42</v>
      </c>
      <c r="P452" s="144">
        <f>O452*H452</f>
        <v>0</v>
      </c>
      <c r="Q452" s="144">
        <v>0</v>
      </c>
      <c r="R452" s="144">
        <f>Q452*H452</f>
        <v>0</v>
      </c>
      <c r="S452" s="144">
        <v>0</v>
      </c>
      <c r="T452" s="145">
        <f>S452*H452</f>
        <v>0</v>
      </c>
      <c r="AR452" s="146" t="s">
        <v>98</v>
      </c>
      <c r="AT452" s="146" t="s">
        <v>535</v>
      </c>
      <c r="AU452" s="146" t="s">
        <v>78</v>
      </c>
      <c r="AY452" s="18" t="s">
        <v>304</v>
      </c>
      <c r="BE452" s="147">
        <f>IF(N452="základní",J452,0)</f>
        <v>0</v>
      </c>
      <c r="BF452" s="147">
        <f>IF(N452="snížená",J452,0)</f>
        <v>0</v>
      </c>
      <c r="BG452" s="147">
        <f>IF(N452="zákl. přenesená",J452,0)</f>
        <v>0</v>
      </c>
      <c r="BH452" s="147">
        <f>IF(N452="sníž. přenesená",J452,0)</f>
        <v>0</v>
      </c>
      <c r="BI452" s="147">
        <f>IF(N452="nulová",J452,0)</f>
        <v>0</v>
      </c>
      <c r="BJ452" s="18" t="s">
        <v>78</v>
      </c>
      <c r="BK452" s="147">
        <f>ROUND(I452*H452,2)</f>
        <v>0</v>
      </c>
      <c r="BL452" s="18" t="s">
        <v>86</v>
      </c>
      <c r="BM452" s="146" t="s">
        <v>2648</v>
      </c>
    </row>
    <row r="453" spans="2:65" s="1" customFormat="1" ht="29.25" x14ac:dyDescent="0.2">
      <c r="B453" s="33"/>
      <c r="D453" s="153" t="s">
        <v>360</v>
      </c>
      <c r="F453" s="180" t="s">
        <v>4796</v>
      </c>
      <c r="I453" s="150"/>
      <c r="L453" s="33"/>
      <c r="M453" s="151"/>
      <c r="T453" s="54"/>
      <c r="AT453" s="18" t="s">
        <v>360</v>
      </c>
      <c r="AU453" s="18" t="s">
        <v>78</v>
      </c>
    </row>
    <row r="454" spans="2:65" s="1" customFormat="1" ht="16.5" customHeight="1" x14ac:dyDescent="0.2">
      <c r="B454" s="134"/>
      <c r="C454" s="181" t="s">
        <v>1966</v>
      </c>
      <c r="D454" s="181" t="s">
        <v>535</v>
      </c>
      <c r="E454" s="182" t="s">
        <v>4830</v>
      </c>
      <c r="F454" s="183" t="s">
        <v>4831</v>
      </c>
      <c r="G454" s="184" t="s">
        <v>871</v>
      </c>
      <c r="H454" s="185">
        <v>4.4000000000000004</v>
      </c>
      <c r="I454" s="186"/>
      <c r="J454" s="187">
        <f>ROUND(I454*H454,2)</f>
        <v>0</v>
      </c>
      <c r="K454" s="183" t="s">
        <v>4330</v>
      </c>
      <c r="L454" s="188"/>
      <c r="M454" s="189" t="s">
        <v>2</v>
      </c>
      <c r="N454" s="190" t="s">
        <v>42</v>
      </c>
      <c r="P454" s="144">
        <f>O454*H454</f>
        <v>0</v>
      </c>
      <c r="Q454" s="144">
        <v>0</v>
      </c>
      <c r="R454" s="144">
        <f>Q454*H454</f>
        <v>0</v>
      </c>
      <c r="S454" s="144">
        <v>0</v>
      </c>
      <c r="T454" s="145">
        <f>S454*H454</f>
        <v>0</v>
      </c>
      <c r="AR454" s="146" t="s">
        <v>98</v>
      </c>
      <c r="AT454" s="146" t="s">
        <v>535</v>
      </c>
      <c r="AU454" s="146" t="s">
        <v>78</v>
      </c>
      <c r="AY454" s="18" t="s">
        <v>304</v>
      </c>
      <c r="BE454" s="147">
        <f>IF(N454="základní",J454,0)</f>
        <v>0</v>
      </c>
      <c r="BF454" s="147">
        <f>IF(N454="snížená",J454,0)</f>
        <v>0</v>
      </c>
      <c r="BG454" s="147">
        <f>IF(N454="zákl. přenesená",J454,0)</f>
        <v>0</v>
      </c>
      <c r="BH454" s="147">
        <f>IF(N454="sníž. přenesená",J454,0)</f>
        <v>0</v>
      </c>
      <c r="BI454" s="147">
        <f>IF(N454="nulová",J454,0)</f>
        <v>0</v>
      </c>
      <c r="BJ454" s="18" t="s">
        <v>78</v>
      </c>
      <c r="BK454" s="147">
        <f>ROUND(I454*H454,2)</f>
        <v>0</v>
      </c>
      <c r="BL454" s="18" t="s">
        <v>86</v>
      </c>
      <c r="BM454" s="146" t="s">
        <v>2662</v>
      </c>
    </row>
    <row r="455" spans="2:65" s="1" customFormat="1" ht="29.25" x14ac:dyDescent="0.2">
      <c r="B455" s="33"/>
      <c r="D455" s="153" t="s">
        <v>360</v>
      </c>
      <c r="F455" s="180" t="s">
        <v>4803</v>
      </c>
      <c r="I455" s="150"/>
      <c r="L455" s="33"/>
      <c r="M455" s="151"/>
      <c r="T455" s="54"/>
      <c r="AT455" s="18" t="s">
        <v>360</v>
      </c>
      <c r="AU455" s="18" t="s">
        <v>78</v>
      </c>
    </row>
    <row r="456" spans="2:65" s="11" customFormat="1" ht="25.9" customHeight="1" x14ac:dyDescent="0.2">
      <c r="B456" s="122"/>
      <c r="D456" s="123" t="s">
        <v>70</v>
      </c>
      <c r="E456" s="124" t="s">
        <v>1278</v>
      </c>
      <c r="F456" s="124" t="s">
        <v>4832</v>
      </c>
      <c r="I456" s="125"/>
      <c r="J456" s="126">
        <f>BK456</f>
        <v>0</v>
      </c>
      <c r="L456" s="122"/>
      <c r="M456" s="127"/>
      <c r="P456" s="128">
        <f>SUM(P457:P476)</f>
        <v>0</v>
      </c>
      <c r="R456" s="128">
        <f>SUM(R457:R476)</f>
        <v>0</v>
      </c>
      <c r="T456" s="129">
        <f>SUM(T457:T476)</f>
        <v>0</v>
      </c>
      <c r="AR456" s="123" t="s">
        <v>78</v>
      </c>
      <c r="AT456" s="130" t="s">
        <v>70</v>
      </c>
      <c r="AU456" s="130" t="s">
        <v>71</v>
      </c>
      <c r="AY456" s="123" t="s">
        <v>304</v>
      </c>
      <c r="BK456" s="131">
        <f>SUM(BK457:BK476)</f>
        <v>0</v>
      </c>
    </row>
    <row r="457" spans="2:65" s="1" customFormat="1" ht="21.75" customHeight="1" x14ac:dyDescent="0.2">
      <c r="B457" s="134"/>
      <c r="C457" s="135" t="s">
        <v>1969</v>
      </c>
      <c r="D457" s="135" t="s">
        <v>306</v>
      </c>
      <c r="E457" s="136" t="s">
        <v>4833</v>
      </c>
      <c r="F457" s="137" t="s">
        <v>4834</v>
      </c>
      <c r="G457" s="138" t="s">
        <v>871</v>
      </c>
      <c r="H457" s="139">
        <v>7</v>
      </c>
      <c r="I457" s="140"/>
      <c r="J457" s="141">
        <f>ROUND(I457*H457,2)</f>
        <v>0</v>
      </c>
      <c r="K457" s="137" t="s">
        <v>4330</v>
      </c>
      <c r="L457" s="33"/>
      <c r="M457" s="142" t="s">
        <v>2</v>
      </c>
      <c r="N457" s="143" t="s">
        <v>42</v>
      </c>
      <c r="P457" s="144">
        <f>O457*H457</f>
        <v>0</v>
      </c>
      <c r="Q457" s="144">
        <v>0</v>
      </c>
      <c r="R457" s="144">
        <f>Q457*H457</f>
        <v>0</v>
      </c>
      <c r="S457" s="144">
        <v>0</v>
      </c>
      <c r="T457" s="145">
        <f>S457*H457</f>
        <v>0</v>
      </c>
      <c r="AR457" s="146" t="s">
        <v>86</v>
      </c>
      <c r="AT457" s="146" t="s">
        <v>306</v>
      </c>
      <c r="AU457" s="146" t="s">
        <v>78</v>
      </c>
      <c r="AY457" s="18" t="s">
        <v>304</v>
      </c>
      <c r="BE457" s="147">
        <f>IF(N457="základní",J457,0)</f>
        <v>0</v>
      </c>
      <c r="BF457" s="147">
        <f>IF(N457="snížená",J457,0)</f>
        <v>0</v>
      </c>
      <c r="BG457" s="147">
        <f>IF(N457="zákl. přenesená",J457,0)</f>
        <v>0</v>
      </c>
      <c r="BH457" s="147">
        <f>IF(N457="sníž. přenesená",J457,0)</f>
        <v>0</v>
      </c>
      <c r="BI457" s="147">
        <f>IF(N457="nulová",J457,0)</f>
        <v>0</v>
      </c>
      <c r="BJ457" s="18" t="s">
        <v>78</v>
      </c>
      <c r="BK457" s="147">
        <f>ROUND(I457*H457,2)</f>
        <v>0</v>
      </c>
      <c r="BL457" s="18" t="s">
        <v>86</v>
      </c>
      <c r="BM457" s="146" t="s">
        <v>2673</v>
      </c>
    </row>
    <row r="458" spans="2:65" s="1" customFormat="1" ht="19.5" x14ac:dyDescent="0.2">
      <c r="B458" s="33"/>
      <c r="D458" s="153" t="s">
        <v>360</v>
      </c>
      <c r="F458" s="180" t="s">
        <v>4835</v>
      </c>
      <c r="I458" s="150"/>
      <c r="L458" s="33"/>
      <c r="M458" s="151"/>
      <c r="T458" s="54"/>
      <c r="AT458" s="18" t="s">
        <v>360</v>
      </c>
      <c r="AU458" s="18" t="s">
        <v>78</v>
      </c>
    </row>
    <row r="459" spans="2:65" s="1" customFormat="1" ht="21.75" customHeight="1" x14ac:dyDescent="0.2">
      <c r="B459" s="134"/>
      <c r="C459" s="181" t="s">
        <v>1971</v>
      </c>
      <c r="D459" s="181" t="s">
        <v>535</v>
      </c>
      <c r="E459" s="182" t="s">
        <v>4836</v>
      </c>
      <c r="F459" s="183" t="s">
        <v>4837</v>
      </c>
      <c r="G459" s="184" t="s">
        <v>871</v>
      </c>
      <c r="H459" s="185">
        <v>7</v>
      </c>
      <c r="I459" s="186"/>
      <c r="J459" s="187">
        <f>ROUND(I459*H459,2)</f>
        <v>0</v>
      </c>
      <c r="K459" s="183" t="s">
        <v>4330</v>
      </c>
      <c r="L459" s="188"/>
      <c r="M459" s="189" t="s">
        <v>2</v>
      </c>
      <c r="N459" s="190" t="s">
        <v>42</v>
      </c>
      <c r="P459" s="144">
        <f>O459*H459</f>
        <v>0</v>
      </c>
      <c r="Q459" s="144">
        <v>0</v>
      </c>
      <c r="R459" s="144">
        <f>Q459*H459</f>
        <v>0</v>
      </c>
      <c r="S459" s="144">
        <v>0</v>
      </c>
      <c r="T459" s="145">
        <f>S459*H459</f>
        <v>0</v>
      </c>
      <c r="AR459" s="146" t="s">
        <v>98</v>
      </c>
      <c r="AT459" s="146" t="s">
        <v>535</v>
      </c>
      <c r="AU459" s="146" t="s">
        <v>78</v>
      </c>
      <c r="AY459" s="18" t="s">
        <v>304</v>
      </c>
      <c r="BE459" s="147">
        <f>IF(N459="základní",J459,0)</f>
        <v>0</v>
      </c>
      <c r="BF459" s="147">
        <f>IF(N459="snížená",J459,0)</f>
        <v>0</v>
      </c>
      <c r="BG459" s="147">
        <f>IF(N459="zákl. přenesená",J459,0)</f>
        <v>0</v>
      </c>
      <c r="BH459" s="147">
        <f>IF(N459="sníž. přenesená",J459,0)</f>
        <v>0</v>
      </c>
      <c r="BI459" s="147">
        <f>IF(N459="nulová",J459,0)</f>
        <v>0</v>
      </c>
      <c r="BJ459" s="18" t="s">
        <v>78</v>
      </c>
      <c r="BK459" s="147">
        <f>ROUND(I459*H459,2)</f>
        <v>0</v>
      </c>
      <c r="BL459" s="18" t="s">
        <v>86</v>
      </c>
      <c r="BM459" s="146" t="s">
        <v>2684</v>
      </c>
    </row>
    <row r="460" spans="2:65" s="1" customFormat="1" ht="19.5" x14ac:dyDescent="0.2">
      <c r="B460" s="33"/>
      <c r="D460" s="153" t="s">
        <v>360</v>
      </c>
      <c r="F460" s="180" t="s">
        <v>4835</v>
      </c>
      <c r="I460" s="150"/>
      <c r="L460" s="33"/>
      <c r="M460" s="151"/>
      <c r="T460" s="54"/>
      <c r="AT460" s="18" t="s">
        <v>360</v>
      </c>
      <c r="AU460" s="18" t="s">
        <v>78</v>
      </c>
    </row>
    <row r="461" spans="2:65" s="1" customFormat="1" ht="16.5" customHeight="1" x14ac:dyDescent="0.2">
      <c r="B461" s="134"/>
      <c r="C461" s="181" t="s">
        <v>1975</v>
      </c>
      <c r="D461" s="181" t="s">
        <v>535</v>
      </c>
      <c r="E461" s="182" t="s">
        <v>4838</v>
      </c>
      <c r="F461" s="183" t="s">
        <v>4839</v>
      </c>
      <c r="G461" s="184" t="s">
        <v>871</v>
      </c>
      <c r="H461" s="185">
        <v>13</v>
      </c>
      <c r="I461" s="186"/>
      <c r="J461" s="187">
        <f>ROUND(I461*H461,2)</f>
        <v>0</v>
      </c>
      <c r="K461" s="183" t="s">
        <v>4330</v>
      </c>
      <c r="L461" s="188"/>
      <c r="M461" s="189" t="s">
        <v>2</v>
      </c>
      <c r="N461" s="190" t="s">
        <v>42</v>
      </c>
      <c r="P461" s="144">
        <f>O461*H461</f>
        <v>0</v>
      </c>
      <c r="Q461" s="144">
        <v>0</v>
      </c>
      <c r="R461" s="144">
        <f>Q461*H461</f>
        <v>0</v>
      </c>
      <c r="S461" s="144">
        <v>0</v>
      </c>
      <c r="T461" s="145">
        <f>S461*H461</f>
        <v>0</v>
      </c>
      <c r="AR461" s="146" t="s">
        <v>98</v>
      </c>
      <c r="AT461" s="146" t="s">
        <v>535</v>
      </c>
      <c r="AU461" s="146" t="s">
        <v>78</v>
      </c>
      <c r="AY461" s="18" t="s">
        <v>304</v>
      </c>
      <c r="BE461" s="147">
        <f>IF(N461="základní",J461,0)</f>
        <v>0</v>
      </c>
      <c r="BF461" s="147">
        <f>IF(N461="snížená",J461,0)</f>
        <v>0</v>
      </c>
      <c r="BG461" s="147">
        <f>IF(N461="zákl. přenesená",J461,0)</f>
        <v>0</v>
      </c>
      <c r="BH461" s="147">
        <f>IF(N461="sníž. přenesená",J461,0)</f>
        <v>0</v>
      </c>
      <c r="BI461" s="147">
        <f>IF(N461="nulová",J461,0)</f>
        <v>0</v>
      </c>
      <c r="BJ461" s="18" t="s">
        <v>78</v>
      </c>
      <c r="BK461" s="147">
        <f>ROUND(I461*H461,2)</f>
        <v>0</v>
      </c>
      <c r="BL461" s="18" t="s">
        <v>86</v>
      </c>
      <c r="BM461" s="146" t="s">
        <v>2692</v>
      </c>
    </row>
    <row r="462" spans="2:65" s="1" customFormat="1" ht="19.5" x14ac:dyDescent="0.2">
      <c r="B462" s="33"/>
      <c r="D462" s="153" t="s">
        <v>360</v>
      </c>
      <c r="F462" s="180" t="s">
        <v>4490</v>
      </c>
      <c r="I462" s="150"/>
      <c r="L462" s="33"/>
      <c r="M462" s="151"/>
      <c r="T462" s="54"/>
      <c r="AT462" s="18" t="s">
        <v>360</v>
      </c>
      <c r="AU462" s="18" t="s">
        <v>78</v>
      </c>
    </row>
    <row r="463" spans="2:65" s="1" customFormat="1" ht="16.5" customHeight="1" x14ac:dyDescent="0.2">
      <c r="B463" s="134"/>
      <c r="C463" s="181" t="s">
        <v>2018</v>
      </c>
      <c r="D463" s="181" t="s">
        <v>535</v>
      </c>
      <c r="E463" s="182" t="s">
        <v>4840</v>
      </c>
      <c r="F463" s="183" t="s">
        <v>4841</v>
      </c>
      <c r="G463" s="184" t="s">
        <v>871</v>
      </c>
      <c r="H463" s="185">
        <v>3</v>
      </c>
      <c r="I463" s="186"/>
      <c r="J463" s="187">
        <f>ROUND(I463*H463,2)</f>
        <v>0</v>
      </c>
      <c r="K463" s="183" t="s">
        <v>4330</v>
      </c>
      <c r="L463" s="188"/>
      <c r="M463" s="189" t="s">
        <v>2</v>
      </c>
      <c r="N463" s="190" t="s">
        <v>42</v>
      </c>
      <c r="P463" s="144">
        <f>O463*H463</f>
        <v>0</v>
      </c>
      <c r="Q463" s="144">
        <v>0</v>
      </c>
      <c r="R463" s="144">
        <f>Q463*H463</f>
        <v>0</v>
      </c>
      <c r="S463" s="144">
        <v>0</v>
      </c>
      <c r="T463" s="145">
        <f>S463*H463</f>
        <v>0</v>
      </c>
      <c r="AR463" s="146" t="s">
        <v>98</v>
      </c>
      <c r="AT463" s="146" t="s">
        <v>535</v>
      </c>
      <c r="AU463" s="146" t="s">
        <v>78</v>
      </c>
      <c r="AY463" s="18" t="s">
        <v>304</v>
      </c>
      <c r="BE463" s="147">
        <f>IF(N463="základní",J463,0)</f>
        <v>0</v>
      </c>
      <c r="BF463" s="147">
        <f>IF(N463="snížená",J463,0)</f>
        <v>0</v>
      </c>
      <c r="BG463" s="147">
        <f>IF(N463="zákl. přenesená",J463,0)</f>
        <v>0</v>
      </c>
      <c r="BH463" s="147">
        <f>IF(N463="sníž. přenesená",J463,0)</f>
        <v>0</v>
      </c>
      <c r="BI463" s="147">
        <f>IF(N463="nulová",J463,0)</f>
        <v>0</v>
      </c>
      <c r="BJ463" s="18" t="s">
        <v>78</v>
      </c>
      <c r="BK463" s="147">
        <f>ROUND(I463*H463,2)</f>
        <v>0</v>
      </c>
      <c r="BL463" s="18" t="s">
        <v>86</v>
      </c>
      <c r="BM463" s="146" t="s">
        <v>2703</v>
      </c>
    </row>
    <row r="464" spans="2:65" s="1" customFormat="1" ht="19.5" x14ac:dyDescent="0.2">
      <c r="B464" s="33"/>
      <c r="D464" s="153" t="s">
        <v>360</v>
      </c>
      <c r="F464" s="180" t="s">
        <v>4395</v>
      </c>
      <c r="I464" s="150"/>
      <c r="L464" s="33"/>
      <c r="M464" s="151"/>
      <c r="T464" s="54"/>
      <c r="AT464" s="18" t="s">
        <v>360</v>
      </c>
      <c r="AU464" s="18" t="s">
        <v>78</v>
      </c>
    </row>
    <row r="465" spans="2:65" s="1" customFormat="1" ht="16.5" customHeight="1" x14ac:dyDescent="0.2">
      <c r="B465" s="134"/>
      <c r="C465" s="181" t="s">
        <v>2028</v>
      </c>
      <c r="D465" s="181" t="s">
        <v>535</v>
      </c>
      <c r="E465" s="182" t="s">
        <v>4842</v>
      </c>
      <c r="F465" s="183" t="s">
        <v>4843</v>
      </c>
      <c r="G465" s="184" t="s">
        <v>871</v>
      </c>
      <c r="H465" s="185">
        <v>3</v>
      </c>
      <c r="I465" s="186"/>
      <c r="J465" s="187">
        <f>ROUND(I465*H465,2)</f>
        <v>0</v>
      </c>
      <c r="K465" s="183" t="s">
        <v>4330</v>
      </c>
      <c r="L465" s="188"/>
      <c r="M465" s="189" t="s">
        <v>2</v>
      </c>
      <c r="N465" s="190" t="s">
        <v>42</v>
      </c>
      <c r="P465" s="144">
        <f>O465*H465</f>
        <v>0</v>
      </c>
      <c r="Q465" s="144">
        <v>0</v>
      </c>
      <c r="R465" s="144">
        <f>Q465*H465</f>
        <v>0</v>
      </c>
      <c r="S465" s="144">
        <v>0</v>
      </c>
      <c r="T465" s="145">
        <f>S465*H465</f>
        <v>0</v>
      </c>
      <c r="AR465" s="146" t="s">
        <v>98</v>
      </c>
      <c r="AT465" s="146" t="s">
        <v>535</v>
      </c>
      <c r="AU465" s="146" t="s">
        <v>78</v>
      </c>
      <c r="AY465" s="18" t="s">
        <v>304</v>
      </c>
      <c r="BE465" s="147">
        <f>IF(N465="základní",J465,0)</f>
        <v>0</v>
      </c>
      <c r="BF465" s="147">
        <f>IF(N465="snížená",J465,0)</f>
        <v>0</v>
      </c>
      <c r="BG465" s="147">
        <f>IF(N465="zákl. přenesená",J465,0)</f>
        <v>0</v>
      </c>
      <c r="BH465" s="147">
        <f>IF(N465="sníž. přenesená",J465,0)</f>
        <v>0</v>
      </c>
      <c r="BI465" s="147">
        <f>IF(N465="nulová",J465,0)</f>
        <v>0</v>
      </c>
      <c r="BJ465" s="18" t="s">
        <v>78</v>
      </c>
      <c r="BK465" s="147">
        <f>ROUND(I465*H465,2)</f>
        <v>0</v>
      </c>
      <c r="BL465" s="18" t="s">
        <v>86</v>
      </c>
      <c r="BM465" s="146" t="s">
        <v>2710</v>
      </c>
    </row>
    <row r="466" spans="2:65" s="1" customFormat="1" ht="19.5" x14ac:dyDescent="0.2">
      <c r="B466" s="33"/>
      <c r="D466" s="153" t="s">
        <v>360</v>
      </c>
      <c r="F466" s="180" t="s">
        <v>4395</v>
      </c>
      <c r="I466" s="150"/>
      <c r="L466" s="33"/>
      <c r="M466" s="151"/>
      <c r="T466" s="54"/>
      <c r="AT466" s="18" t="s">
        <v>360</v>
      </c>
      <c r="AU466" s="18" t="s">
        <v>78</v>
      </c>
    </row>
    <row r="467" spans="2:65" s="1" customFormat="1" ht="16.5" customHeight="1" x14ac:dyDescent="0.2">
      <c r="B467" s="134"/>
      <c r="C467" s="181" t="s">
        <v>2033</v>
      </c>
      <c r="D467" s="181" t="s">
        <v>535</v>
      </c>
      <c r="E467" s="182" t="s">
        <v>4844</v>
      </c>
      <c r="F467" s="183" t="s">
        <v>4845</v>
      </c>
      <c r="G467" s="184" t="s">
        <v>871</v>
      </c>
      <c r="H467" s="185">
        <v>7</v>
      </c>
      <c r="I467" s="186"/>
      <c r="J467" s="187">
        <f>ROUND(I467*H467,2)</f>
        <v>0</v>
      </c>
      <c r="K467" s="183" t="s">
        <v>4330</v>
      </c>
      <c r="L467" s="188"/>
      <c r="M467" s="189" t="s">
        <v>2</v>
      </c>
      <c r="N467" s="190" t="s">
        <v>42</v>
      </c>
      <c r="P467" s="144">
        <f>O467*H467</f>
        <v>0</v>
      </c>
      <c r="Q467" s="144">
        <v>0</v>
      </c>
      <c r="R467" s="144">
        <f>Q467*H467</f>
        <v>0</v>
      </c>
      <c r="S467" s="144">
        <v>0</v>
      </c>
      <c r="T467" s="145">
        <f>S467*H467</f>
        <v>0</v>
      </c>
      <c r="AR467" s="146" t="s">
        <v>98</v>
      </c>
      <c r="AT467" s="146" t="s">
        <v>535</v>
      </c>
      <c r="AU467" s="146" t="s">
        <v>78</v>
      </c>
      <c r="AY467" s="18" t="s">
        <v>304</v>
      </c>
      <c r="BE467" s="147">
        <f>IF(N467="základní",J467,0)</f>
        <v>0</v>
      </c>
      <c r="BF467" s="147">
        <f>IF(N467="snížená",J467,0)</f>
        <v>0</v>
      </c>
      <c r="BG467" s="147">
        <f>IF(N467="zákl. přenesená",J467,0)</f>
        <v>0</v>
      </c>
      <c r="BH467" s="147">
        <f>IF(N467="sníž. přenesená",J467,0)</f>
        <v>0</v>
      </c>
      <c r="BI467" s="147">
        <f>IF(N467="nulová",J467,0)</f>
        <v>0</v>
      </c>
      <c r="BJ467" s="18" t="s">
        <v>78</v>
      </c>
      <c r="BK467" s="147">
        <f>ROUND(I467*H467,2)</f>
        <v>0</v>
      </c>
      <c r="BL467" s="18" t="s">
        <v>86</v>
      </c>
      <c r="BM467" s="146" t="s">
        <v>2721</v>
      </c>
    </row>
    <row r="468" spans="2:65" s="1" customFormat="1" ht="19.5" x14ac:dyDescent="0.2">
      <c r="B468" s="33"/>
      <c r="D468" s="153" t="s">
        <v>360</v>
      </c>
      <c r="F468" s="180" t="s">
        <v>4835</v>
      </c>
      <c r="I468" s="150"/>
      <c r="L468" s="33"/>
      <c r="M468" s="151"/>
      <c r="T468" s="54"/>
      <c r="AT468" s="18" t="s">
        <v>360</v>
      </c>
      <c r="AU468" s="18" t="s">
        <v>78</v>
      </c>
    </row>
    <row r="469" spans="2:65" s="1" customFormat="1" ht="16.5" customHeight="1" x14ac:dyDescent="0.2">
      <c r="B469" s="134"/>
      <c r="C469" s="135" t="s">
        <v>2038</v>
      </c>
      <c r="D469" s="135" t="s">
        <v>306</v>
      </c>
      <c r="E469" s="136" t="s">
        <v>4846</v>
      </c>
      <c r="F469" s="137" t="s">
        <v>4847</v>
      </c>
      <c r="G469" s="138" t="s">
        <v>871</v>
      </c>
      <c r="H469" s="139">
        <v>9</v>
      </c>
      <c r="I469" s="140"/>
      <c r="J469" s="141">
        <f>ROUND(I469*H469,2)</f>
        <v>0</v>
      </c>
      <c r="K469" s="137" t="s">
        <v>4330</v>
      </c>
      <c r="L469" s="33"/>
      <c r="M469" s="142" t="s">
        <v>2</v>
      </c>
      <c r="N469" s="143" t="s">
        <v>42</v>
      </c>
      <c r="P469" s="144">
        <f>O469*H469</f>
        <v>0</v>
      </c>
      <c r="Q469" s="144">
        <v>0</v>
      </c>
      <c r="R469" s="144">
        <f>Q469*H469</f>
        <v>0</v>
      </c>
      <c r="S469" s="144">
        <v>0</v>
      </c>
      <c r="T469" s="145">
        <f>S469*H469</f>
        <v>0</v>
      </c>
      <c r="AR469" s="146" t="s">
        <v>86</v>
      </c>
      <c r="AT469" s="146" t="s">
        <v>306</v>
      </c>
      <c r="AU469" s="146" t="s">
        <v>78</v>
      </c>
      <c r="AY469" s="18" t="s">
        <v>304</v>
      </c>
      <c r="BE469" s="147">
        <f>IF(N469="základní",J469,0)</f>
        <v>0</v>
      </c>
      <c r="BF469" s="147">
        <f>IF(N469="snížená",J469,0)</f>
        <v>0</v>
      </c>
      <c r="BG469" s="147">
        <f>IF(N469="zákl. přenesená",J469,0)</f>
        <v>0</v>
      </c>
      <c r="BH469" s="147">
        <f>IF(N469="sníž. přenesená",J469,0)</f>
        <v>0</v>
      </c>
      <c r="BI469" s="147">
        <f>IF(N469="nulová",J469,0)</f>
        <v>0</v>
      </c>
      <c r="BJ469" s="18" t="s">
        <v>78</v>
      </c>
      <c r="BK469" s="147">
        <f>ROUND(I469*H469,2)</f>
        <v>0</v>
      </c>
      <c r="BL469" s="18" t="s">
        <v>86</v>
      </c>
      <c r="BM469" s="146" t="s">
        <v>2733</v>
      </c>
    </row>
    <row r="470" spans="2:65" s="1" customFormat="1" ht="29.25" x14ac:dyDescent="0.2">
      <c r="B470" s="33"/>
      <c r="D470" s="153" t="s">
        <v>360</v>
      </c>
      <c r="F470" s="180" t="s">
        <v>4848</v>
      </c>
      <c r="I470" s="150"/>
      <c r="L470" s="33"/>
      <c r="M470" s="151"/>
      <c r="T470" s="54"/>
      <c r="AT470" s="18" t="s">
        <v>360</v>
      </c>
      <c r="AU470" s="18" t="s">
        <v>78</v>
      </c>
    </row>
    <row r="471" spans="2:65" s="1" customFormat="1" ht="21.75" customHeight="1" x14ac:dyDescent="0.2">
      <c r="B471" s="134"/>
      <c r="C471" s="135" t="s">
        <v>2051</v>
      </c>
      <c r="D471" s="135" t="s">
        <v>306</v>
      </c>
      <c r="E471" s="136" t="s">
        <v>4849</v>
      </c>
      <c r="F471" s="137" t="s">
        <v>4850</v>
      </c>
      <c r="G471" s="138" t="s">
        <v>871</v>
      </c>
      <c r="H471" s="139">
        <v>1</v>
      </c>
      <c r="I471" s="140"/>
      <c r="J471" s="141">
        <f>ROUND(I471*H471,2)</f>
        <v>0</v>
      </c>
      <c r="K471" s="137" t="s">
        <v>4330</v>
      </c>
      <c r="L471" s="33"/>
      <c r="M471" s="142" t="s">
        <v>2</v>
      </c>
      <c r="N471" s="143" t="s">
        <v>42</v>
      </c>
      <c r="P471" s="144">
        <f>O471*H471</f>
        <v>0</v>
      </c>
      <c r="Q471" s="144">
        <v>0</v>
      </c>
      <c r="R471" s="144">
        <f>Q471*H471</f>
        <v>0</v>
      </c>
      <c r="S471" s="144">
        <v>0</v>
      </c>
      <c r="T471" s="145">
        <f>S471*H471</f>
        <v>0</v>
      </c>
      <c r="AR471" s="146" t="s">
        <v>86</v>
      </c>
      <c r="AT471" s="146" t="s">
        <v>306</v>
      </c>
      <c r="AU471" s="146" t="s">
        <v>78</v>
      </c>
      <c r="AY471" s="18" t="s">
        <v>304</v>
      </c>
      <c r="BE471" s="147">
        <f>IF(N471="základní",J471,0)</f>
        <v>0</v>
      </c>
      <c r="BF471" s="147">
        <f>IF(N471="snížená",J471,0)</f>
        <v>0</v>
      </c>
      <c r="BG471" s="147">
        <f>IF(N471="zákl. přenesená",J471,0)</f>
        <v>0</v>
      </c>
      <c r="BH471" s="147">
        <f>IF(N471="sníž. přenesená",J471,0)</f>
        <v>0</v>
      </c>
      <c r="BI471" s="147">
        <f>IF(N471="nulová",J471,0)</f>
        <v>0</v>
      </c>
      <c r="BJ471" s="18" t="s">
        <v>78</v>
      </c>
      <c r="BK471" s="147">
        <f>ROUND(I471*H471,2)</f>
        <v>0</v>
      </c>
      <c r="BL471" s="18" t="s">
        <v>86</v>
      </c>
      <c r="BM471" s="146" t="s">
        <v>2748</v>
      </c>
    </row>
    <row r="472" spans="2:65" s="1" customFormat="1" ht="29.25" x14ac:dyDescent="0.2">
      <c r="B472" s="33"/>
      <c r="D472" s="153" t="s">
        <v>360</v>
      </c>
      <c r="F472" s="180" t="s">
        <v>4851</v>
      </c>
      <c r="I472" s="150"/>
      <c r="L472" s="33"/>
      <c r="M472" s="151"/>
      <c r="T472" s="54"/>
      <c r="AT472" s="18" t="s">
        <v>360</v>
      </c>
      <c r="AU472" s="18" t="s">
        <v>78</v>
      </c>
    </row>
    <row r="473" spans="2:65" s="1" customFormat="1" ht="21.75" customHeight="1" x14ac:dyDescent="0.2">
      <c r="B473" s="134"/>
      <c r="C473" s="135" t="s">
        <v>2055</v>
      </c>
      <c r="D473" s="135" t="s">
        <v>306</v>
      </c>
      <c r="E473" s="136" t="s">
        <v>4852</v>
      </c>
      <c r="F473" s="137" t="s">
        <v>4850</v>
      </c>
      <c r="G473" s="138" t="s">
        <v>871</v>
      </c>
      <c r="H473" s="139">
        <v>1</v>
      </c>
      <c r="I473" s="140"/>
      <c r="J473" s="141">
        <f>ROUND(I473*H473,2)</f>
        <v>0</v>
      </c>
      <c r="K473" s="137" t="s">
        <v>4330</v>
      </c>
      <c r="L473" s="33"/>
      <c r="M473" s="142" t="s">
        <v>2</v>
      </c>
      <c r="N473" s="143" t="s">
        <v>42</v>
      </c>
      <c r="P473" s="144">
        <f>O473*H473</f>
        <v>0</v>
      </c>
      <c r="Q473" s="144">
        <v>0</v>
      </c>
      <c r="R473" s="144">
        <f>Q473*H473</f>
        <v>0</v>
      </c>
      <c r="S473" s="144">
        <v>0</v>
      </c>
      <c r="T473" s="145">
        <f>S473*H473</f>
        <v>0</v>
      </c>
      <c r="AR473" s="146" t="s">
        <v>86</v>
      </c>
      <c r="AT473" s="146" t="s">
        <v>306</v>
      </c>
      <c r="AU473" s="146" t="s">
        <v>78</v>
      </c>
      <c r="AY473" s="18" t="s">
        <v>304</v>
      </c>
      <c r="BE473" s="147">
        <f>IF(N473="základní",J473,0)</f>
        <v>0</v>
      </c>
      <c r="BF473" s="147">
        <f>IF(N473="snížená",J473,0)</f>
        <v>0</v>
      </c>
      <c r="BG473" s="147">
        <f>IF(N473="zákl. přenesená",J473,0)</f>
        <v>0</v>
      </c>
      <c r="BH473" s="147">
        <f>IF(N473="sníž. přenesená",J473,0)</f>
        <v>0</v>
      </c>
      <c r="BI473" s="147">
        <f>IF(N473="nulová",J473,0)</f>
        <v>0</v>
      </c>
      <c r="BJ473" s="18" t="s">
        <v>78</v>
      </c>
      <c r="BK473" s="147">
        <f>ROUND(I473*H473,2)</f>
        <v>0</v>
      </c>
      <c r="BL473" s="18" t="s">
        <v>86</v>
      </c>
      <c r="BM473" s="146" t="s">
        <v>2763</v>
      </c>
    </row>
    <row r="474" spans="2:65" s="1" customFormat="1" ht="29.25" x14ac:dyDescent="0.2">
      <c r="B474" s="33"/>
      <c r="D474" s="153" t="s">
        <v>360</v>
      </c>
      <c r="F474" s="180" t="s">
        <v>4853</v>
      </c>
      <c r="I474" s="150"/>
      <c r="L474" s="33"/>
      <c r="M474" s="151"/>
      <c r="T474" s="54"/>
      <c r="AT474" s="18" t="s">
        <v>360</v>
      </c>
      <c r="AU474" s="18" t="s">
        <v>78</v>
      </c>
    </row>
    <row r="475" spans="2:65" s="1" customFormat="1" ht="21.75" customHeight="1" x14ac:dyDescent="0.2">
      <c r="B475" s="134"/>
      <c r="C475" s="135" t="s">
        <v>2063</v>
      </c>
      <c r="D475" s="135" t="s">
        <v>306</v>
      </c>
      <c r="E475" s="136" t="s">
        <v>4854</v>
      </c>
      <c r="F475" s="137" t="s">
        <v>4855</v>
      </c>
      <c r="G475" s="138" t="s">
        <v>134</v>
      </c>
      <c r="H475" s="139">
        <v>2.6</v>
      </c>
      <c r="I475" s="140"/>
      <c r="J475" s="141">
        <f>ROUND(I475*H475,2)</f>
        <v>0</v>
      </c>
      <c r="K475" s="137" t="s">
        <v>4330</v>
      </c>
      <c r="L475" s="33"/>
      <c r="M475" s="142" t="s">
        <v>2</v>
      </c>
      <c r="N475" s="143" t="s">
        <v>42</v>
      </c>
      <c r="P475" s="144">
        <f>O475*H475</f>
        <v>0</v>
      </c>
      <c r="Q475" s="144">
        <v>0</v>
      </c>
      <c r="R475" s="144">
        <f>Q475*H475</f>
        <v>0</v>
      </c>
      <c r="S475" s="144">
        <v>0</v>
      </c>
      <c r="T475" s="145">
        <f>S475*H475</f>
        <v>0</v>
      </c>
      <c r="AR475" s="146" t="s">
        <v>86</v>
      </c>
      <c r="AT475" s="146" t="s">
        <v>306</v>
      </c>
      <c r="AU475" s="146" t="s">
        <v>78</v>
      </c>
      <c r="AY475" s="18" t="s">
        <v>304</v>
      </c>
      <c r="BE475" s="147">
        <f>IF(N475="základní",J475,0)</f>
        <v>0</v>
      </c>
      <c r="BF475" s="147">
        <f>IF(N475="snížená",J475,0)</f>
        <v>0</v>
      </c>
      <c r="BG475" s="147">
        <f>IF(N475="zákl. přenesená",J475,0)</f>
        <v>0</v>
      </c>
      <c r="BH475" s="147">
        <f>IF(N475="sníž. přenesená",J475,0)</f>
        <v>0</v>
      </c>
      <c r="BI475" s="147">
        <f>IF(N475="nulová",J475,0)</f>
        <v>0</v>
      </c>
      <c r="BJ475" s="18" t="s">
        <v>78</v>
      </c>
      <c r="BK475" s="147">
        <f>ROUND(I475*H475,2)</f>
        <v>0</v>
      </c>
      <c r="BL475" s="18" t="s">
        <v>86</v>
      </c>
      <c r="BM475" s="146" t="s">
        <v>2781</v>
      </c>
    </row>
    <row r="476" spans="2:65" s="1" customFormat="1" ht="19.5" x14ac:dyDescent="0.2">
      <c r="B476" s="33"/>
      <c r="D476" s="153" t="s">
        <v>360</v>
      </c>
      <c r="F476" s="180" t="s">
        <v>4856</v>
      </c>
      <c r="I476" s="150"/>
      <c r="L476" s="33"/>
      <c r="M476" s="151"/>
      <c r="T476" s="54"/>
      <c r="AT476" s="18" t="s">
        <v>360</v>
      </c>
      <c r="AU476" s="18" t="s">
        <v>78</v>
      </c>
    </row>
    <row r="477" spans="2:65" s="11" customFormat="1" ht="25.9" customHeight="1" x14ac:dyDescent="0.2">
      <c r="B477" s="122"/>
      <c r="D477" s="123" t="s">
        <v>70</v>
      </c>
      <c r="E477" s="124" t="s">
        <v>4857</v>
      </c>
      <c r="F477" s="124" t="s">
        <v>4858</v>
      </c>
      <c r="I477" s="125"/>
      <c r="J477" s="126">
        <f>BK477</f>
        <v>0</v>
      </c>
      <c r="L477" s="122"/>
      <c r="M477" s="127"/>
      <c r="P477" s="128">
        <f>SUM(P478:P485)</f>
        <v>0</v>
      </c>
      <c r="R477" s="128">
        <f>SUM(R478:R485)</f>
        <v>0</v>
      </c>
      <c r="T477" s="129">
        <f>SUM(T478:T485)</f>
        <v>0</v>
      </c>
      <c r="AR477" s="123" t="s">
        <v>78</v>
      </c>
      <c r="AT477" s="130" t="s">
        <v>70</v>
      </c>
      <c r="AU477" s="130" t="s">
        <v>71</v>
      </c>
      <c r="AY477" s="123" t="s">
        <v>304</v>
      </c>
      <c r="BK477" s="131">
        <f>SUM(BK478:BK485)</f>
        <v>0</v>
      </c>
    </row>
    <row r="478" spans="2:65" s="1" customFormat="1" ht="16.5" customHeight="1" x14ac:dyDescent="0.2">
      <c r="B478" s="134"/>
      <c r="C478" s="135" t="s">
        <v>2070</v>
      </c>
      <c r="D478" s="135" t="s">
        <v>306</v>
      </c>
      <c r="E478" s="136" t="s">
        <v>4859</v>
      </c>
      <c r="F478" s="137" t="s">
        <v>4860</v>
      </c>
      <c r="G478" s="138" t="s">
        <v>4509</v>
      </c>
      <c r="H478" s="139">
        <v>52</v>
      </c>
      <c r="I478" s="140"/>
      <c r="J478" s="141">
        <f>ROUND(I478*H478,2)</f>
        <v>0</v>
      </c>
      <c r="K478" s="137" t="s">
        <v>2</v>
      </c>
      <c r="L478" s="33"/>
      <c r="M478" s="142" t="s">
        <v>2</v>
      </c>
      <c r="N478" s="143" t="s">
        <v>42</v>
      </c>
      <c r="P478" s="144">
        <f>O478*H478</f>
        <v>0</v>
      </c>
      <c r="Q478" s="144">
        <v>0</v>
      </c>
      <c r="R478" s="144">
        <f>Q478*H478</f>
        <v>0</v>
      </c>
      <c r="S478" s="144">
        <v>0</v>
      </c>
      <c r="T478" s="145">
        <f>S478*H478</f>
        <v>0</v>
      </c>
      <c r="AR478" s="146" t="s">
        <v>86</v>
      </c>
      <c r="AT478" s="146" t="s">
        <v>306</v>
      </c>
      <c r="AU478" s="146" t="s">
        <v>78</v>
      </c>
      <c r="AY478" s="18" t="s">
        <v>304</v>
      </c>
      <c r="BE478" s="147">
        <f>IF(N478="základní",J478,0)</f>
        <v>0</v>
      </c>
      <c r="BF478" s="147">
        <f>IF(N478="snížená",J478,0)</f>
        <v>0</v>
      </c>
      <c r="BG478" s="147">
        <f>IF(N478="zákl. přenesená",J478,0)</f>
        <v>0</v>
      </c>
      <c r="BH478" s="147">
        <f>IF(N478="sníž. přenesená",J478,0)</f>
        <v>0</v>
      </c>
      <c r="BI478" s="147">
        <f>IF(N478="nulová",J478,0)</f>
        <v>0</v>
      </c>
      <c r="BJ478" s="18" t="s">
        <v>78</v>
      </c>
      <c r="BK478" s="147">
        <f>ROUND(I478*H478,2)</f>
        <v>0</v>
      </c>
      <c r="BL478" s="18" t="s">
        <v>86</v>
      </c>
      <c r="BM478" s="146" t="s">
        <v>2800</v>
      </c>
    </row>
    <row r="479" spans="2:65" s="1" customFormat="1" ht="19.5" x14ac:dyDescent="0.2">
      <c r="B479" s="33"/>
      <c r="D479" s="153" t="s">
        <v>360</v>
      </c>
      <c r="F479" s="180" t="s">
        <v>4861</v>
      </c>
      <c r="I479" s="150"/>
      <c r="L479" s="33"/>
      <c r="M479" s="151"/>
      <c r="T479" s="54"/>
      <c r="AT479" s="18" t="s">
        <v>360</v>
      </c>
      <c r="AU479" s="18" t="s">
        <v>78</v>
      </c>
    </row>
    <row r="480" spans="2:65" s="1" customFormat="1" ht="16.5" customHeight="1" x14ac:dyDescent="0.2">
      <c r="B480" s="134"/>
      <c r="C480" s="181" t="s">
        <v>2073</v>
      </c>
      <c r="D480" s="181" t="s">
        <v>535</v>
      </c>
      <c r="E480" s="182" t="s">
        <v>4862</v>
      </c>
      <c r="F480" s="183" t="s">
        <v>4863</v>
      </c>
      <c r="G480" s="184" t="s">
        <v>4509</v>
      </c>
      <c r="H480" s="185">
        <v>54.6</v>
      </c>
      <c r="I480" s="186"/>
      <c r="J480" s="187">
        <f>ROUND(I480*H480,2)</f>
        <v>0</v>
      </c>
      <c r="K480" s="183" t="s">
        <v>2</v>
      </c>
      <c r="L480" s="188"/>
      <c r="M480" s="189" t="s">
        <v>2</v>
      </c>
      <c r="N480" s="190" t="s">
        <v>42</v>
      </c>
      <c r="P480" s="144">
        <f>O480*H480</f>
        <v>0</v>
      </c>
      <c r="Q480" s="144">
        <v>0</v>
      </c>
      <c r="R480" s="144">
        <f>Q480*H480</f>
        <v>0</v>
      </c>
      <c r="S480" s="144">
        <v>0</v>
      </c>
      <c r="T480" s="145">
        <f>S480*H480</f>
        <v>0</v>
      </c>
      <c r="AR480" s="146" t="s">
        <v>98</v>
      </c>
      <c r="AT480" s="146" t="s">
        <v>535</v>
      </c>
      <c r="AU480" s="146" t="s">
        <v>78</v>
      </c>
      <c r="AY480" s="18" t="s">
        <v>304</v>
      </c>
      <c r="BE480" s="147">
        <f>IF(N480="základní",J480,0)</f>
        <v>0</v>
      </c>
      <c r="BF480" s="147">
        <f>IF(N480="snížená",J480,0)</f>
        <v>0</v>
      </c>
      <c r="BG480" s="147">
        <f>IF(N480="zákl. přenesená",J480,0)</f>
        <v>0</v>
      </c>
      <c r="BH480" s="147">
        <f>IF(N480="sníž. přenesená",J480,0)</f>
        <v>0</v>
      </c>
      <c r="BI480" s="147">
        <f>IF(N480="nulová",J480,0)</f>
        <v>0</v>
      </c>
      <c r="BJ480" s="18" t="s">
        <v>78</v>
      </c>
      <c r="BK480" s="147">
        <f>ROUND(I480*H480,2)</f>
        <v>0</v>
      </c>
      <c r="BL480" s="18" t="s">
        <v>86</v>
      </c>
      <c r="BM480" s="146" t="s">
        <v>2810</v>
      </c>
    </row>
    <row r="481" spans="2:65" s="1" customFormat="1" ht="29.25" x14ac:dyDescent="0.2">
      <c r="B481" s="33"/>
      <c r="D481" s="153" t="s">
        <v>360</v>
      </c>
      <c r="F481" s="180" t="s">
        <v>4864</v>
      </c>
      <c r="I481" s="150"/>
      <c r="L481" s="33"/>
      <c r="M481" s="151"/>
      <c r="T481" s="54"/>
      <c r="AT481" s="18" t="s">
        <v>360</v>
      </c>
      <c r="AU481" s="18" t="s">
        <v>78</v>
      </c>
    </row>
    <row r="482" spans="2:65" s="1" customFormat="1" ht="21.75" customHeight="1" x14ac:dyDescent="0.2">
      <c r="B482" s="134"/>
      <c r="C482" s="135" t="s">
        <v>2078</v>
      </c>
      <c r="D482" s="135" t="s">
        <v>306</v>
      </c>
      <c r="E482" s="136" t="s">
        <v>4865</v>
      </c>
      <c r="F482" s="137" t="s">
        <v>4866</v>
      </c>
      <c r="G482" s="138" t="s">
        <v>581</v>
      </c>
      <c r="H482" s="139">
        <v>1</v>
      </c>
      <c r="I482" s="140"/>
      <c r="J482" s="141">
        <f>ROUND(I482*H482,2)</f>
        <v>0</v>
      </c>
      <c r="K482" s="137" t="s">
        <v>2</v>
      </c>
      <c r="L482" s="33"/>
      <c r="M482" s="142" t="s">
        <v>2</v>
      </c>
      <c r="N482" s="143" t="s">
        <v>42</v>
      </c>
      <c r="P482" s="144">
        <f>O482*H482</f>
        <v>0</v>
      </c>
      <c r="Q482" s="144">
        <v>0</v>
      </c>
      <c r="R482" s="144">
        <f>Q482*H482</f>
        <v>0</v>
      </c>
      <c r="S482" s="144">
        <v>0</v>
      </c>
      <c r="T482" s="145">
        <f>S482*H482</f>
        <v>0</v>
      </c>
      <c r="AR482" s="146" t="s">
        <v>86</v>
      </c>
      <c r="AT482" s="146" t="s">
        <v>306</v>
      </c>
      <c r="AU482" s="146" t="s">
        <v>78</v>
      </c>
      <c r="AY482" s="18" t="s">
        <v>304</v>
      </c>
      <c r="BE482" s="147">
        <f>IF(N482="základní",J482,0)</f>
        <v>0</v>
      </c>
      <c r="BF482" s="147">
        <f>IF(N482="snížená",J482,0)</f>
        <v>0</v>
      </c>
      <c r="BG482" s="147">
        <f>IF(N482="zákl. přenesená",J482,0)</f>
        <v>0</v>
      </c>
      <c r="BH482" s="147">
        <f>IF(N482="sníž. přenesená",J482,0)</f>
        <v>0</v>
      </c>
      <c r="BI482" s="147">
        <f>IF(N482="nulová",J482,0)</f>
        <v>0</v>
      </c>
      <c r="BJ482" s="18" t="s">
        <v>78</v>
      </c>
      <c r="BK482" s="147">
        <f>ROUND(I482*H482,2)</f>
        <v>0</v>
      </c>
      <c r="BL482" s="18" t="s">
        <v>86</v>
      </c>
      <c r="BM482" s="146" t="s">
        <v>2818</v>
      </c>
    </row>
    <row r="483" spans="2:65" s="1" customFormat="1" ht="29.25" x14ac:dyDescent="0.2">
      <c r="B483" s="33"/>
      <c r="D483" s="153" t="s">
        <v>360</v>
      </c>
      <c r="F483" s="180" t="s">
        <v>4661</v>
      </c>
      <c r="I483" s="150"/>
      <c r="L483" s="33"/>
      <c r="M483" s="151"/>
      <c r="T483" s="54"/>
      <c r="AT483" s="18" t="s">
        <v>360</v>
      </c>
      <c r="AU483" s="18" t="s">
        <v>78</v>
      </c>
    </row>
    <row r="484" spans="2:65" s="1" customFormat="1" ht="24.2" customHeight="1" x14ac:dyDescent="0.2">
      <c r="B484" s="134"/>
      <c r="C484" s="135" t="s">
        <v>2086</v>
      </c>
      <c r="D484" s="135" t="s">
        <v>306</v>
      </c>
      <c r="E484" s="136" t="s">
        <v>4867</v>
      </c>
      <c r="F484" s="137" t="s">
        <v>4868</v>
      </c>
      <c r="G484" s="138" t="s">
        <v>581</v>
      </c>
      <c r="H484" s="139">
        <v>1</v>
      </c>
      <c r="I484" s="140"/>
      <c r="J484" s="141">
        <f>ROUND(I484*H484,2)</f>
        <v>0</v>
      </c>
      <c r="K484" s="137" t="s">
        <v>2</v>
      </c>
      <c r="L484" s="33"/>
      <c r="M484" s="142" t="s">
        <v>2</v>
      </c>
      <c r="N484" s="143" t="s">
        <v>42</v>
      </c>
      <c r="P484" s="144">
        <f>O484*H484</f>
        <v>0</v>
      </c>
      <c r="Q484" s="144">
        <v>0</v>
      </c>
      <c r="R484" s="144">
        <f>Q484*H484</f>
        <v>0</v>
      </c>
      <c r="S484" s="144">
        <v>0</v>
      </c>
      <c r="T484" s="145">
        <f>S484*H484</f>
        <v>0</v>
      </c>
      <c r="AR484" s="146" t="s">
        <v>86</v>
      </c>
      <c r="AT484" s="146" t="s">
        <v>306</v>
      </c>
      <c r="AU484" s="146" t="s">
        <v>78</v>
      </c>
      <c r="AY484" s="18" t="s">
        <v>304</v>
      </c>
      <c r="BE484" s="147">
        <f>IF(N484="základní",J484,0)</f>
        <v>0</v>
      </c>
      <c r="BF484" s="147">
        <f>IF(N484="snížená",J484,0)</f>
        <v>0</v>
      </c>
      <c r="BG484" s="147">
        <f>IF(N484="zákl. přenesená",J484,0)</f>
        <v>0</v>
      </c>
      <c r="BH484" s="147">
        <f>IF(N484="sníž. přenesená",J484,0)</f>
        <v>0</v>
      </c>
      <c r="BI484" s="147">
        <f>IF(N484="nulová",J484,0)</f>
        <v>0</v>
      </c>
      <c r="BJ484" s="18" t="s">
        <v>78</v>
      </c>
      <c r="BK484" s="147">
        <f>ROUND(I484*H484,2)</f>
        <v>0</v>
      </c>
      <c r="BL484" s="18" t="s">
        <v>86</v>
      </c>
      <c r="BM484" s="146" t="s">
        <v>2834</v>
      </c>
    </row>
    <row r="485" spans="2:65" s="1" customFormat="1" ht="29.25" x14ac:dyDescent="0.2">
      <c r="B485" s="33"/>
      <c r="D485" s="153" t="s">
        <v>360</v>
      </c>
      <c r="F485" s="180" t="s">
        <v>4869</v>
      </c>
      <c r="I485" s="150"/>
      <c r="L485" s="33"/>
      <c r="M485" s="151"/>
      <c r="T485" s="54"/>
      <c r="AT485" s="18" t="s">
        <v>360</v>
      </c>
      <c r="AU485" s="18" t="s">
        <v>78</v>
      </c>
    </row>
    <row r="486" spans="2:65" s="11" customFormat="1" ht="25.9" customHeight="1" x14ac:dyDescent="0.2">
      <c r="B486" s="122"/>
      <c r="D486" s="123" t="s">
        <v>70</v>
      </c>
      <c r="E486" s="124" t="s">
        <v>1367</v>
      </c>
      <c r="F486" s="124" t="s">
        <v>4870</v>
      </c>
      <c r="I486" s="125"/>
      <c r="J486" s="126">
        <f>BK486</f>
        <v>0</v>
      </c>
      <c r="L486" s="122"/>
      <c r="M486" s="127"/>
      <c r="P486" s="128">
        <f>SUM(P487:P488)</f>
        <v>0</v>
      </c>
      <c r="R486" s="128">
        <f>SUM(R487:R488)</f>
        <v>0</v>
      </c>
      <c r="T486" s="129">
        <f>SUM(T487:T488)</f>
        <v>0</v>
      </c>
      <c r="AR486" s="123" t="s">
        <v>78</v>
      </c>
      <c r="AT486" s="130" t="s">
        <v>70</v>
      </c>
      <c r="AU486" s="130" t="s">
        <v>71</v>
      </c>
      <c r="AY486" s="123" t="s">
        <v>304</v>
      </c>
      <c r="BK486" s="131">
        <f>SUM(BK487:BK488)</f>
        <v>0</v>
      </c>
    </row>
    <row r="487" spans="2:65" s="1" customFormat="1" ht="16.5" customHeight="1" x14ac:dyDescent="0.2">
      <c r="B487" s="134"/>
      <c r="C487" s="135" t="s">
        <v>2092</v>
      </c>
      <c r="D487" s="135" t="s">
        <v>306</v>
      </c>
      <c r="E487" s="136" t="s">
        <v>4871</v>
      </c>
      <c r="F487" s="137" t="s">
        <v>4872</v>
      </c>
      <c r="G487" s="138" t="s">
        <v>179</v>
      </c>
      <c r="H487" s="139">
        <v>185</v>
      </c>
      <c r="I487" s="140"/>
      <c r="J487" s="141">
        <f>ROUND(I487*H487,2)</f>
        <v>0</v>
      </c>
      <c r="K487" s="137" t="s">
        <v>4330</v>
      </c>
      <c r="L487" s="33"/>
      <c r="M487" s="142" t="s">
        <v>2</v>
      </c>
      <c r="N487" s="143" t="s">
        <v>42</v>
      </c>
      <c r="P487" s="144">
        <f>O487*H487</f>
        <v>0</v>
      </c>
      <c r="Q487" s="144">
        <v>0</v>
      </c>
      <c r="R487" s="144">
        <f>Q487*H487</f>
        <v>0</v>
      </c>
      <c r="S487" s="144">
        <v>0</v>
      </c>
      <c r="T487" s="145">
        <f>S487*H487</f>
        <v>0</v>
      </c>
      <c r="AR487" s="146" t="s">
        <v>86</v>
      </c>
      <c r="AT487" s="146" t="s">
        <v>306</v>
      </c>
      <c r="AU487" s="146" t="s">
        <v>78</v>
      </c>
      <c r="AY487" s="18" t="s">
        <v>304</v>
      </c>
      <c r="BE487" s="147">
        <f>IF(N487="základní",J487,0)</f>
        <v>0</v>
      </c>
      <c r="BF487" s="147">
        <f>IF(N487="snížená",J487,0)</f>
        <v>0</v>
      </c>
      <c r="BG487" s="147">
        <f>IF(N487="zákl. přenesená",J487,0)</f>
        <v>0</v>
      </c>
      <c r="BH487" s="147">
        <f>IF(N487="sníž. přenesená",J487,0)</f>
        <v>0</v>
      </c>
      <c r="BI487" s="147">
        <f>IF(N487="nulová",J487,0)</f>
        <v>0</v>
      </c>
      <c r="BJ487" s="18" t="s">
        <v>78</v>
      </c>
      <c r="BK487" s="147">
        <f>ROUND(I487*H487,2)</f>
        <v>0</v>
      </c>
      <c r="BL487" s="18" t="s">
        <v>86</v>
      </c>
      <c r="BM487" s="146" t="s">
        <v>2849</v>
      </c>
    </row>
    <row r="488" spans="2:65" s="1" customFormat="1" ht="19.5" x14ac:dyDescent="0.2">
      <c r="B488" s="33"/>
      <c r="D488" s="153" t="s">
        <v>360</v>
      </c>
      <c r="F488" s="180" t="s">
        <v>4340</v>
      </c>
      <c r="I488" s="150"/>
      <c r="L488" s="33"/>
      <c r="M488" s="151"/>
      <c r="T488" s="54"/>
      <c r="AT488" s="18" t="s">
        <v>360</v>
      </c>
      <c r="AU488" s="18" t="s">
        <v>78</v>
      </c>
    </row>
    <row r="489" spans="2:65" s="11" customFormat="1" ht="25.9" customHeight="1" x14ac:dyDescent="0.2">
      <c r="B489" s="122"/>
      <c r="D489" s="123" t="s">
        <v>70</v>
      </c>
      <c r="E489" s="124" t="s">
        <v>4873</v>
      </c>
      <c r="F489" s="124" t="s">
        <v>4874</v>
      </c>
      <c r="I489" s="125"/>
      <c r="J489" s="126">
        <f>BK489</f>
        <v>0</v>
      </c>
      <c r="L489" s="122"/>
      <c r="M489" s="127"/>
      <c r="P489" s="128">
        <f>P490</f>
        <v>0</v>
      </c>
      <c r="R489" s="128">
        <f>R490</f>
        <v>0</v>
      </c>
      <c r="T489" s="129">
        <f>T490</f>
        <v>0</v>
      </c>
      <c r="AR489" s="123" t="s">
        <v>78</v>
      </c>
      <c r="AT489" s="130" t="s">
        <v>70</v>
      </c>
      <c r="AU489" s="130" t="s">
        <v>71</v>
      </c>
      <c r="AY489" s="123" t="s">
        <v>304</v>
      </c>
      <c r="BK489" s="131">
        <f>BK490</f>
        <v>0</v>
      </c>
    </row>
    <row r="490" spans="2:65" s="1" customFormat="1" ht="16.5" customHeight="1" x14ac:dyDescent="0.2">
      <c r="B490" s="134"/>
      <c r="C490" s="135" t="s">
        <v>2095</v>
      </c>
      <c r="D490" s="135" t="s">
        <v>306</v>
      </c>
      <c r="E490" s="136" t="s">
        <v>4875</v>
      </c>
      <c r="F490" s="137" t="s">
        <v>4876</v>
      </c>
      <c r="G490" s="138" t="s">
        <v>383</v>
      </c>
      <c r="H490" s="139">
        <v>202.83</v>
      </c>
      <c r="I490" s="140"/>
      <c r="J490" s="141">
        <f>ROUND(I490*H490,2)</f>
        <v>0</v>
      </c>
      <c r="K490" s="137" t="s">
        <v>4330</v>
      </c>
      <c r="L490" s="33"/>
      <c r="M490" s="142" t="s">
        <v>2</v>
      </c>
      <c r="N490" s="143" t="s">
        <v>42</v>
      </c>
      <c r="P490" s="144">
        <f>O490*H490</f>
        <v>0</v>
      </c>
      <c r="Q490" s="144">
        <v>0</v>
      </c>
      <c r="R490" s="144">
        <f>Q490*H490</f>
        <v>0</v>
      </c>
      <c r="S490" s="144">
        <v>0</v>
      </c>
      <c r="T490" s="145">
        <f>S490*H490</f>
        <v>0</v>
      </c>
      <c r="AR490" s="146" t="s">
        <v>86</v>
      </c>
      <c r="AT490" s="146" t="s">
        <v>306</v>
      </c>
      <c r="AU490" s="146" t="s">
        <v>78</v>
      </c>
      <c r="AY490" s="18" t="s">
        <v>304</v>
      </c>
      <c r="BE490" s="147">
        <f>IF(N490="základní",J490,0)</f>
        <v>0</v>
      </c>
      <c r="BF490" s="147">
        <f>IF(N490="snížená",J490,0)</f>
        <v>0</v>
      </c>
      <c r="BG490" s="147">
        <f>IF(N490="zákl. přenesená",J490,0)</f>
        <v>0</v>
      </c>
      <c r="BH490" s="147">
        <f>IF(N490="sníž. přenesená",J490,0)</f>
        <v>0</v>
      </c>
      <c r="BI490" s="147">
        <f>IF(N490="nulová",J490,0)</f>
        <v>0</v>
      </c>
      <c r="BJ490" s="18" t="s">
        <v>78</v>
      </c>
      <c r="BK490" s="147">
        <f>ROUND(I490*H490,2)</f>
        <v>0</v>
      </c>
      <c r="BL490" s="18" t="s">
        <v>86</v>
      </c>
      <c r="BM490" s="146" t="s">
        <v>2861</v>
      </c>
    </row>
    <row r="491" spans="2:65" s="11" customFormat="1" ht="25.9" customHeight="1" x14ac:dyDescent="0.2">
      <c r="B491" s="122"/>
      <c r="D491" s="123" t="s">
        <v>70</v>
      </c>
      <c r="E491" s="124" t="s">
        <v>4877</v>
      </c>
      <c r="F491" s="124" t="s">
        <v>4878</v>
      </c>
      <c r="I491" s="125"/>
      <c r="J491" s="126">
        <f>BK491</f>
        <v>0</v>
      </c>
      <c r="L491" s="122"/>
      <c r="M491" s="127"/>
      <c r="P491" s="128">
        <f>SUM(P492:P497)</f>
        <v>0</v>
      </c>
      <c r="R491" s="128">
        <f>SUM(R492:R497)</f>
        <v>0</v>
      </c>
      <c r="T491" s="129">
        <f>SUM(T492:T497)</f>
        <v>0</v>
      </c>
      <c r="AR491" s="123" t="s">
        <v>78</v>
      </c>
      <c r="AT491" s="130" t="s">
        <v>70</v>
      </c>
      <c r="AU491" s="130" t="s">
        <v>71</v>
      </c>
      <c r="AY491" s="123" t="s">
        <v>304</v>
      </c>
      <c r="BK491" s="131">
        <f>SUM(BK492:BK497)</f>
        <v>0</v>
      </c>
    </row>
    <row r="492" spans="2:65" s="1" customFormat="1" ht="16.5" customHeight="1" x14ac:dyDescent="0.2">
      <c r="B492" s="134"/>
      <c r="C492" s="135" t="s">
        <v>2100</v>
      </c>
      <c r="D492" s="135" t="s">
        <v>306</v>
      </c>
      <c r="E492" s="136" t="s">
        <v>4879</v>
      </c>
      <c r="F492" s="137" t="s">
        <v>4880</v>
      </c>
      <c r="G492" s="138" t="s">
        <v>383</v>
      </c>
      <c r="H492" s="139">
        <v>1.76</v>
      </c>
      <c r="I492" s="140"/>
      <c r="J492" s="141">
        <f>ROUND(I492*H492,2)</f>
        <v>0</v>
      </c>
      <c r="K492" s="137" t="s">
        <v>4330</v>
      </c>
      <c r="L492" s="33"/>
      <c r="M492" s="142" t="s">
        <v>2</v>
      </c>
      <c r="N492" s="143" t="s">
        <v>42</v>
      </c>
      <c r="P492" s="144">
        <f>O492*H492</f>
        <v>0</v>
      </c>
      <c r="Q492" s="144">
        <v>0</v>
      </c>
      <c r="R492" s="144">
        <f>Q492*H492</f>
        <v>0</v>
      </c>
      <c r="S492" s="144">
        <v>0</v>
      </c>
      <c r="T492" s="145">
        <f>S492*H492</f>
        <v>0</v>
      </c>
      <c r="AR492" s="146" t="s">
        <v>86</v>
      </c>
      <c r="AT492" s="146" t="s">
        <v>306</v>
      </c>
      <c r="AU492" s="146" t="s">
        <v>78</v>
      </c>
      <c r="AY492" s="18" t="s">
        <v>304</v>
      </c>
      <c r="BE492" s="147">
        <f>IF(N492="základní",J492,0)</f>
        <v>0</v>
      </c>
      <c r="BF492" s="147">
        <f>IF(N492="snížená",J492,0)</f>
        <v>0</v>
      </c>
      <c r="BG492" s="147">
        <f>IF(N492="zákl. přenesená",J492,0)</f>
        <v>0</v>
      </c>
      <c r="BH492" s="147">
        <f>IF(N492="sníž. přenesená",J492,0)</f>
        <v>0</v>
      </c>
      <c r="BI492" s="147">
        <f>IF(N492="nulová",J492,0)</f>
        <v>0</v>
      </c>
      <c r="BJ492" s="18" t="s">
        <v>78</v>
      </c>
      <c r="BK492" s="147">
        <f>ROUND(I492*H492,2)</f>
        <v>0</v>
      </c>
      <c r="BL492" s="18" t="s">
        <v>86</v>
      </c>
      <c r="BM492" s="146" t="s">
        <v>2869</v>
      </c>
    </row>
    <row r="493" spans="2:65" s="1" customFormat="1" ht="19.5" x14ac:dyDescent="0.2">
      <c r="B493" s="33"/>
      <c r="D493" s="153" t="s">
        <v>360</v>
      </c>
      <c r="F493" s="180" t="s">
        <v>4881</v>
      </c>
      <c r="I493" s="150"/>
      <c r="L493" s="33"/>
      <c r="M493" s="151"/>
      <c r="T493" s="54"/>
      <c r="AT493" s="18" t="s">
        <v>360</v>
      </c>
      <c r="AU493" s="18" t="s">
        <v>78</v>
      </c>
    </row>
    <row r="494" spans="2:65" s="1" customFormat="1" ht="21.75" customHeight="1" x14ac:dyDescent="0.2">
      <c r="B494" s="134"/>
      <c r="C494" s="135" t="s">
        <v>2105</v>
      </c>
      <c r="D494" s="135" t="s">
        <v>306</v>
      </c>
      <c r="E494" s="136" t="s">
        <v>4882</v>
      </c>
      <c r="F494" s="137" t="s">
        <v>4883</v>
      </c>
      <c r="G494" s="138" t="s">
        <v>383</v>
      </c>
      <c r="H494" s="139">
        <v>1.76</v>
      </c>
      <c r="I494" s="140"/>
      <c r="J494" s="141">
        <f>ROUND(I494*H494,2)</f>
        <v>0</v>
      </c>
      <c r="K494" s="137" t="s">
        <v>4330</v>
      </c>
      <c r="L494" s="33"/>
      <c r="M494" s="142" t="s">
        <v>2</v>
      </c>
      <c r="N494" s="143" t="s">
        <v>42</v>
      </c>
      <c r="P494" s="144">
        <f>O494*H494</f>
        <v>0</v>
      </c>
      <c r="Q494" s="144">
        <v>0</v>
      </c>
      <c r="R494" s="144">
        <f>Q494*H494</f>
        <v>0</v>
      </c>
      <c r="S494" s="144">
        <v>0</v>
      </c>
      <c r="T494" s="145">
        <f>S494*H494</f>
        <v>0</v>
      </c>
      <c r="AR494" s="146" t="s">
        <v>86</v>
      </c>
      <c r="AT494" s="146" t="s">
        <v>306</v>
      </c>
      <c r="AU494" s="146" t="s">
        <v>78</v>
      </c>
      <c r="AY494" s="18" t="s">
        <v>304</v>
      </c>
      <c r="BE494" s="147">
        <f>IF(N494="základní",J494,0)</f>
        <v>0</v>
      </c>
      <c r="BF494" s="147">
        <f>IF(N494="snížená",J494,0)</f>
        <v>0</v>
      </c>
      <c r="BG494" s="147">
        <f>IF(N494="zákl. přenesená",J494,0)</f>
        <v>0</v>
      </c>
      <c r="BH494" s="147">
        <f>IF(N494="sníž. přenesená",J494,0)</f>
        <v>0</v>
      </c>
      <c r="BI494" s="147">
        <f>IF(N494="nulová",J494,0)</f>
        <v>0</v>
      </c>
      <c r="BJ494" s="18" t="s">
        <v>78</v>
      </c>
      <c r="BK494" s="147">
        <f>ROUND(I494*H494,2)</f>
        <v>0</v>
      </c>
      <c r="BL494" s="18" t="s">
        <v>86</v>
      </c>
      <c r="BM494" s="146" t="s">
        <v>2877</v>
      </c>
    </row>
    <row r="495" spans="2:65" s="1" customFormat="1" ht="19.5" x14ac:dyDescent="0.2">
      <c r="B495" s="33"/>
      <c r="D495" s="153" t="s">
        <v>360</v>
      </c>
      <c r="F495" s="180" t="s">
        <v>4881</v>
      </c>
      <c r="I495" s="150"/>
      <c r="L495" s="33"/>
      <c r="M495" s="151"/>
      <c r="T495" s="54"/>
      <c r="AT495" s="18" t="s">
        <v>360</v>
      </c>
      <c r="AU495" s="18" t="s">
        <v>78</v>
      </c>
    </row>
    <row r="496" spans="2:65" s="1" customFormat="1" ht="24.2" customHeight="1" x14ac:dyDescent="0.2">
      <c r="B496" s="134"/>
      <c r="C496" s="135" t="s">
        <v>2112</v>
      </c>
      <c r="D496" s="135" t="s">
        <v>306</v>
      </c>
      <c r="E496" s="136" t="s">
        <v>4884</v>
      </c>
      <c r="F496" s="137" t="s">
        <v>4885</v>
      </c>
      <c r="G496" s="138" t="s">
        <v>383</v>
      </c>
      <c r="H496" s="139">
        <v>1.76</v>
      </c>
      <c r="I496" s="140"/>
      <c r="J496" s="141">
        <f>ROUND(I496*H496,2)</f>
        <v>0</v>
      </c>
      <c r="K496" s="137" t="s">
        <v>4330</v>
      </c>
      <c r="L496" s="33"/>
      <c r="M496" s="142" t="s">
        <v>2</v>
      </c>
      <c r="N496" s="143" t="s">
        <v>42</v>
      </c>
      <c r="P496" s="144">
        <f>O496*H496</f>
        <v>0</v>
      </c>
      <c r="Q496" s="144">
        <v>0</v>
      </c>
      <c r="R496" s="144">
        <f>Q496*H496</f>
        <v>0</v>
      </c>
      <c r="S496" s="144">
        <v>0</v>
      </c>
      <c r="T496" s="145">
        <f>S496*H496</f>
        <v>0</v>
      </c>
      <c r="AR496" s="146" t="s">
        <v>86</v>
      </c>
      <c r="AT496" s="146" t="s">
        <v>306</v>
      </c>
      <c r="AU496" s="146" t="s">
        <v>78</v>
      </c>
      <c r="AY496" s="18" t="s">
        <v>304</v>
      </c>
      <c r="BE496" s="147">
        <f>IF(N496="základní",J496,0)</f>
        <v>0</v>
      </c>
      <c r="BF496" s="147">
        <f>IF(N496="snížená",J496,0)</f>
        <v>0</v>
      </c>
      <c r="BG496" s="147">
        <f>IF(N496="zákl. přenesená",J496,0)</f>
        <v>0</v>
      </c>
      <c r="BH496" s="147">
        <f>IF(N496="sníž. přenesená",J496,0)</f>
        <v>0</v>
      </c>
      <c r="BI496" s="147">
        <f>IF(N496="nulová",J496,0)</f>
        <v>0</v>
      </c>
      <c r="BJ496" s="18" t="s">
        <v>78</v>
      </c>
      <c r="BK496" s="147">
        <f>ROUND(I496*H496,2)</f>
        <v>0</v>
      </c>
      <c r="BL496" s="18" t="s">
        <v>86</v>
      </c>
      <c r="BM496" s="146" t="s">
        <v>2885</v>
      </c>
    </row>
    <row r="497" spans="2:47" s="1" customFormat="1" ht="19.5" x14ac:dyDescent="0.2">
      <c r="B497" s="33"/>
      <c r="D497" s="153" t="s">
        <v>360</v>
      </c>
      <c r="F497" s="180" t="s">
        <v>4881</v>
      </c>
      <c r="I497" s="150"/>
      <c r="L497" s="33"/>
      <c r="M497" s="191"/>
      <c r="N497" s="192"/>
      <c r="O497" s="192"/>
      <c r="P497" s="192"/>
      <c r="Q497" s="192"/>
      <c r="R497" s="192"/>
      <c r="S497" s="192"/>
      <c r="T497" s="193"/>
      <c r="AT497" s="18" t="s">
        <v>360</v>
      </c>
      <c r="AU497" s="18" t="s">
        <v>78</v>
      </c>
    </row>
    <row r="498" spans="2:47" s="1" customFormat="1" ht="6.95" customHeight="1" x14ac:dyDescent="0.2">
      <c r="B498" s="42"/>
      <c r="C498" s="43"/>
      <c r="D498" s="43"/>
      <c r="E498" s="43"/>
      <c r="F498" s="43"/>
      <c r="G498" s="43"/>
      <c r="H498" s="43"/>
      <c r="I498" s="43"/>
      <c r="J498" s="43"/>
      <c r="K498" s="43"/>
      <c r="L498" s="33"/>
    </row>
  </sheetData>
  <sheetProtection algorithmName="SHA-512" hashValue="TXzwZUEjxzczuShBnHTTRkmblxsl8HMh/nGtPZzzM95B/OOQALegWti9QrlUm8Beznr3USiq2mvPx734MO6Pkw==" saltValue="BcWAi6A/YqI6hufC0GUK3Q==" spinCount="100000" sheet="1" objects="1" scenarios="1"/>
  <autoFilter ref="C100:K497" xr:uid="{00000000-0009-0000-0000-000002000000}"/>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7"/>
  <sheetViews>
    <sheetView showGridLines="0" topLeftCell="H49" workbookViewId="0">
      <selection activeCell="I93" sqref="I9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91</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153</v>
      </c>
      <c r="F9" s="329"/>
      <c r="G9" s="329"/>
      <c r="H9" s="329"/>
      <c r="L9" s="33"/>
    </row>
    <row r="10" spans="2:46" s="1" customFormat="1" ht="12" customHeight="1" x14ac:dyDescent="0.2">
      <c r="B10" s="33"/>
      <c r="D10" s="28" t="s">
        <v>157</v>
      </c>
      <c r="L10" s="33"/>
    </row>
    <row r="11" spans="2:46" s="1" customFormat="1" ht="16.5" customHeight="1" x14ac:dyDescent="0.2">
      <c r="B11" s="33"/>
      <c r="E11" s="326" t="s">
        <v>4886</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6.5" customHeight="1" x14ac:dyDescent="0.2">
      <c r="B29" s="93"/>
      <c r="E29" s="306" t="s">
        <v>2</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ROUND((SUM(BE88:BE206)),  2)</f>
        <v>0</v>
      </c>
      <c r="I35" s="96">
        <v>0.21</v>
      </c>
      <c r="J35" s="84">
        <f>ROUND(((SUM(BE88:BE206))*I35),  2)</f>
        <v>0</v>
      </c>
      <c r="L35" s="33"/>
    </row>
    <row r="36" spans="2:12" s="1" customFormat="1" ht="14.45" customHeight="1" x14ac:dyDescent="0.2">
      <c r="B36" s="33"/>
      <c r="E36" s="28" t="s">
        <v>43</v>
      </c>
      <c r="F36" s="84">
        <f>ROUND((SUM(BF88:BF206)),  2)</f>
        <v>0</v>
      </c>
      <c r="I36" s="96">
        <v>0.15</v>
      </c>
      <c r="J36" s="84">
        <f>ROUND(((SUM(BF88:BF206))*I36),  2)</f>
        <v>0</v>
      </c>
      <c r="L36" s="33"/>
    </row>
    <row r="37" spans="2:12" s="1" customFormat="1" ht="14.45" hidden="1" customHeight="1" x14ac:dyDescent="0.2">
      <c r="B37" s="33"/>
      <c r="E37" s="28" t="s">
        <v>44</v>
      </c>
      <c r="F37" s="84">
        <f>ROUND((SUM(BG88:BG206)),  2)</f>
        <v>0</v>
      </c>
      <c r="I37" s="96">
        <v>0.21</v>
      </c>
      <c r="J37" s="84">
        <f>0</f>
        <v>0</v>
      </c>
      <c r="L37" s="33"/>
    </row>
    <row r="38" spans="2:12" s="1" customFormat="1" ht="14.45" hidden="1" customHeight="1" x14ac:dyDescent="0.2">
      <c r="B38" s="33"/>
      <c r="E38" s="28" t="s">
        <v>45</v>
      </c>
      <c r="F38" s="84">
        <f>ROUND((SUM(BH88:BH206)),  2)</f>
        <v>0</v>
      </c>
      <c r="I38" s="96">
        <v>0.15</v>
      </c>
      <c r="J38" s="84">
        <f>0</f>
        <v>0</v>
      </c>
      <c r="L38" s="33"/>
    </row>
    <row r="39" spans="2:12" s="1" customFormat="1" ht="14.45" hidden="1" customHeight="1" x14ac:dyDescent="0.2">
      <c r="B39" s="33"/>
      <c r="E39" s="28" t="s">
        <v>46</v>
      </c>
      <c r="F39" s="84">
        <f>ROUND((SUM(BI88:BI206)),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153</v>
      </c>
      <c r="F52" s="329"/>
      <c r="G52" s="329"/>
      <c r="H52" s="329"/>
      <c r="L52" s="33"/>
    </row>
    <row r="53" spans="2:47" s="1" customFormat="1" ht="12" customHeight="1" x14ac:dyDescent="0.2">
      <c r="B53" s="33"/>
      <c r="C53" s="28" t="s">
        <v>157</v>
      </c>
      <c r="L53" s="33"/>
    </row>
    <row r="54" spans="2:47" s="1" customFormat="1" ht="16.5" customHeight="1" x14ac:dyDescent="0.2">
      <c r="B54" s="33"/>
      <c r="E54" s="326" t="str">
        <f>E11</f>
        <v>5 - Elektroinstalace a slaboproud</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J88</f>
        <v>0</v>
      </c>
      <c r="L63" s="33"/>
      <c r="AU63" s="18" t="s">
        <v>237</v>
      </c>
    </row>
    <row r="64" spans="2:47" s="8" customFormat="1" ht="24.95" customHeight="1" x14ac:dyDescent="0.2">
      <c r="B64" s="106"/>
      <c r="D64" s="107" t="s">
        <v>4887</v>
      </c>
      <c r="E64" s="108"/>
      <c r="F64" s="108"/>
      <c r="G64" s="108"/>
      <c r="H64" s="108"/>
      <c r="I64" s="108"/>
      <c r="J64" s="109">
        <f>J89</f>
        <v>0</v>
      </c>
      <c r="L64" s="106"/>
    </row>
    <row r="65" spans="2:12" s="8" customFormat="1" ht="24.95" customHeight="1" x14ac:dyDescent="0.2">
      <c r="B65" s="106"/>
      <c r="D65" s="107" t="s">
        <v>4888</v>
      </c>
      <c r="E65" s="108"/>
      <c r="F65" s="108"/>
      <c r="G65" s="108"/>
      <c r="H65" s="108"/>
      <c r="I65" s="108"/>
      <c r="J65" s="109">
        <f>J95</f>
        <v>0</v>
      </c>
      <c r="L65" s="106"/>
    </row>
    <row r="66" spans="2:12" s="8" customFormat="1" ht="24.95" customHeight="1" x14ac:dyDescent="0.2">
      <c r="B66" s="106"/>
      <c r="D66" s="107" t="s">
        <v>4889</v>
      </c>
      <c r="E66" s="108"/>
      <c r="F66" s="108"/>
      <c r="G66" s="108"/>
      <c r="H66" s="108"/>
      <c r="I66" s="108"/>
      <c r="J66" s="109">
        <f>J200</f>
        <v>0</v>
      </c>
      <c r="L66" s="106"/>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289</v>
      </c>
      <c r="L73" s="33"/>
    </row>
    <row r="74" spans="2:12" s="1" customFormat="1" ht="6.95" customHeight="1" x14ac:dyDescent="0.2">
      <c r="B74" s="33"/>
      <c r="L74" s="33"/>
    </row>
    <row r="75" spans="2:12" s="1" customFormat="1" ht="12" customHeight="1" x14ac:dyDescent="0.2">
      <c r="B75" s="33"/>
      <c r="C75" s="28" t="s">
        <v>16</v>
      </c>
      <c r="L75" s="33"/>
    </row>
    <row r="76" spans="2:12" s="1" customFormat="1" ht="26.25" customHeight="1" x14ac:dyDescent="0.2">
      <c r="B76" s="33"/>
      <c r="E76" s="330" t="str">
        <f>E7</f>
        <v>Výstavba nové výjezdové základny ZZS PAK ve Svitavách - bez mobiliáře</v>
      </c>
      <c r="F76" s="331"/>
      <c r="G76" s="331"/>
      <c r="H76" s="331"/>
      <c r="L76" s="33"/>
    </row>
    <row r="77" spans="2:12" ht="12" customHeight="1" x14ac:dyDescent="0.2">
      <c r="B77" s="21"/>
      <c r="C77" s="28" t="s">
        <v>149</v>
      </c>
      <c r="L77" s="21"/>
    </row>
    <row r="78" spans="2:12" s="1" customFormat="1" ht="16.5" customHeight="1" x14ac:dyDescent="0.2">
      <c r="B78" s="33"/>
      <c r="E78" s="330" t="s">
        <v>153</v>
      </c>
      <c r="F78" s="329"/>
      <c r="G78" s="329"/>
      <c r="H78" s="329"/>
      <c r="L78" s="33"/>
    </row>
    <row r="79" spans="2:12" s="1" customFormat="1" ht="12" customHeight="1" x14ac:dyDescent="0.2">
      <c r="B79" s="33"/>
      <c r="C79" s="28" t="s">
        <v>157</v>
      </c>
      <c r="L79" s="33"/>
    </row>
    <row r="80" spans="2:12" s="1" customFormat="1" ht="16.5" customHeight="1" x14ac:dyDescent="0.2">
      <c r="B80" s="33"/>
      <c r="E80" s="326" t="str">
        <f>E11</f>
        <v>5 - Elektroinstalace a slaboproud</v>
      </c>
      <c r="F80" s="329"/>
      <c r="G80" s="329"/>
      <c r="H80" s="329"/>
      <c r="L80" s="33"/>
    </row>
    <row r="81" spans="2:65" s="1" customFormat="1" ht="6.95" customHeight="1" x14ac:dyDescent="0.2">
      <c r="B81" s="33"/>
      <c r="L81" s="33"/>
    </row>
    <row r="82" spans="2:65" s="1" customFormat="1" ht="12" customHeight="1" x14ac:dyDescent="0.2">
      <c r="B82" s="33"/>
      <c r="C82" s="28" t="s">
        <v>20</v>
      </c>
      <c r="F82" s="26" t="str">
        <f>F14</f>
        <v xml:space="preserve"> </v>
      </c>
      <c r="I82" s="28" t="s">
        <v>22</v>
      </c>
      <c r="J82" s="50" t="str">
        <f>IF(J14="","",J14)</f>
        <v>9. 5. 2023</v>
      </c>
      <c r="L82" s="33"/>
    </row>
    <row r="83" spans="2:65" s="1" customFormat="1" ht="6.95" customHeight="1" x14ac:dyDescent="0.2">
      <c r="B83" s="33"/>
      <c r="L83" s="33"/>
    </row>
    <row r="84" spans="2:65" s="1" customFormat="1" ht="15.2" customHeight="1" x14ac:dyDescent="0.2">
      <c r="B84" s="33"/>
      <c r="C84" s="28" t="s">
        <v>24</v>
      </c>
      <c r="F84" s="26" t="str">
        <f>E17</f>
        <v xml:space="preserve"> </v>
      </c>
      <c r="I84" s="28" t="s">
        <v>29</v>
      </c>
      <c r="J84" s="31" t="str">
        <f>E23</f>
        <v/>
      </c>
      <c r="L84" s="33"/>
    </row>
    <row r="85" spans="2:65" s="1" customFormat="1" ht="15.2" customHeight="1" x14ac:dyDescent="0.2">
      <c r="B85" s="33"/>
      <c r="C85" s="28" t="s">
        <v>27</v>
      </c>
      <c r="F85" s="26" t="str">
        <f>IF(E20="","",E20)</f>
        <v>Vyplň údaj</v>
      </c>
      <c r="I85" s="28" t="s">
        <v>33</v>
      </c>
      <c r="J85" s="31" t="str">
        <f>E26</f>
        <v>Ing.Jiří Pitra</v>
      </c>
      <c r="L85" s="33"/>
    </row>
    <row r="86" spans="2:65" s="1" customFormat="1" ht="10.35" customHeight="1" x14ac:dyDescent="0.2">
      <c r="B86" s="33"/>
      <c r="L86" s="33"/>
    </row>
    <row r="87" spans="2:65" s="10" customFormat="1" ht="29.25" customHeight="1" x14ac:dyDescent="0.2">
      <c r="B87" s="114"/>
      <c r="C87" s="115" t="s">
        <v>290</v>
      </c>
      <c r="D87" s="116" t="s">
        <v>56</v>
      </c>
      <c r="E87" s="116" t="s">
        <v>52</v>
      </c>
      <c r="F87" s="116" t="s">
        <v>53</v>
      </c>
      <c r="G87" s="116" t="s">
        <v>291</v>
      </c>
      <c r="H87" s="116" t="s">
        <v>292</v>
      </c>
      <c r="I87" s="116" t="s">
        <v>293</v>
      </c>
      <c r="J87" s="116" t="s">
        <v>236</v>
      </c>
      <c r="K87" s="117" t="s">
        <v>294</v>
      </c>
      <c r="L87" s="114"/>
      <c r="M87" s="57" t="s">
        <v>2</v>
      </c>
      <c r="N87" s="58" t="s">
        <v>41</v>
      </c>
      <c r="O87" s="58" t="s">
        <v>295</v>
      </c>
      <c r="P87" s="58" t="s">
        <v>296</v>
      </c>
      <c r="Q87" s="58" t="s">
        <v>297</v>
      </c>
      <c r="R87" s="58" t="s">
        <v>298</v>
      </c>
      <c r="S87" s="58" t="s">
        <v>299</v>
      </c>
      <c r="T87" s="59" t="s">
        <v>300</v>
      </c>
    </row>
    <row r="88" spans="2:65" s="1" customFormat="1" ht="22.9" customHeight="1" x14ac:dyDescent="0.25">
      <c r="B88" s="33"/>
      <c r="C88" s="62" t="s">
        <v>301</v>
      </c>
      <c r="J88" s="118">
        <f>BK88</f>
        <v>0</v>
      </c>
      <c r="L88" s="33"/>
      <c r="M88" s="60"/>
      <c r="N88" s="51"/>
      <c r="O88" s="51"/>
      <c r="P88" s="119">
        <f>P89+P95+P200</f>
        <v>0</v>
      </c>
      <c r="Q88" s="51"/>
      <c r="R88" s="119">
        <f>R89+R95+R200</f>
        <v>0</v>
      </c>
      <c r="S88" s="51"/>
      <c r="T88" s="120">
        <f>T89+T95+T200</f>
        <v>0</v>
      </c>
      <c r="AT88" s="18" t="s">
        <v>70</v>
      </c>
      <c r="AU88" s="18" t="s">
        <v>237</v>
      </c>
      <c r="BK88" s="121">
        <f>BK89+BK95+BK200</f>
        <v>0</v>
      </c>
    </row>
    <row r="89" spans="2:65" s="11" customFormat="1" ht="25.9" customHeight="1" x14ac:dyDescent="0.2">
      <c r="B89" s="122"/>
      <c r="D89" s="123" t="s">
        <v>70</v>
      </c>
      <c r="E89" s="124" t="s">
        <v>1367</v>
      </c>
      <c r="F89" s="124" t="s">
        <v>4890</v>
      </c>
      <c r="I89" s="125"/>
      <c r="J89" s="126">
        <f>BK89</f>
        <v>0</v>
      </c>
      <c r="L89" s="122"/>
      <c r="M89" s="127"/>
      <c r="P89" s="128">
        <f>SUM(P90:P94)</f>
        <v>0</v>
      </c>
      <c r="R89" s="128">
        <f>SUM(R90:R94)</f>
        <v>0</v>
      </c>
      <c r="T89" s="129">
        <f>SUM(T90:T94)</f>
        <v>0</v>
      </c>
      <c r="AR89" s="123" t="s">
        <v>78</v>
      </c>
      <c r="AT89" s="130" t="s">
        <v>70</v>
      </c>
      <c r="AU89" s="130" t="s">
        <v>71</v>
      </c>
      <c r="AY89" s="123" t="s">
        <v>304</v>
      </c>
      <c r="BK89" s="131">
        <f>SUM(BK90:BK94)</f>
        <v>0</v>
      </c>
    </row>
    <row r="90" spans="2:65" s="1" customFormat="1" ht="21.75" customHeight="1" x14ac:dyDescent="0.2">
      <c r="B90" s="134"/>
      <c r="C90" s="135" t="s">
        <v>78</v>
      </c>
      <c r="D90" s="135" t="s">
        <v>306</v>
      </c>
      <c r="E90" s="136" t="s">
        <v>779</v>
      </c>
      <c r="F90" s="137" t="s">
        <v>4891</v>
      </c>
      <c r="G90" s="138" t="s">
        <v>871</v>
      </c>
      <c r="H90" s="139">
        <v>3</v>
      </c>
      <c r="I90" s="140"/>
      <c r="J90" s="141">
        <f>ROUND(I90*H90,2)</f>
        <v>0</v>
      </c>
      <c r="K90" s="137" t="s">
        <v>4892</v>
      </c>
      <c r="L90" s="33"/>
      <c r="M90" s="142" t="s">
        <v>2</v>
      </c>
      <c r="N90" s="143" t="s">
        <v>42</v>
      </c>
      <c r="P90" s="144">
        <f>O90*H90</f>
        <v>0</v>
      </c>
      <c r="Q90" s="144">
        <v>0</v>
      </c>
      <c r="R90" s="144">
        <f>Q90*H90</f>
        <v>0</v>
      </c>
      <c r="S90" s="144">
        <v>0</v>
      </c>
      <c r="T90" s="145">
        <f>S90*H90</f>
        <v>0</v>
      </c>
      <c r="AR90" s="146" t="s">
        <v>86</v>
      </c>
      <c r="AT90" s="146" t="s">
        <v>306</v>
      </c>
      <c r="AU90" s="146" t="s">
        <v>78</v>
      </c>
      <c r="AY90" s="18" t="s">
        <v>304</v>
      </c>
      <c r="BE90" s="147">
        <f>IF(N90="základní",J90,0)</f>
        <v>0</v>
      </c>
      <c r="BF90" s="147">
        <f>IF(N90="snížená",J90,0)</f>
        <v>0</v>
      </c>
      <c r="BG90" s="147">
        <f>IF(N90="zákl. přenesená",J90,0)</f>
        <v>0</v>
      </c>
      <c r="BH90" s="147">
        <f>IF(N90="sníž. přenesená",J90,0)</f>
        <v>0</v>
      </c>
      <c r="BI90" s="147">
        <f>IF(N90="nulová",J90,0)</f>
        <v>0</v>
      </c>
      <c r="BJ90" s="18" t="s">
        <v>78</v>
      </c>
      <c r="BK90" s="147">
        <f>ROUND(I90*H90,2)</f>
        <v>0</v>
      </c>
      <c r="BL90" s="18" t="s">
        <v>86</v>
      </c>
      <c r="BM90" s="146" t="s">
        <v>80</v>
      </c>
    </row>
    <row r="91" spans="2:65" s="1" customFormat="1" ht="16.5" customHeight="1" x14ac:dyDescent="0.2">
      <c r="B91" s="134"/>
      <c r="C91" s="135" t="s">
        <v>80</v>
      </c>
      <c r="D91" s="135" t="s">
        <v>306</v>
      </c>
      <c r="E91" s="136" t="s">
        <v>4893</v>
      </c>
      <c r="F91" s="137" t="s">
        <v>4894</v>
      </c>
      <c r="G91" s="138" t="s">
        <v>179</v>
      </c>
      <c r="H91" s="139">
        <v>670</v>
      </c>
      <c r="I91" s="140"/>
      <c r="J91" s="141">
        <f>ROUND(I91*H91,2)</f>
        <v>0</v>
      </c>
      <c r="K91" s="137" t="s">
        <v>4895</v>
      </c>
      <c r="L91" s="33"/>
      <c r="M91" s="142" t="s">
        <v>2</v>
      </c>
      <c r="N91" s="143" t="s">
        <v>42</v>
      </c>
      <c r="P91" s="144">
        <f>O91*H91</f>
        <v>0</v>
      </c>
      <c r="Q91" s="144">
        <v>0</v>
      </c>
      <c r="R91" s="144">
        <f>Q91*H91</f>
        <v>0</v>
      </c>
      <c r="S91" s="144">
        <v>0</v>
      </c>
      <c r="T91" s="145">
        <f>S91*H91</f>
        <v>0</v>
      </c>
      <c r="AR91" s="146" t="s">
        <v>86</v>
      </c>
      <c r="AT91" s="146" t="s">
        <v>306</v>
      </c>
      <c r="AU91" s="146" t="s">
        <v>78</v>
      </c>
      <c r="AY91" s="18" t="s">
        <v>304</v>
      </c>
      <c r="BE91" s="147">
        <f>IF(N91="základní",J91,0)</f>
        <v>0</v>
      </c>
      <c r="BF91" s="147">
        <f>IF(N91="snížená",J91,0)</f>
        <v>0</v>
      </c>
      <c r="BG91" s="147">
        <f>IF(N91="zákl. přenesená",J91,0)</f>
        <v>0</v>
      </c>
      <c r="BH91" s="147">
        <f>IF(N91="sníž. přenesená",J91,0)</f>
        <v>0</v>
      </c>
      <c r="BI91" s="147">
        <f>IF(N91="nulová",J91,0)</f>
        <v>0</v>
      </c>
      <c r="BJ91" s="18" t="s">
        <v>78</v>
      </c>
      <c r="BK91" s="147">
        <f>ROUND(I91*H91,2)</f>
        <v>0</v>
      </c>
      <c r="BL91" s="18" t="s">
        <v>86</v>
      </c>
      <c r="BM91" s="146" t="s">
        <v>86</v>
      </c>
    </row>
    <row r="92" spans="2:65" s="1" customFormat="1" ht="16.5" customHeight="1" x14ac:dyDescent="0.2">
      <c r="B92" s="134"/>
      <c r="C92" s="135" t="s">
        <v>322</v>
      </c>
      <c r="D92" s="135" t="s">
        <v>306</v>
      </c>
      <c r="E92" s="136" t="s">
        <v>4896</v>
      </c>
      <c r="F92" s="137" t="s">
        <v>4897</v>
      </c>
      <c r="G92" s="138" t="s">
        <v>179</v>
      </c>
      <c r="H92" s="139">
        <v>86</v>
      </c>
      <c r="I92" s="140"/>
      <c r="J92" s="141">
        <f>ROUND(I92*H92,2)</f>
        <v>0</v>
      </c>
      <c r="K92" s="137" t="s">
        <v>4895</v>
      </c>
      <c r="L92" s="33"/>
      <c r="M92" s="142" t="s">
        <v>2</v>
      </c>
      <c r="N92" s="143" t="s">
        <v>42</v>
      </c>
      <c r="P92" s="144">
        <f>O92*H92</f>
        <v>0</v>
      </c>
      <c r="Q92" s="144">
        <v>0</v>
      </c>
      <c r="R92" s="144">
        <f>Q92*H92</f>
        <v>0</v>
      </c>
      <c r="S92" s="144">
        <v>0</v>
      </c>
      <c r="T92" s="145">
        <f>S92*H92</f>
        <v>0</v>
      </c>
      <c r="AR92" s="146" t="s">
        <v>86</v>
      </c>
      <c r="AT92" s="146" t="s">
        <v>306</v>
      </c>
      <c r="AU92" s="146" t="s">
        <v>78</v>
      </c>
      <c r="AY92" s="18" t="s">
        <v>304</v>
      </c>
      <c r="BE92" s="147">
        <f>IF(N92="základní",J92,0)</f>
        <v>0</v>
      </c>
      <c r="BF92" s="147">
        <f>IF(N92="snížená",J92,0)</f>
        <v>0</v>
      </c>
      <c r="BG92" s="147">
        <f>IF(N92="zákl. přenesená",J92,0)</f>
        <v>0</v>
      </c>
      <c r="BH92" s="147">
        <f>IF(N92="sníž. přenesená",J92,0)</f>
        <v>0</v>
      </c>
      <c r="BI92" s="147">
        <f>IF(N92="nulová",J92,0)</f>
        <v>0</v>
      </c>
      <c r="BJ92" s="18" t="s">
        <v>78</v>
      </c>
      <c r="BK92" s="147">
        <f>ROUND(I92*H92,2)</f>
        <v>0</v>
      </c>
      <c r="BL92" s="18" t="s">
        <v>86</v>
      </c>
      <c r="BM92" s="146" t="s">
        <v>92</v>
      </c>
    </row>
    <row r="93" spans="2:65" s="1" customFormat="1" ht="16.5" customHeight="1" x14ac:dyDescent="0.2">
      <c r="B93" s="134"/>
      <c r="C93" s="135" t="s">
        <v>86</v>
      </c>
      <c r="D93" s="135" t="s">
        <v>306</v>
      </c>
      <c r="E93" s="136" t="s">
        <v>4898</v>
      </c>
      <c r="F93" s="137" t="s">
        <v>4899</v>
      </c>
      <c r="G93" s="138" t="s">
        <v>179</v>
      </c>
      <c r="H93" s="139">
        <v>29</v>
      </c>
      <c r="I93" s="140"/>
      <c r="J93" s="141">
        <f>ROUND(I93*H93,2)</f>
        <v>0</v>
      </c>
      <c r="K93" s="137" t="s">
        <v>4895</v>
      </c>
      <c r="L93" s="33"/>
      <c r="M93" s="142" t="s">
        <v>2</v>
      </c>
      <c r="N93" s="143" t="s">
        <v>42</v>
      </c>
      <c r="P93" s="144">
        <f>O93*H93</f>
        <v>0</v>
      </c>
      <c r="Q93" s="144">
        <v>0</v>
      </c>
      <c r="R93" s="144">
        <f>Q93*H93</f>
        <v>0</v>
      </c>
      <c r="S93" s="144">
        <v>0</v>
      </c>
      <c r="T93" s="145">
        <f>S93*H93</f>
        <v>0</v>
      </c>
      <c r="AR93" s="146" t="s">
        <v>86</v>
      </c>
      <c r="AT93" s="146" t="s">
        <v>306</v>
      </c>
      <c r="AU93" s="146" t="s">
        <v>78</v>
      </c>
      <c r="AY93" s="18" t="s">
        <v>304</v>
      </c>
      <c r="BE93" s="147">
        <f>IF(N93="základní",J93,0)</f>
        <v>0</v>
      </c>
      <c r="BF93" s="147">
        <f>IF(N93="snížená",J93,0)</f>
        <v>0</v>
      </c>
      <c r="BG93" s="147">
        <f>IF(N93="zákl. přenesená",J93,0)</f>
        <v>0</v>
      </c>
      <c r="BH93" s="147">
        <f>IF(N93="sníž. přenesená",J93,0)</f>
        <v>0</v>
      </c>
      <c r="BI93" s="147">
        <f>IF(N93="nulová",J93,0)</f>
        <v>0</v>
      </c>
      <c r="BJ93" s="18" t="s">
        <v>78</v>
      </c>
      <c r="BK93" s="147">
        <f>ROUND(I93*H93,2)</f>
        <v>0</v>
      </c>
      <c r="BL93" s="18" t="s">
        <v>86</v>
      </c>
      <c r="BM93" s="146" t="s">
        <v>98</v>
      </c>
    </row>
    <row r="94" spans="2:65" s="1" customFormat="1" ht="16.5" customHeight="1" x14ac:dyDescent="0.2">
      <c r="B94" s="134"/>
      <c r="C94" s="135" t="s">
        <v>89</v>
      </c>
      <c r="D94" s="135" t="s">
        <v>306</v>
      </c>
      <c r="E94" s="136" t="s">
        <v>4900</v>
      </c>
      <c r="F94" s="137" t="s">
        <v>4901</v>
      </c>
      <c r="G94" s="138" t="s">
        <v>179</v>
      </c>
      <c r="H94" s="139">
        <v>32</v>
      </c>
      <c r="I94" s="140"/>
      <c r="J94" s="141">
        <f>ROUND(I94*H94,2)</f>
        <v>0</v>
      </c>
      <c r="K94" s="137" t="s">
        <v>4895</v>
      </c>
      <c r="L94" s="33"/>
      <c r="M94" s="142" t="s">
        <v>2</v>
      </c>
      <c r="N94" s="143" t="s">
        <v>42</v>
      </c>
      <c r="P94" s="144">
        <f>O94*H94</f>
        <v>0</v>
      </c>
      <c r="Q94" s="144">
        <v>0</v>
      </c>
      <c r="R94" s="144">
        <f>Q94*H94</f>
        <v>0</v>
      </c>
      <c r="S94" s="144">
        <v>0</v>
      </c>
      <c r="T94" s="145">
        <f>S94*H94</f>
        <v>0</v>
      </c>
      <c r="AR94" s="146" t="s">
        <v>86</v>
      </c>
      <c r="AT94" s="146" t="s">
        <v>306</v>
      </c>
      <c r="AU94" s="146" t="s">
        <v>78</v>
      </c>
      <c r="AY94" s="18" t="s">
        <v>304</v>
      </c>
      <c r="BE94" s="147">
        <f>IF(N94="základní",J94,0)</f>
        <v>0</v>
      </c>
      <c r="BF94" s="147">
        <f>IF(N94="snížená",J94,0)</f>
        <v>0</v>
      </c>
      <c r="BG94" s="147">
        <f>IF(N94="zákl. přenesená",J94,0)</f>
        <v>0</v>
      </c>
      <c r="BH94" s="147">
        <f>IF(N94="sníž. přenesená",J94,0)</f>
        <v>0</v>
      </c>
      <c r="BI94" s="147">
        <f>IF(N94="nulová",J94,0)</f>
        <v>0</v>
      </c>
      <c r="BJ94" s="18" t="s">
        <v>78</v>
      </c>
      <c r="BK94" s="147">
        <f>ROUND(I94*H94,2)</f>
        <v>0</v>
      </c>
      <c r="BL94" s="18" t="s">
        <v>86</v>
      </c>
      <c r="BM94" s="146" t="s">
        <v>387</v>
      </c>
    </row>
    <row r="95" spans="2:65" s="11" customFormat="1" ht="25.9" customHeight="1" x14ac:dyDescent="0.2">
      <c r="B95" s="122"/>
      <c r="D95" s="123" t="s">
        <v>70</v>
      </c>
      <c r="E95" s="124" t="s">
        <v>4902</v>
      </c>
      <c r="F95" s="124" t="s">
        <v>4903</v>
      </c>
      <c r="I95" s="125"/>
      <c r="J95" s="126">
        <f>BK95</f>
        <v>0</v>
      </c>
      <c r="L95" s="122"/>
      <c r="M95" s="127"/>
      <c r="P95" s="128">
        <f>SUM(P96:P199)</f>
        <v>0</v>
      </c>
      <c r="R95" s="128">
        <f>SUM(R96:R199)</f>
        <v>0</v>
      </c>
      <c r="T95" s="129">
        <f>SUM(T96:T199)</f>
        <v>0</v>
      </c>
      <c r="AR95" s="123" t="s">
        <v>78</v>
      </c>
      <c r="AT95" s="130" t="s">
        <v>70</v>
      </c>
      <c r="AU95" s="130" t="s">
        <v>71</v>
      </c>
      <c r="AY95" s="123" t="s">
        <v>304</v>
      </c>
      <c r="BK95" s="131">
        <f>SUM(BK96:BK199)</f>
        <v>0</v>
      </c>
    </row>
    <row r="96" spans="2:65" s="1" customFormat="1" ht="16.5" customHeight="1" x14ac:dyDescent="0.2">
      <c r="B96" s="134"/>
      <c r="C96" s="135" t="s">
        <v>92</v>
      </c>
      <c r="D96" s="135" t="s">
        <v>306</v>
      </c>
      <c r="E96" s="136" t="s">
        <v>78</v>
      </c>
      <c r="F96" s="137" t="s">
        <v>4904</v>
      </c>
      <c r="G96" s="138" t="s">
        <v>4509</v>
      </c>
      <c r="H96" s="139">
        <v>1</v>
      </c>
      <c r="I96" s="140"/>
      <c r="J96" s="141">
        <f t="shared" ref="J96:J127" si="0">ROUND(I96*H96,2)</f>
        <v>0</v>
      </c>
      <c r="K96" s="137" t="s">
        <v>4892</v>
      </c>
      <c r="L96" s="33"/>
      <c r="M96" s="142" t="s">
        <v>2</v>
      </c>
      <c r="N96" s="143" t="s">
        <v>42</v>
      </c>
      <c r="P96" s="144">
        <f t="shared" ref="P96:P127" si="1">O96*H96</f>
        <v>0</v>
      </c>
      <c r="Q96" s="144">
        <v>0</v>
      </c>
      <c r="R96" s="144">
        <f t="shared" ref="R96:R127" si="2">Q96*H96</f>
        <v>0</v>
      </c>
      <c r="S96" s="144">
        <v>0</v>
      </c>
      <c r="T96" s="145">
        <f t="shared" ref="T96:T127" si="3">S96*H96</f>
        <v>0</v>
      </c>
      <c r="AR96" s="146" t="s">
        <v>86</v>
      </c>
      <c r="AT96" s="146" t="s">
        <v>306</v>
      </c>
      <c r="AU96" s="146" t="s">
        <v>78</v>
      </c>
      <c r="AY96" s="18" t="s">
        <v>304</v>
      </c>
      <c r="BE96" s="147">
        <f t="shared" ref="BE96:BE127" si="4">IF(N96="základní",J96,0)</f>
        <v>0</v>
      </c>
      <c r="BF96" s="147">
        <f t="shared" ref="BF96:BF127" si="5">IF(N96="snížená",J96,0)</f>
        <v>0</v>
      </c>
      <c r="BG96" s="147">
        <f t="shared" ref="BG96:BG127" si="6">IF(N96="zákl. přenesená",J96,0)</f>
        <v>0</v>
      </c>
      <c r="BH96" s="147">
        <f t="shared" ref="BH96:BH127" si="7">IF(N96="sníž. přenesená",J96,0)</f>
        <v>0</v>
      </c>
      <c r="BI96" s="147">
        <f t="shared" ref="BI96:BI127" si="8">IF(N96="nulová",J96,0)</f>
        <v>0</v>
      </c>
      <c r="BJ96" s="18" t="s">
        <v>78</v>
      </c>
      <c r="BK96" s="147">
        <f t="shared" ref="BK96:BK127" si="9">ROUND(I96*H96,2)</f>
        <v>0</v>
      </c>
      <c r="BL96" s="18" t="s">
        <v>86</v>
      </c>
      <c r="BM96" s="146" t="s">
        <v>404</v>
      </c>
    </row>
    <row r="97" spans="2:65" s="1" customFormat="1" ht="16.5" customHeight="1" x14ac:dyDescent="0.2">
      <c r="B97" s="134"/>
      <c r="C97" s="135" t="s">
        <v>95</v>
      </c>
      <c r="D97" s="135" t="s">
        <v>306</v>
      </c>
      <c r="E97" s="136" t="s">
        <v>80</v>
      </c>
      <c r="F97" s="137" t="s">
        <v>4905</v>
      </c>
      <c r="G97" s="138" t="s">
        <v>4509</v>
      </c>
      <c r="H97" s="139">
        <v>1</v>
      </c>
      <c r="I97" s="140"/>
      <c r="J97" s="141">
        <f t="shared" si="0"/>
        <v>0</v>
      </c>
      <c r="K97" s="137" t="s">
        <v>4892</v>
      </c>
      <c r="L97" s="33"/>
      <c r="M97" s="142" t="s">
        <v>2</v>
      </c>
      <c r="N97" s="143" t="s">
        <v>42</v>
      </c>
      <c r="P97" s="144">
        <f t="shared" si="1"/>
        <v>0</v>
      </c>
      <c r="Q97" s="144">
        <v>0</v>
      </c>
      <c r="R97" s="144">
        <f t="shared" si="2"/>
        <v>0</v>
      </c>
      <c r="S97" s="144">
        <v>0</v>
      </c>
      <c r="T97" s="145">
        <f t="shared" si="3"/>
        <v>0</v>
      </c>
      <c r="AR97" s="146" t="s">
        <v>86</v>
      </c>
      <c r="AT97" s="146" t="s">
        <v>306</v>
      </c>
      <c r="AU97" s="146" t="s">
        <v>78</v>
      </c>
      <c r="AY97" s="18" t="s">
        <v>304</v>
      </c>
      <c r="BE97" s="147">
        <f t="shared" si="4"/>
        <v>0</v>
      </c>
      <c r="BF97" s="147">
        <f t="shared" si="5"/>
        <v>0</v>
      </c>
      <c r="BG97" s="147">
        <f t="shared" si="6"/>
        <v>0</v>
      </c>
      <c r="BH97" s="147">
        <f t="shared" si="7"/>
        <v>0</v>
      </c>
      <c r="BI97" s="147">
        <f t="shared" si="8"/>
        <v>0</v>
      </c>
      <c r="BJ97" s="18" t="s">
        <v>78</v>
      </c>
      <c r="BK97" s="147">
        <f t="shared" si="9"/>
        <v>0</v>
      </c>
      <c r="BL97" s="18" t="s">
        <v>86</v>
      </c>
      <c r="BM97" s="146" t="s">
        <v>409</v>
      </c>
    </row>
    <row r="98" spans="2:65" s="1" customFormat="1" ht="16.5" customHeight="1" x14ac:dyDescent="0.2">
      <c r="B98" s="134"/>
      <c r="C98" s="135" t="s">
        <v>98</v>
      </c>
      <c r="D98" s="135" t="s">
        <v>306</v>
      </c>
      <c r="E98" s="136" t="s">
        <v>86</v>
      </c>
      <c r="F98" s="137" t="s">
        <v>4906</v>
      </c>
      <c r="G98" s="138" t="s">
        <v>4509</v>
      </c>
      <c r="H98" s="139">
        <v>1</v>
      </c>
      <c r="I98" s="140"/>
      <c r="J98" s="141">
        <f t="shared" si="0"/>
        <v>0</v>
      </c>
      <c r="K98" s="137" t="s">
        <v>4892</v>
      </c>
      <c r="L98" s="33"/>
      <c r="M98" s="142" t="s">
        <v>2</v>
      </c>
      <c r="N98" s="143" t="s">
        <v>42</v>
      </c>
      <c r="P98" s="144">
        <f t="shared" si="1"/>
        <v>0</v>
      </c>
      <c r="Q98" s="144">
        <v>0</v>
      </c>
      <c r="R98" s="144">
        <f t="shared" si="2"/>
        <v>0</v>
      </c>
      <c r="S98" s="144">
        <v>0</v>
      </c>
      <c r="T98" s="145">
        <f t="shared" si="3"/>
        <v>0</v>
      </c>
      <c r="AR98" s="146" t="s">
        <v>86</v>
      </c>
      <c r="AT98" s="146" t="s">
        <v>306</v>
      </c>
      <c r="AU98" s="146" t="s">
        <v>78</v>
      </c>
      <c r="AY98" s="18" t="s">
        <v>304</v>
      </c>
      <c r="BE98" s="147">
        <f t="shared" si="4"/>
        <v>0</v>
      </c>
      <c r="BF98" s="147">
        <f t="shared" si="5"/>
        <v>0</v>
      </c>
      <c r="BG98" s="147">
        <f t="shared" si="6"/>
        <v>0</v>
      </c>
      <c r="BH98" s="147">
        <f t="shared" si="7"/>
        <v>0</v>
      </c>
      <c r="BI98" s="147">
        <f t="shared" si="8"/>
        <v>0</v>
      </c>
      <c r="BJ98" s="18" t="s">
        <v>78</v>
      </c>
      <c r="BK98" s="147">
        <f t="shared" si="9"/>
        <v>0</v>
      </c>
      <c r="BL98" s="18" t="s">
        <v>86</v>
      </c>
      <c r="BM98" s="146" t="s">
        <v>423</v>
      </c>
    </row>
    <row r="99" spans="2:65" s="1" customFormat="1" ht="16.5" customHeight="1" x14ac:dyDescent="0.2">
      <c r="B99" s="134"/>
      <c r="C99" s="135" t="s">
        <v>380</v>
      </c>
      <c r="D99" s="135" t="s">
        <v>306</v>
      </c>
      <c r="E99" s="136" t="s">
        <v>89</v>
      </c>
      <c r="F99" s="137" t="s">
        <v>4907</v>
      </c>
      <c r="G99" s="138" t="s">
        <v>4509</v>
      </c>
      <c r="H99" s="139">
        <v>1</v>
      </c>
      <c r="I99" s="140"/>
      <c r="J99" s="141">
        <f t="shared" si="0"/>
        <v>0</v>
      </c>
      <c r="K99" s="137" t="s">
        <v>4892</v>
      </c>
      <c r="L99" s="33"/>
      <c r="M99" s="142" t="s">
        <v>2</v>
      </c>
      <c r="N99" s="143" t="s">
        <v>42</v>
      </c>
      <c r="P99" s="144">
        <f t="shared" si="1"/>
        <v>0</v>
      </c>
      <c r="Q99" s="144">
        <v>0</v>
      </c>
      <c r="R99" s="144">
        <f t="shared" si="2"/>
        <v>0</v>
      </c>
      <c r="S99" s="144">
        <v>0</v>
      </c>
      <c r="T99" s="145">
        <f t="shared" si="3"/>
        <v>0</v>
      </c>
      <c r="AR99" s="146" t="s">
        <v>86</v>
      </c>
      <c r="AT99" s="146" t="s">
        <v>306</v>
      </c>
      <c r="AU99" s="146" t="s">
        <v>78</v>
      </c>
      <c r="AY99" s="18" t="s">
        <v>304</v>
      </c>
      <c r="BE99" s="147">
        <f t="shared" si="4"/>
        <v>0</v>
      </c>
      <c r="BF99" s="147">
        <f t="shared" si="5"/>
        <v>0</v>
      </c>
      <c r="BG99" s="147">
        <f t="shared" si="6"/>
        <v>0</v>
      </c>
      <c r="BH99" s="147">
        <f t="shared" si="7"/>
        <v>0</v>
      </c>
      <c r="BI99" s="147">
        <f t="shared" si="8"/>
        <v>0</v>
      </c>
      <c r="BJ99" s="18" t="s">
        <v>78</v>
      </c>
      <c r="BK99" s="147">
        <f t="shared" si="9"/>
        <v>0</v>
      </c>
      <c r="BL99" s="18" t="s">
        <v>86</v>
      </c>
      <c r="BM99" s="146" t="s">
        <v>440</v>
      </c>
    </row>
    <row r="100" spans="2:65" s="1" customFormat="1" ht="16.5" customHeight="1" x14ac:dyDescent="0.2">
      <c r="B100" s="134"/>
      <c r="C100" s="135" t="s">
        <v>387</v>
      </c>
      <c r="D100" s="135" t="s">
        <v>306</v>
      </c>
      <c r="E100" s="136" t="s">
        <v>92</v>
      </c>
      <c r="F100" s="137" t="s">
        <v>4908</v>
      </c>
      <c r="G100" s="138" t="s">
        <v>4509</v>
      </c>
      <c r="H100" s="139">
        <v>1</v>
      </c>
      <c r="I100" s="140"/>
      <c r="J100" s="141">
        <f t="shared" si="0"/>
        <v>0</v>
      </c>
      <c r="K100" s="137" t="s">
        <v>4892</v>
      </c>
      <c r="L100" s="33"/>
      <c r="M100" s="142" t="s">
        <v>2</v>
      </c>
      <c r="N100" s="143" t="s">
        <v>42</v>
      </c>
      <c r="P100" s="144">
        <f t="shared" si="1"/>
        <v>0</v>
      </c>
      <c r="Q100" s="144">
        <v>0</v>
      </c>
      <c r="R100" s="144">
        <f t="shared" si="2"/>
        <v>0</v>
      </c>
      <c r="S100" s="144">
        <v>0</v>
      </c>
      <c r="T100" s="145">
        <f t="shared" si="3"/>
        <v>0</v>
      </c>
      <c r="AR100" s="146" t="s">
        <v>86</v>
      </c>
      <c r="AT100" s="146" t="s">
        <v>306</v>
      </c>
      <c r="AU100" s="146" t="s">
        <v>78</v>
      </c>
      <c r="AY100" s="18" t="s">
        <v>304</v>
      </c>
      <c r="BE100" s="147">
        <f t="shared" si="4"/>
        <v>0</v>
      </c>
      <c r="BF100" s="147">
        <f t="shared" si="5"/>
        <v>0</v>
      </c>
      <c r="BG100" s="147">
        <f t="shared" si="6"/>
        <v>0</v>
      </c>
      <c r="BH100" s="147">
        <f t="shared" si="7"/>
        <v>0</v>
      </c>
      <c r="BI100" s="147">
        <f t="shared" si="8"/>
        <v>0</v>
      </c>
      <c r="BJ100" s="18" t="s">
        <v>78</v>
      </c>
      <c r="BK100" s="147">
        <f t="shared" si="9"/>
        <v>0</v>
      </c>
      <c r="BL100" s="18" t="s">
        <v>86</v>
      </c>
      <c r="BM100" s="146" t="s">
        <v>461</v>
      </c>
    </row>
    <row r="101" spans="2:65" s="1" customFormat="1" ht="24.2" customHeight="1" x14ac:dyDescent="0.2">
      <c r="B101" s="134"/>
      <c r="C101" s="135" t="s">
        <v>396</v>
      </c>
      <c r="D101" s="135" t="s">
        <v>306</v>
      </c>
      <c r="E101" s="136" t="s">
        <v>4909</v>
      </c>
      <c r="F101" s="137" t="s">
        <v>4910</v>
      </c>
      <c r="G101" s="138" t="s">
        <v>871</v>
      </c>
      <c r="H101" s="139">
        <v>17</v>
      </c>
      <c r="I101" s="140"/>
      <c r="J101" s="141">
        <f t="shared" si="0"/>
        <v>0</v>
      </c>
      <c r="K101" s="137" t="s">
        <v>4895</v>
      </c>
      <c r="L101" s="33"/>
      <c r="M101" s="142" t="s">
        <v>2</v>
      </c>
      <c r="N101" s="143" t="s">
        <v>42</v>
      </c>
      <c r="P101" s="144">
        <f t="shared" si="1"/>
        <v>0</v>
      </c>
      <c r="Q101" s="144">
        <v>0</v>
      </c>
      <c r="R101" s="144">
        <f t="shared" si="2"/>
        <v>0</v>
      </c>
      <c r="S101" s="144">
        <v>0</v>
      </c>
      <c r="T101" s="145">
        <f t="shared" si="3"/>
        <v>0</v>
      </c>
      <c r="AR101" s="146" t="s">
        <v>86</v>
      </c>
      <c r="AT101" s="146" t="s">
        <v>306</v>
      </c>
      <c r="AU101" s="146" t="s">
        <v>78</v>
      </c>
      <c r="AY101" s="18" t="s">
        <v>304</v>
      </c>
      <c r="BE101" s="147">
        <f t="shared" si="4"/>
        <v>0</v>
      </c>
      <c r="BF101" s="147">
        <f t="shared" si="5"/>
        <v>0</v>
      </c>
      <c r="BG101" s="147">
        <f t="shared" si="6"/>
        <v>0</v>
      </c>
      <c r="BH101" s="147">
        <f t="shared" si="7"/>
        <v>0</v>
      </c>
      <c r="BI101" s="147">
        <f t="shared" si="8"/>
        <v>0</v>
      </c>
      <c r="BJ101" s="18" t="s">
        <v>78</v>
      </c>
      <c r="BK101" s="147">
        <f t="shared" si="9"/>
        <v>0</v>
      </c>
      <c r="BL101" s="18" t="s">
        <v>86</v>
      </c>
      <c r="BM101" s="146" t="s">
        <v>469</v>
      </c>
    </row>
    <row r="102" spans="2:65" s="1" customFormat="1" ht="24.2" customHeight="1" x14ac:dyDescent="0.2">
      <c r="B102" s="134"/>
      <c r="C102" s="135" t="s">
        <v>404</v>
      </c>
      <c r="D102" s="135" t="s">
        <v>306</v>
      </c>
      <c r="E102" s="136" t="s">
        <v>4911</v>
      </c>
      <c r="F102" s="137" t="s">
        <v>4912</v>
      </c>
      <c r="G102" s="138" t="s">
        <v>871</v>
      </c>
      <c r="H102" s="139">
        <v>9</v>
      </c>
      <c r="I102" s="140"/>
      <c r="J102" s="141">
        <f t="shared" si="0"/>
        <v>0</v>
      </c>
      <c r="K102" s="137" t="s">
        <v>4895</v>
      </c>
      <c r="L102" s="33"/>
      <c r="M102" s="142" t="s">
        <v>2</v>
      </c>
      <c r="N102" s="143" t="s">
        <v>42</v>
      </c>
      <c r="P102" s="144">
        <f t="shared" si="1"/>
        <v>0</v>
      </c>
      <c r="Q102" s="144">
        <v>0</v>
      </c>
      <c r="R102" s="144">
        <f t="shared" si="2"/>
        <v>0</v>
      </c>
      <c r="S102" s="144">
        <v>0</v>
      </c>
      <c r="T102" s="145">
        <f t="shared" si="3"/>
        <v>0</v>
      </c>
      <c r="AR102" s="146" t="s">
        <v>86</v>
      </c>
      <c r="AT102" s="146" t="s">
        <v>306</v>
      </c>
      <c r="AU102" s="146" t="s">
        <v>78</v>
      </c>
      <c r="AY102" s="18" t="s">
        <v>304</v>
      </c>
      <c r="BE102" s="147">
        <f t="shared" si="4"/>
        <v>0</v>
      </c>
      <c r="BF102" s="147">
        <f t="shared" si="5"/>
        <v>0</v>
      </c>
      <c r="BG102" s="147">
        <f t="shared" si="6"/>
        <v>0</v>
      </c>
      <c r="BH102" s="147">
        <f t="shared" si="7"/>
        <v>0</v>
      </c>
      <c r="BI102" s="147">
        <f t="shared" si="8"/>
        <v>0</v>
      </c>
      <c r="BJ102" s="18" t="s">
        <v>78</v>
      </c>
      <c r="BK102" s="147">
        <f t="shared" si="9"/>
        <v>0</v>
      </c>
      <c r="BL102" s="18" t="s">
        <v>86</v>
      </c>
      <c r="BM102" s="146" t="s">
        <v>485</v>
      </c>
    </row>
    <row r="103" spans="2:65" s="1" customFormat="1" ht="24.2" customHeight="1" x14ac:dyDescent="0.2">
      <c r="B103" s="134"/>
      <c r="C103" s="135" t="s">
        <v>406</v>
      </c>
      <c r="D103" s="135" t="s">
        <v>306</v>
      </c>
      <c r="E103" s="136" t="s">
        <v>4913</v>
      </c>
      <c r="F103" s="137" t="s">
        <v>4914</v>
      </c>
      <c r="G103" s="138" t="s">
        <v>871</v>
      </c>
      <c r="H103" s="139">
        <v>22</v>
      </c>
      <c r="I103" s="140"/>
      <c r="J103" s="141">
        <f t="shared" si="0"/>
        <v>0</v>
      </c>
      <c r="K103" s="137" t="s">
        <v>4895</v>
      </c>
      <c r="L103" s="33"/>
      <c r="M103" s="142" t="s">
        <v>2</v>
      </c>
      <c r="N103" s="143" t="s">
        <v>42</v>
      </c>
      <c r="P103" s="144">
        <f t="shared" si="1"/>
        <v>0</v>
      </c>
      <c r="Q103" s="144">
        <v>0</v>
      </c>
      <c r="R103" s="144">
        <f t="shared" si="2"/>
        <v>0</v>
      </c>
      <c r="S103" s="144">
        <v>0</v>
      </c>
      <c r="T103" s="145">
        <f t="shared" si="3"/>
        <v>0</v>
      </c>
      <c r="AR103" s="146" t="s">
        <v>86</v>
      </c>
      <c r="AT103" s="146" t="s">
        <v>306</v>
      </c>
      <c r="AU103" s="146" t="s">
        <v>78</v>
      </c>
      <c r="AY103" s="18" t="s">
        <v>304</v>
      </c>
      <c r="BE103" s="147">
        <f t="shared" si="4"/>
        <v>0</v>
      </c>
      <c r="BF103" s="147">
        <f t="shared" si="5"/>
        <v>0</v>
      </c>
      <c r="BG103" s="147">
        <f t="shared" si="6"/>
        <v>0</v>
      </c>
      <c r="BH103" s="147">
        <f t="shared" si="7"/>
        <v>0</v>
      </c>
      <c r="BI103" s="147">
        <f t="shared" si="8"/>
        <v>0</v>
      </c>
      <c r="BJ103" s="18" t="s">
        <v>78</v>
      </c>
      <c r="BK103" s="147">
        <f t="shared" si="9"/>
        <v>0</v>
      </c>
      <c r="BL103" s="18" t="s">
        <v>86</v>
      </c>
      <c r="BM103" s="146" t="s">
        <v>499</v>
      </c>
    </row>
    <row r="104" spans="2:65" s="1" customFormat="1" ht="24.2" customHeight="1" x14ac:dyDescent="0.2">
      <c r="B104" s="134"/>
      <c r="C104" s="135" t="s">
        <v>409</v>
      </c>
      <c r="D104" s="135" t="s">
        <v>306</v>
      </c>
      <c r="E104" s="136" t="s">
        <v>95</v>
      </c>
      <c r="F104" s="137" t="s">
        <v>4915</v>
      </c>
      <c r="G104" s="138" t="s">
        <v>871</v>
      </c>
      <c r="H104" s="139">
        <v>12</v>
      </c>
      <c r="I104" s="140"/>
      <c r="J104" s="141">
        <f t="shared" si="0"/>
        <v>0</v>
      </c>
      <c r="K104" s="137" t="s">
        <v>4892</v>
      </c>
      <c r="L104" s="33"/>
      <c r="M104" s="142" t="s">
        <v>2</v>
      </c>
      <c r="N104" s="143" t="s">
        <v>42</v>
      </c>
      <c r="P104" s="144">
        <f t="shared" si="1"/>
        <v>0</v>
      </c>
      <c r="Q104" s="144">
        <v>0</v>
      </c>
      <c r="R104" s="144">
        <f t="shared" si="2"/>
        <v>0</v>
      </c>
      <c r="S104" s="144">
        <v>0</v>
      </c>
      <c r="T104" s="145">
        <f t="shared" si="3"/>
        <v>0</v>
      </c>
      <c r="AR104" s="146" t="s">
        <v>86</v>
      </c>
      <c r="AT104" s="146" t="s">
        <v>306</v>
      </c>
      <c r="AU104" s="146" t="s">
        <v>78</v>
      </c>
      <c r="AY104" s="18" t="s">
        <v>304</v>
      </c>
      <c r="BE104" s="147">
        <f t="shared" si="4"/>
        <v>0</v>
      </c>
      <c r="BF104" s="147">
        <f t="shared" si="5"/>
        <v>0</v>
      </c>
      <c r="BG104" s="147">
        <f t="shared" si="6"/>
        <v>0</v>
      </c>
      <c r="BH104" s="147">
        <f t="shared" si="7"/>
        <v>0</v>
      </c>
      <c r="BI104" s="147">
        <f t="shared" si="8"/>
        <v>0</v>
      </c>
      <c r="BJ104" s="18" t="s">
        <v>78</v>
      </c>
      <c r="BK104" s="147">
        <f t="shared" si="9"/>
        <v>0</v>
      </c>
      <c r="BL104" s="18" t="s">
        <v>86</v>
      </c>
      <c r="BM104" s="146" t="s">
        <v>512</v>
      </c>
    </row>
    <row r="105" spans="2:65" s="1" customFormat="1" ht="24.2" customHeight="1" x14ac:dyDescent="0.2">
      <c r="B105" s="134"/>
      <c r="C105" s="135" t="s">
        <v>8</v>
      </c>
      <c r="D105" s="135" t="s">
        <v>306</v>
      </c>
      <c r="E105" s="136" t="s">
        <v>4916</v>
      </c>
      <c r="F105" s="137" t="s">
        <v>4917</v>
      </c>
      <c r="G105" s="138" t="s">
        <v>871</v>
      </c>
      <c r="H105" s="139">
        <v>2</v>
      </c>
      <c r="I105" s="140"/>
      <c r="J105" s="141">
        <f t="shared" si="0"/>
        <v>0</v>
      </c>
      <c r="K105" s="137" t="s">
        <v>4895</v>
      </c>
      <c r="L105" s="33"/>
      <c r="M105" s="142" t="s">
        <v>2</v>
      </c>
      <c r="N105" s="143" t="s">
        <v>42</v>
      </c>
      <c r="P105" s="144">
        <f t="shared" si="1"/>
        <v>0</v>
      </c>
      <c r="Q105" s="144">
        <v>0</v>
      </c>
      <c r="R105" s="144">
        <f t="shared" si="2"/>
        <v>0</v>
      </c>
      <c r="S105" s="144">
        <v>0</v>
      </c>
      <c r="T105" s="145">
        <f t="shared" si="3"/>
        <v>0</v>
      </c>
      <c r="AR105" s="146" t="s">
        <v>86</v>
      </c>
      <c r="AT105" s="146" t="s">
        <v>306</v>
      </c>
      <c r="AU105" s="146" t="s">
        <v>78</v>
      </c>
      <c r="AY105" s="18" t="s">
        <v>304</v>
      </c>
      <c r="BE105" s="147">
        <f t="shared" si="4"/>
        <v>0</v>
      </c>
      <c r="BF105" s="147">
        <f t="shared" si="5"/>
        <v>0</v>
      </c>
      <c r="BG105" s="147">
        <f t="shared" si="6"/>
        <v>0</v>
      </c>
      <c r="BH105" s="147">
        <f t="shared" si="7"/>
        <v>0</v>
      </c>
      <c r="BI105" s="147">
        <f t="shared" si="8"/>
        <v>0</v>
      </c>
      <c r="BJ105" s="18" t="s">
        <v>78</v>
      </c>
      <c r="BK105" s="147">
        <f t="shared" si="9"/>
        <v>0</v>
      </c>
      <c r="BL105" s="18" t="s">
        <v>86</v>
      </c>
      <c r="BM105" s="146" t="s">
        <v>541</v>
      </c>
    </row>
    <row r="106" spans="2:65" s="1" customFormat="1" ht="24.2" customHeight="1" x14ac:dyDescent="0.2">
      <c r="B106" s="134"/>
      <c r="C106" s="135" t="s">
        <v>423</v>
      </c>
      <c r="D106" s="135" t="s">
        <v>306</v>
      </c>
      <c r="E106" s="136" t="s">
        <v>4918</v>
      </c>
      <c r="F106" s="137" t="s">
        <v>4919</v>
      </c>
      <c r="G106" s="138" t="s">
        <v>871</v>
      </c>
      <c r="H106" s="139">
        <v>1</v>
      </c>
      <c r="I106" s="140"/>
      <c r="J106" s="141">
        <f t="shared" si="0"/>
        <v>0</v>
      </c>
      <c r="K106" s="137" t="s">
        <v>4895</v>
      </c>
      <c r="L106" s="33"/>
      <c r="M106" s="142" t="s">
        <v>2</v>
      </c>
      <c r="N106" s="143" t="s">
        <v>42</v>
      </c>
      <c r="P106" s="144">
        <f t="shared" si="1"/>
        <v>0</v>
      </c>
      <c r="Q106" s="144">
        <v>0</v>
      </c>
      <c r="R106" s="144">
        <f t="shared" si="2"/>
        <v>0</v>
      </c>
      <c r="S106" s="144">
        <v>0</v>
      </c>
      <c r="T106" s="145">
        <f t="shared" si="3"/>
        <v>0</v>
      </c>
      <c r="AR106" s="146" t="s">
        <v>86</v>
      </c>
      <c r="AT106" s="146" t="s">
        <v>306</v>
      </c>
      <c r="AU106" s="146" t="s">
        <v>78</v>
      </c>
      <c r="AY106" s="18" t="s">
        <v>304</v>
      </c>
      <c r="BE106" s="147">
        <f t="shared" si="4"/>
        <v>0</v>
      </c>
      <c r="BF106" s="147">
        <f t="shared" si="5"/>
        <v>0</v>
      </c>
      <c r="BG106" s="147">
        <f t="shared" si="6"/>
        <v>0</v>
      </c>
      <c r="BH106" s="147">
        <f t="shared" si="7"/>
        <v>0</v>
      </c>
      <c r="BI106" s="147">
        <f t="shared" si="8"/>
        <v>0</v>
      </c>
      <c r="BJ106" s="18" t="s">
        <v>78</v>
      </c>
      <c r="BK106" s="147">
        <f t="shared" si="9"/>
        <v>0</v>
      </c>
      <c r="BL106" s="18" t="s">
        <v>86</v>
      </c>
      <c r="BM106" s="146" t="s">
        <v>552</v>
      </c>
    </row>
    <row r="107" spans="2:65" s="1" customFormat="1" ht="24.2" customHeight="1" x14ac:dyDescent="0.2">
      <c r="B107" s="134"/>
      <c r="C107" s="135" t="s">
        <v>433</v>
      </c>
      <c r="D107" s="135" t="s">
        <v>306</v>
      </c>
      <c r="E107" s="136" t="s">
        <v>4920</v>
      </c>
      <c r="F107" s="137" t="s">
        <v>4921</v>
      </c>
      <c r="G107" s="138" t="s">
        <v>871</v>
      </c>
      <c r="H107" s="139">
        <v>2</v>
      </c>
      <c r="I107" s="140"/>
      <c r="J107" s="141">
        <f t="shared" si="0"/>
        <v>0</v>
      </c>
      <c r="K107" s="137" t="s">
        <v>4895</v>
      </c>
      <c r="L107" s="33"/>
      <c r="M107" s="142" t="s">
        <v>2</v>
      </c>
      <c r="N107" s="143" t="s">
        <v>42</v>
      </c>
      <c r="P107" s="144">
        <f t="shared" si="1"/>
        <v>0</v>
      </c>
      <c r="Q107" s="144">
        <v>0</v>
      </c>
      <c r="R107" s="144">
        <f t="shared" si="2"/>
        <v>0</v>
      </c>
      <c r="S107" s="144">
        <v>0</v>
      </c>
      <c r="T107" s="145">
        <f t="shared" si="3"/>
        <v>0</v>
      </c>
      <c r="AR107" s="146" t="s">
        <v>86</v>
      </c>
      <c r="AT107" s="146" t="s">
        <v>306</v>
      </c>
      <c r="AU107" s="146" t="s">
        <v>78</v>
      </c>
      <c r="AY107" s="18" t="s">
        <v>304</v>
      </c>
      <c r="BE107" s="147">
        <f t="shared" si="4"/>
        <v>0</v>
      </c>
      <c r="BF107" s="147">
        <f t="shared" si="5"/>
        <v>0</v>
      </c>
      <c r="BG107" s="147">
        <f t="shared" si="6"/>
        <v>0</v>
      </c>
      <c r="BH107" s="147">
        <f t="shared" si="7"/>
        <v>0</v>
      </c>
      <c r="BI107" s="147">
        <f t="shared" si="8"/>
        <v>0</v>
      </c>
      <c r="BJ107" s="18" t="s">
        <v>78</v>
      </c>
      <c r="BK107" s="147">
        <f t="shared" si="9"/>
        <v>0</v>
      </c>
      <c r="BL107" s="18" t="s">
        <v>86</v>
      </c>
      <c r="BM107" s="146" t="s">
        <v>570</v>
      </c>
    </row>
    <row r="108" spans="2:65" s="1" customFormat="1" ht="16.5" customHeight="1" x14ac:dyDescent="0.2">
      <c r="B108" s="134"/>
      <c r="C108" s="135" t="s">
        <v>440</v>
      </c>
      <c r="D108" s="135" t="s">
        <v>306</v>
      </c>
      <c r="E108" s="136" t="s">
        <v>4922</v>
      </c>
      <c r="F108" s="137" t="s">
        <v>4923</v>
      </c>
      <c r="G108" s="138" t="s">
        <v>871</v>
      </c>
      <c r="H108" s="139">
        <v>7</v>
      </c>
      <c r="I108" s="140"/>
      <c r="J108" s="141">
        <f t="shared" si="0"/>
        <v>0</v>
      </c>
      <c r="K108" s="137" t="s">
        <v>4892</v>
      </c>
      <c r="L108" s="33"/>
      <c r="M108" s="142" t="s">
        <v>2</v>
      </c>
      <c r="N108" s="143" t="s">
        <v>42</v>
      </c>
      <c r="P108" s="144">
        <f t="shared" si="1"/>
        <v>0</v>
      </c>
      <c r="Q108" s="144">
        <v>0</v>
      </c>
      <c r="R108" s="144">
        <f t="shared" si="2"/>
        <v>0</v>
      </c>
      <c r="S108" s="144">
        <v>0</v>
      </c>
      <c r="T108" s="145">
        <f t="shared" si="3"/>
        <v>0</v>
      </c>
      <c r="AR108" s="146" t="s">
        <v>86</v>
      </c>
      <c r="AT108" s="146" t="s">
        <v>306</v>
      </c>
      <c r="AU108" s="146" t="s">
        <v>78</v>
      </c>
      <c r="AY108" s="18" t="s">
        <v>304</v>
      </c>
      <c r="BE108" s="147">
        <f t="shared" si="4"/>
        <v>0</v>
      </c>
      <c r="BF108" s="147">
        <f t="shared" si="5"/>
        <v>0</v>
      </c>
      <c r="BG108" s="147">
        <f t="shared" si="6"/>
        <v>0</v>
      </c>
      <c r="BH108" s="147">
        <f t="shared" si="7"/>
        <v>0</v>
      </c>
      <c r="BI108" s="147">
        <f t="shared" si="8"/>
        <v>0</v>
      </c>
      <c r="BJ108" s="18" t="s">
        <v>78</v>
      </c>
      <c r="BK108" s="147">
        <f t="shared" si="9"/>
        <v>0</v>
      </c>
      <c r="BL108" s="18" t="s">
        <v>86</v>
      </c>
      <c r="BM108" s="146" t="s">
        <v>585</v>
      </c>
    </row>
    <row r="109" spans="2:65" s="1" customFormat="1" ht="24.2" customHeight="1" x14ac:dyDescent="0.2">
      <c r="B109" s="134"/>
      <c r="C109" s="135" t="s">
        <v>453</v>
      </c>
      <c r="D109" s="135" t="s">
        <v>306</v>
      </c>
      <c r="E109" s="136" t="s">
        <v>4924</v>
      </c>
      <c r="F109" s="137" t="s">
        <v>4925</v>
      </c>
      <c r="G109" s="138" t="s">
        <v>871</v>
      </c>
      <c r="H109" s="139">
        <v>21</v>
      </c>
      <c r="I109" s="140"/>
      <c r="J109" s="141">
        <f t="shared" si="0"/>
        <v>0</v>
      </c>
      <c r="K109" s="137" t="s">
        <v>4895</v>
      </c>
      <c r="L109" s="33"/>
      <c r="M109" s="142" t="s">
        <v>2</v>
      </c>
      <c r="N109" s="143" t="s">
        <v>42</v>
      </c>
      <c r="P109" s="144">
        <f t="shared" si="1"/>
        <v>0</v>
      </c>
      <c r="Q109" s="144">
        <v>0</v>
      </c>
      <c r="R109" s="144">
        <f t="shared" si="2"/>
        <v>0</v>
      </c>
      <c r="S109" s="144">
        <v>0</v>
      </c>
      <c r="T109" s="145">
        <f t="shared" si="3"/>
        <v>0</v>
      </c>
      <c r="AR109" s="146" t="s">
        <v>86</v>
      </c>
      <c r="AT109" s="146" t="s">
        <v>306</v>
      </c>
      <c r="AU109" s="146" t="s">
        <v>78</v>
      </c>
      <c r="AY109" s="18" t="s">
        <v>304</v>
      </c>
      <c r="BE109" s="147">
        <f t="shared" si="4"/>
        <v>0</v>
      </c>
      <c r="BF109" s="147">
        <f t="shared" si="5"/>
        <v>0</v>
      </c>
      <c r="BG109" s="147">
        <f t="shared" si="6"/>
        <v>0</v>
      </c>
      <c r="BH109" s="147">
        <f t="shared" si="7"/>
        <v>0</v>
      </c>
      <c r="BI109" s="147">
        <f t="shared" si="8"/>
        <v>0</v>
      </c>
      <c r="BJ109" s="18" t="s">
        <v>78</v>
      </c>
      <c r="BK109" s="147">
        <f t="shared" si="9"/>
        <v>0</v>
      </c>
      <c r="BL109" s="18" t="s">
        <v>86</v>
      </c>
      <c r="BM109" s="146" t="s">
        <v>596</v>
      </c>
    </row>
    <row r="110" spans="2:65" s="1" customFormat="1" ht="24.2" customHeight="1" x14ac:dyDescent="0.2">
      <c r="B110" s="134"/>
      <c r="C110" s="135" t="s">
        <v>461</v>
      </c>
      <c r="D110" s="135" t="s">
        <v>306</v>
      </c>
      <c r="E110" s="136" t="s">
        <v>98</v>
      </c>
      <c r="F110" s="137" t="s">
        <v>4926</v>
      </c>
      <c r="G110" s="138" t="s">
        <v>4509</v>
      </c>
      <c r="H110" s="139">
        <v>3</v>
      </c>
      <c r="I110" s="140"/>
      <c r="J110" s="141">
        <f t="shared" si="0"/>
        <v>0</v>
      </c>
      <c r="K110" s="137" t="s">
        <v>4892</v>
      </c>
      <c r="L110" s="33"/>
      <c r="M110" s="142" t="s">
        <v>2</v>
      </c>
      <c r="N110" s="143" t="s">
        <v>42</v>
      </c>
      <c r="P110" s="144">
        <f t="shared" si="1"/>
        <v>0</v>
      </c>
      <c r="Q110" s="144">
        <v>0</v>
      </c>
      <c r="R110" s="144">
        <f t="shared" si="2"/>
        <v>0</v>
      </c>
      <c r="S110" s="144">
        <v>0</v>
      </c>
      <c r="T110" s="145">
        <f t="shared" si="3"/>
        <v>0</v>
      </c>
      <c r="AR110" s="146" t="s">
        <v>86</v>
      </c>
      <c r="AT110" s="146" t="s">
        <v>306</v>
      </c>
      <c r="AU110" s="146" t="s">
        <v>78</v>
      </c>
      <c r="AY110" s="18" t="s">
        <v>304</v>
      </c>
      <c r="BE110" s="147">
        <f t="shared" si="4"/>
        <v>0</v>
      </c>
      <c r="BF110" s="147">
        <f t="shared" si="5"/>
        <v>0</v>
      </c>
      <c r="BG110" s="147">
        <f t="shared" si="6"/>
        <v>0</v>
      </c>
      <c r="BH110" s="147">
        <f t="shared" si="7"/>
        <v>0</v>
      </c>
      <c r="BI110" s="147">
        <f t="shared" si="8"/>
        <v>0</v>
      </c>
      <c r="BJ110" s="18" t="s">
        <v>78</v>
      </c>
      <c r="BK110" s="147">
        <f t="shared" si="9"/>
        <v>0</v>
      </c>
      <c r="BL110" s="18" t="s">
        <v>86</v>
      </c>
      <c r="BM110" s="146" t="s">
        <v>608</v>
      </c>
    </row>
    <row r="111" spans="2:65" s="1" customFormat="1" ht="24.2" customHeight="1" x14ac:dyDescent="0.2">
      <c r="B111" s="134"/>
      <c r="C111" s="135" t="s">
        <v>7</v>
      </c>
      <c r="D111" s="135" t="s">
        <v>306</v>
      </c>
      <c r="E111" s="136" t="s">
        <v>380</v>
      </c>
      <c r="F111" s="137" t="s">
        <v>4927</v>
      </c>
      <c r="G111" s="138" t="s">
        <v>4509</v>
      </c>
      <c r="H111" s="139">
        <v>19</v>
      </c>
      <c r="I111" s="140"/>
      <c r="J111" s="141">
        <f t="shared" si="0"/>
        <v>0</v>
      </c>
      <c r="K111" s="137" t="s">
        <v>4892</v>
      </c>
      <c r="L111" s="33"/>
      <c r="M111" s="142" t="s">
        <v>2</v>
      </c>
      <c r="N111" s="143" t="s">
        <v>42</v>
      </c>
      <c r="P111" s="144">
        <f t="shared" si="1"/>
        <v>0</v>
      </c>
      <c r="Q111" s="144">
        <v>0</v>
      </c>
      <c r="R111" s="144">
        <f t="shared" si="2"/>
        <v>0</v>
      </c>
      <c r="S111" s="144">
        <v>0</v>
      </c>
      <c r="T111" s="145">
        <f t="shared" si="3"/>
        <v>0</v>
      </c>
      <c r="AR111" s="146" t="s">
        <v>86</v>
      </c>
      <c r="AT111" s="146" t="s">
        <v>306</v>
      </c>
      <c r="AU111" s="146" t="s">
        <v>78</v>
      </c>
      <c r="AY111" s="18" t="s">
        <v>304</v>
      </c>
      <c r="BE111" s="147">
        <f t="shared" si="4"/>
        <v>0</v>
      </c>
      <c r="BF111" s="147">
        <f t="shared" si="5"/>
        <v>0</v>
      </c>
      <c r="BG111" s="147">
        <f t="shared" si="6"/>
        <v>0</v>
      </c>
      <c r="BH111" s="147">
        <f t="shared" si="7"/>
        <v>0</v>
      </c>
      <c r="BI111" s="147">
        <f t="shared" si="8"/>
        <v>0</v>
      </c>
      <c r="BJ111" s="18" t="s">
        <v>78</v>
      </c>
      <c r="BK111" s="147">
        <f t="shared" si="9"/>
        <v>0</v>
      </c>
      <c r="BL111" s="18" t="s">
        <v>86</v>
      </c>
      <c r="BM111" s="146" t="s">
        <v>623</v>
      </c>
    </row>
    <row r="112" spans="2:65" s="1" customFormat="1" ht="24.2" customHeight="1" x14ac:dyDescent="0.2">
      <c r="B112" s="134"/>
      <c r="C112" s="135" t="s">
        <v>469</v>
      </c>
      <c r="D112" s="135" t="s">
        <v>306</v>
      </c>
      <c r="E112" s="136" t="s">
        <v>387</v>
      </c>
      <c r="F112" s="137" t="s">
        <v>4928</v>
      </c>
      <c r="G112" s="138" t="s">
        <v>4509</v>
      </c>
      <c r="H112" s="139">
        <v>20</v>
      </c>
      <c r="I112" s="140"/>
      <c r="J112" s="141">
        <f t="shared" si="0"/>
        <v>0</v>
      </c>
      <c r="K112" s="137" t="s">
        <v>4892</v>
      </c>
      <c r="L112" s="33"/>
      <c r="M112" s="142" t="s">
        <v>2</v>
      </c>
      <c r="N112" s="143" t="s">
        <v>42</v>
      </c>
      <c r="P112" s="144">
        <f t="shared" si="1"/>
        <v>0</v>
      </c>
      <c r="Q112" s="144">
        <v>0</v>
      </c>
      <c r="R112" s="144">
        <f t="shared" si="2"/>
        <v>0</v>
      </c>
      <c r="S112" s="144">
        <v>0</v>
      </c>
      <c r="T112" s="145">
        <f t="shared" si="3"/>
        <v>0</v>
      </c>
      <c r="AR112" s="146" t="s">
        <v>86</v>
      </c>
      <c r="AT112" s="146" t="s">
        <v>306</v>
      </c>
      <c r="AU112" s="146" t="s">
        <v>78</v>
      </c>
      <c r="AY112" s="18" t="s">
        <v>304</v>
      </c>
      <c r="BE112" s="147">
        <f t="shared" si="4"/>
        <v>0</v>
      </c>
      <c r="BF112" s="147">
        <f t="shared" si="5"/>
        <v>0</v>
      </c>
      <c r="BG112" s="147">
        <f t="shared" si="6"/>
        <v>0</v>
      </c>
      <c r="BH112" s="147">
        <f t="shared" si="7"/>
        <v>0</v>
      </c>
      <c r="BI112" s="147">
        <f t="shared" si="8"/>
        <v>0</v>
      </c>
      <c r="BJ112" s="18" t="s">
        <v>78</v>
      </c>
      <c r="BK112" s="147">
        <f t="shared" si="9"/>
        <v>0</v>
      </c>
      <c r="BL112" s="18" t="s">
        <v>86</v>
      </c>
      <c r="BM112" s="146" t="s">
        <v>643</v>
      </c>
    </row>
    <row r="113" spans="2:65" s="1" customFormat="1" ht="24.2" customHeight="1" x14ac:dyDescent="0.2">
      <c r="B113" s="134"/>
      <c r="C113" s="135" t="s">
        <v>479</v>
      </c>
      <c r="D113" s="135" t="s">
        <v>306</v>
      </c>
      <c r="E113" s="136" t="s">
        <v>396</v>
      </c>
      <c r="F113" s="137" t="s">
        <v>4929</v>
      </c>
      <c r="G113" s="138" t="s">
        <v>4509</v>
      </c>
      <c r="H113" s="139">
        <v>6</v>
      </c>
      <c r="I113" s="140"/>
      <c r="J113" s="141">
        <f t="shared" si="0"/>
        <v>0</v>
      </c>
      <c r="K113" s="137" t="s">
        <v>4892</v>
      </c>
      <c r="L113" s="33"/>
      <c r="M113" s="142" t="s">
        <v>2</v>
      </c>
      <c r="N113" s="143" t="s">
        <v>42</v>
      </c>
      <c r="P113" s="144">
        <f t="shared" si="1"/>
        <v>0</v>
      </c>
      <c r="Q113" s="144">
        <v>0</v>
      </c>
      <c r="R113" s="144">
        <f t="shared" si="2"/>
        <v>0</v>
      </c>
      <c r="S113" s="144">
        <v>0</v>
      </c>
      <c r="T113" s="145">
        <f t="shared" si="3"/>
        <v>0</v>
      </c>
      <c r="AR113" s="146" t="s">
        <v>86</v>
      </c>
      <c r="AT113" s="146" t="s">
        <v>306</v>
      </c>
      <c r="AU113" s="146" t="s">
        <v>78</v>
      </c>
      <c r="AY113" s="18" t="s">
        <v>304</v>
      </c>
      <c r="BE113" s="147">
        <f t="shared" si="4"/>
        <v>0</v>
      </c>
      <c r="BF113" s="147">
        <f t="shared" si="5"/>
        <v>0</v>
      </c>
      <c r="BG113" s="147">
        <f t="shared" si="6"/>
        <v>0</v>
      </c>
      <c r="BH113" s="147">
        <f t="shared" si="7"/>
        <v>0</v>
      </c>
      <c r="BI113" s="147">
        <f t="shared" si="8"/>
        <v>0</v>
      </c>
      <c r="BJ113" s="18" t="s">
        <v>78</v>
      </c>
      <c r="BK113" s="147">
        <f t="shared" si="9"/>
        <v>0</v>
      </c>
      <c r="BL113" s="18" t="s">
        <v>86</v>
      </c>
      <c r="BM113" s="146" t="s">
        <v>661</v>
      </c>
    </row>
    <row r="114" spans="2:65" s="1" customFormat="1" ht="24.2" customHeight="1" x14ac:dyDescent="0.2">
      <c r="B114" s="134"/>
      <c r="C114" s="135" t="s">
        <v>485</v>
      </c>
      <c r="D114" s="135" t="s">
        <v>306</v>
      </c>
      <c r="E114" s="136" t="s">
        <v>404</v>
      </c>
      <c r="F114" s="137" t="s">
        <v>4930</v>
      </c>
      <c r="G114" s="138" t="s">
        <v>4509</v>
      </c>
      <c r="H114" s="139">
        <v>3</v>
      </c>
      <c r="I114" s="140"/>
      <c r="J114" s="141">
        <f t="shared" si="0"/>
        <v>0</v>
      </c>
      <c r="K114" s="137" t="s">
        <v>4892</v>
      </c>
      <c r="L114" s="33"/>
      <c r="M114" s="142" t="s">
        <v>2</v>
      </c>
      <c r="N114" s="143" t="s">
        <v>42</v>
      </c>
      <c r="P114" s="144">
        <f t="shared" si="1"/>
        <v>0</v>
      </c>
      <c r="Q114" s="144">
        <v>0</v>
      </c>
      <c r="R114" s="144">
        <f t="shared" si="2"/>
        <v>0</v>
      </c>
      <c r="S114" s="144">
        <v>0</v>
      </c>
      <c r="T114" s="145">
        <f t="shared" si="3"/>
        <v>0</v>
      </c>
      <c r="AR114" s="146" t="s">
        <v>86</v>
      </c>
      <c r="AT114" s="146" t="s">
        <v>306</v>
      </c>
      <c r="AU114" s="146" t="s">
        <v>78</v>
      </c>
      <c r="AY114" s="18" t="s">
        <v>304</v>
      </c>
      <c r="BE114" s="147">
        <f t="shared" si="4"/>
        <v>0</v>
      </c>
      <c r="BF114" s="147">
        <f t="shared" si="5"/>
        <v>0</v>
      </c>
      <c r="BG114" s="147">
        <f t="shared" si="6"/>
        <v>0</v>
      </c>
      <c r="BH114" s="147">
        <f t="shared" si="7"/>
        <v>0</v>
      </c>
      <c r="BI114" s="147">
        <f t="shared" si="8"/>
        <v>0</v>
      </c>
      <c r="BJ114" s="18" t="s">
        <v>78</v>
      </c>
      <c r="BK114" s="147">
        <f t="shared" si="9"/>
        <v>0</v>
      </c>
      <c r="BL114" s="18" t="s">
        <v>86</v>
      </c>
      <c r="BM114" s="146" t="s">
        <v>677</v>
      </c>
    </row>
    <row r="115" spans="2:65" s="1" customFormat="1" ht="33" customHeight="1" x14ac:dyDescent="0.2">
      <c r="B115" s="134"/>
      <c r="C115" s="135" t="s">
        <v>492</v>
      </c>
      <c r="D115" s="135" t="s">
        <v>306</v>
      </c>
      <c r="E115" s="136" t="s">
        <v>406</v>
      </c>
      <c r="F115" s="137" t="s">
        <v>4931</v>
      </c>
      <c r="G115" s="138" t="s">
        <v>4509</v>
      </c>
      <c r="H115" s="139">
        <v>4</v>
      </c>
      <c r="I115" s="140"/>
      <c r="J115" s="141">
        <f t="shared" si="0"/>
        <v>0</v>
      </c>
      <c r="K115" s="137" t="s">
        <v>4892</v>
      </c>
      <c r="L115" s="33"/>
      <c r="M115" s="142" t="s">
        <v>2</v>
      </c>
      <c r="N115" s="143" t="s">
        <v>42</v>
      </c>
      <c r="P115" s="144">
        <f t="shared" si="1"/>
        <v>0</v>
      </c>
      <c r="Q115" s="144">
        <v>0</v>
      </c>
      <c r="R115" s="144">
        <f t="shared" si="2"/>
        <v>0</v>
      </c>
      <c r="S115" s="144">
        <v>0</v>
      </c>
      <c r="T115" s="145">
        <f t="shared" si="3"/>
        <v>0</v>
      </c>
      <c r="AR115" s="146" t="s">
        <v>86</v>
      </c>
      <c r="AT115" s="146" t="s">
        <v>306</v>
      </c>
      <c r="AU115" s="146" t="s">
        <v>78</v>
      </c>
      <c r="AY115" s="18" t="s">
        <v>304</v>
      </c>
      <c r="BE115" s="147">
        <f t="shared" si="4"/>
        <v>0</v>
      </c>
      <c r="BF115" s="147">
        <f t="shared" si="5"/>
        <v>0</v>
      </c>
      <c r="BG115" s="147">
        <f t="shared" si="6"/>
        <v>0</v>
      </c>
      <c r="BH115" s="147">
        <f t="shared" si="7"/>
        <v>0</v>
      </c>
      <c r="BI115" s="147">
        <f t="shared" si="8"/>
        <v>0</v>
      </c>
      <c r="BJ115" s="18" t="s">
        <v>78</v>
      </c>
      <c r="BK115" s="147">
        <f t="shared" si="9"/>
        <v>0</v>
      </c>
      <c r="BL115" s="18" t="s">
        <v>86</v>
      </c>
      <c r="BM115" s="146" t="s">
        <v>700</v>
      </c>
    </row>
    <row r="116" spans="2:65" s="1" customFormat="1" ht="33" customHeight="1" x14ac:dyDescent="0.2">
      <c r="B116" s="134"/>
      <c r="C116" s="135" t="s">
        <v>499</v>
      </c>
      <c r="D116" s="135" t="s">
        <v>306</v>
      </c>
      <c r="E116" s="136" t="s">
        <v>409</v>
      </c>
      <c r="F116" s="137" t="s">
        <v>4932</v>
      </c>
      <c r="G116" s="138" t="s">
        <v>4509</v>
      </c>
      <c r="H116" s="139">
        <v>10</v>
      </c>
      <c r="I116" s="140"/>
      <c r="J116" s="141">
        <f t="shared" si="0"/>
        <v>0</v>
      </c>
      <c r="K116" s="137" t="s">
        <v>4892</v>
      </c>
      <c r="L116" s="33"/>
      <c r="M116" s="142" t="s">
        <v>2</v>
      </c>
      <c r="N116" s="143" t="s">
        <v>42</v>
      </c>
      <c r="P116" s="144">
        <f t="shared" si="1"/>
        <v>0</v>
      </c>
      <c r="Q116" s="144">
        <v>0</v>
      </c>
      <c r="R116" s="144">
        <f t="shared" si="2"/>
        <v>0</v>
      </c>
      <c r="S116" s="144">
        <v>0</v>
      </c>
      <c r="T116" s="145">
        <f t="shared" si="3"/>
        <v>0</v>
      </c>
      <c r="AR116" s="146" t="s">
        <v>86</v>
      </c>
      <c r="AT116" s="146" t="s">
        <v>306</v>
      </c>
      <c r="AU116" s="146" t="s">
        <v>78</v>
      </c>
      <c r="AY116" s="18" t="s">
        <v>304</v>
      </c>
      <c r="BE116" s="147">
        <f t="shared" si="4"/>
        <v>0</v>
      </c>
      <c r="BF116" s="147">
        <f t="shared" si="5"/>
        <v>0</v>
      </c>
      <c r="BG116" s="147">
        <f t="shared" si="6"/>
        <v>0</v>
      </c>
      <c r="BH116" s="147">
        <f t="shared" si="7"/>
        <v>0</v>
      </c>
      <c r="BI116" s="147">
        <f t="shared" si="8"/>
        <v>0</v>
      </c>
      <c r="BJ116" s="18" t="s">
        <v>78</v>
      </c>
      <c r="BK116" s="147">
        <f t="shared" si="9"/>
        <v>0</v>
      </c>
      <c r="BL116" s="18" t="s">
        <v>86</v>
      </c>
      <c r="BM116" s="146" t="s">
        <v>717</v>
      </c>
    </row>
    <row r="117" spans="2:65" s="1" customFormat="1" ht="33" customHeight="1" x14ac:dyDescent="0.2">
      <c r="B117" s="134"/>
      <c r="C117" s="135" t="s">
        <v>505</v>
      </c>
      <c r="D117" s="135" t="s">
        <v>306</v>
      </c>
      <c r="E117" s="136" t="s">
        <v>8</v>
      </c>
      <c r="F117" s="137" t="s">
        <v>4933</v>
      </c>
      <c r="G117" s="138" t="s">
        <v>4509</v>
      </c>
      <c r="H117" s="139">
        <v>2</v>
      </c>
      <c r="I117" s="140"/>
      <c r="J117" s="141">
        <f t="shared" si="0"/>
        <v>0</v>
      </c>
      <c r="K117" s="137" t="s">
        <v>4892</v>
      </c>
      <c r="L117" s="33"/>
      <c r="M117" s="142" t="s">
        <v>2</v>
      </c>
      <c r="N117" s="143" t="s">
        <v>42</v>
      </c>
      <c r="P117" s="144">
        <f t="shared" si="1"/>
        <v>0</v>
      </c>
      <c r="Q117" s="144">
        <v>0</v>
      </c>
      <c r="R117" s="144">
        <f t="shared" si="2"/>
        <v>0</v>
      </c>
      <c r="S117" s="144">
        <v>0</v>
      </c>
      <c r="T117" s="145">
        <f t="shared" si="3"/>
        <v>0</v>
      </c>
      <c r="AR117" s="146" t="s">
        <v>86</v>
      </c>
      <c r="AT117" s="146" t="s">
        <v>306</v>
      </c>
      <c r="AU117" s="146" t="s">
        <v>78</v>
      </c>
      <c r="AY117" s="18" t="s">
        <v>304</v>
      </c>
      <c r="BE117" s="147">
        <f t="shared" si="4"/>
        <v>0</v>
      </c>
      <c r="BF117" s="147">
        <f t="shared" si="5"/>
        <v>0</v>
      </c>
      <c r="BG117" s="147">
        <f t="shared" si="6"/>
        <v>0</v>
      </c>
      <c r="BH117" s="147">
        <f t="shared" si="7"/>
        <v>0</v>
      </c>
      <c r="BI117" s="147">
        <f t="shared" si="8"/>
        <v>0</v>
      </c>
      <c r="BJ117" s="18" t="s">
        <v>78</v>
      </c>
      <c r="BK117" s="147">
        <f t="shared" si="9"/>
        <v>0</v>
      </c>
      <c r="BL117" s="18" t="s">
        <v>86</v>
      </c>
      <c r="BM117" s="146" t="s">
        <v>742</v>
      </c>
    </row>
    <row r="118" spans="2:65" s="1" customFormat="1" ht="33" customHeight="1" x14ac:dyDescent="0.2">
      <c r="B118" s="134"/>
      <c r="C118" s="135" t="s">
        <v>512</v>
      </c>
      <c r="D118" s="135" t="s">
        <v>306</v>
      </c>
      <c r="E118" s="136" t="s">
        <v>423</v>
      </c>
      <c r="F118" s="137" t="s">
        <v>4934</v>
      </c>
      <c r="G118" s="138" t="s">
        <v>4509</v>
      </c>
      <c r="H118" s="139">
        <v>5</v>
      </c>
      <c r="I118" s="140"/>
      <c r="J118" s="141">
        <f t="shared" si="0"/>
        <v>0</v>
      </c>
      <c r="K118" s="137" t="s">
        <v>4892</v>
      </c>
      <c r="L118" s="33"/>
      <c r="M118" s="142" t="s">
        <v>2</v>
      </c>
      <c r="N118" s="143" t="s">
        <v>42</v>
      </c>
      <c r="P118" s="144">
        <f t="shared" si="1"/>
        <v>0</v>
      </c>
      <c r="Q118" s="144">
        <v>0</v>
      </c>
      <c r="R118" s="144">
        <f t="shared" si="2"/>
        <v>0</v>
      </c>
      <c r="S118" s="144">
        <v>0</v>
      </c>
      <c r="T118" s="145">
        <f t="shared" si="3"/>
        <v>0</v>
      </c>
      <c r="AR118" s="146" t="s">
        <v>86</v>
      </c>
      <c r="AT118" s="146" t="s">
        <v>306</v>
      </c>
      <c r="AU118" s="146" t="s">
        <v>78</v>
      </c>
      <c r="AY118" s="18" t="s">
        <v>304</v>
      </c>
      <c r="BE118" s="147">
        <f t="shared" si="4"/>
        <v>0</v>
      </c>
      <c r="BF118" s="147">
        <f t="shared" si="5"/>
        <v>0</v>
      </c>
      <c r="BG118" s="147">
        <f t="shared" si="6"/>
        <v>0</v>
      </c>
      <c r="BH118" s="147">
        <f t="shared" si="7"/>
        <v>0</v>
      </c>
      <c r="BI118" s="147">
        <f t="shared" si="8"/>
        <v>0</v>
      </c>
      <c r="BJ118" s="18" t="s">
        <v>78</v>
      </c>
      <c r="BK118" s="147">
        <f t="shared" si="9"/>
        <v>0</v>
      </c>
      <c r="BL118" s="18" t="s">
        <v>86</v>
      </c>
      <c r="BM118" s="146" t="s">
        <v>758</v>
      </c>
    </row>
    <row r="119" spans="2:65" s="1" customFormat="1" ht="24.2" customHeight="1" x14ac:dyDescent="0.2">
      <c r="B119" s="134"/>
      <c r="C119" s="135" t="s">
        <v>534</v>
      </c>
      <c r="D119" s="135" t="s">
        <v>306</v>
      </c>
      <c r="E119" s="136" t="s">
        <v>433</v>
      </c>
      <c r="F119" s="137" t="s">
        <v>4935</v>
      </c>
      <c r="G119" s="138" t="s">
        <v>4509</v>
      </c>
      <c r="H119" s="139">
        <v>3</v>
      </c>
      <c r="I119" s="140"/>
      <c r="J119" s="141">
        <f t="shared" si="0"/>
        <v>0</v>
      </c>
      <c r="K119" s="137" t="s">
        <v>4892</v>
      </c>
      <c r="L119" s="33"/>
      <c r="M119" s="142" t="s">
        <v>2</v>
      </c>
      <c r="N119" s="143" t="s">
        <v>42</v>
      </c>
      <c r="P119" s="144">
        <f t="shared" si="1"/>
        <v>0</v>
      </c>
      <c r="Q119" s="144">
        <v>0</v>
      </c>
      <c r="R119" s="144">
        <f t="shared" si="2"/>
        <v>0</v>
      </c>
      <c r="S119" s="144">
        <v>0</v>
      </c>
      <c r="T119" s="145">
        <f t="shared" si="3"/>
        <v>0</v>
      </c>
      <c r="AR119" s="146" t="s">
        <v>86</v>
      </c>
      <c r="AT119" s="146" t="s">
        <v>306</v>
      </c>
      <c r="AU119" s="146" t="s">
        <v>78</v>
      </c>
      <c r="AY119" s="18" t="s">
        <v>304</v>
      </c>
      <c r="BE119" s="147">
        <f t="shared" si="4"/>
        <v>0</v>
      </c>
      <c r="BF119" s="147">
        <f t="shared" si="5"/>
        <v>0</v>
      </c>
      <c r="BG119" s="147">
        <f t="shared" si="6"/>
        <v>0</v>
      </c>
      <c r="BH119" s="147">
        <f t="shared" si="7"/>
        <v>0</v>
      </c>
      <c r="BI119" s="147">
        <f t="shared" si="8"/>
        <v>0</v>
      </c>
      <c r="BJ119" s="18" t="s">
        <v>78</v>
      </c>
      <c r="BK119" s="147">
        <f t="shared" si="9"/>
        <v>0</v>
      </c>
      <c r="BL119" s="18" t="s">
        <v>86</v>
      </c>
      <c r="BM119" s="146" t="s">
        <v>779</v>
      </c>
    </row>
    <row r="120" spans="2:65" s="1" customFormat="1" ht="33" customHeight="1" x14ac:dyDescent="0.2">
      <c r="B120" s="134"/>
      <c r="C120" s="135" t="s">
        <v>541</v>
      </c>
      <c r="D120" s="135" t="s">
        <v>306</v>
      </c>
      <c r="E120" s="136" t="s">
        <v>440</v>
      </c>
      <c r="F120" s="137" t="s">
        <v>4936</v>
      </c>
      <c r="G120" s="138" t="s">
        <v>4509</v>
      </c>
      <c r="H120" s="139">
        <v>1</v>
      </c>
      <c r="I120" s="140"/>
      <c r="J120" s="141">
        <f t="shared" si="0"/>
        <v>0</v>
      </c>
      <c r="K120" s="137" t="s">
        <v>4892</v>
      </c>
      <c r="L120" s="33"/>
      <c r="M120" s="142" t="s">
        <v>2</v>
      </c>
      <c r="N120" s="143" t="s">
        <v>42</v>
      </c>
      <c r="P120" s="144">
        <f t="shared" si="1"/>
        <v>0</v>
      </c>
      <c r="Q120" s="144">
        <v>0</v>
      </c>
      <c r="R120" s="144">
        <f t="shared" si="2"/>
        <v>0</v>
      </c>
      <c r="S120" s="144">
        <v>0</v>
      </c>
      <c r="T120" s="145">
        <f t="shared" si="3"/>
        <v>0</v>
      </c>
      <c r="AR120" s="146" t="s">
        <v>86</v>
      </c>
      <c r="AT120" s="146" t="s">
        <v>306</v>
      </c>
      <c r="AU120" s="146" t="s">
        <v>78</v>
      </c>
      <c r="AY120" s="18" t="s">
        <v>304</v>
      </c>
      <c r="BE120" s="147">
        <f t="shared" si="4"/>
        <v>0</v>
      </c>
      <c r="BF120" s="147">
        <f t="shared" si="5"/>
        <v>0</v>
      </c>
      <c r="BG120" s="147">
        <f t="shared" si="6"/>
        <v>0</v>
      </c>
      <c r="BH120" s="147">
        <f t="shared" si="7"/>
        <v>0</v>
      </c>
      <c r="BI120" s="147">
        <f t="shared" si="8"/>
        <v>0</v>
      </c>
      <c r="BJ120" s="18" t="s">
        <v>78</v>
      </c>
      <c r="BK120" s="147">
        <f t="shared" si="9"/>
        <v>0</v>
      </c>
      <c r="BL120" s="18" t="s">
        <v>86</v>
      </c>
      <c r="BM120" s="146" t="s">
        <v>809</v>
      </c>
    </row>
    <row r="121" spans="2:65" s="1" customFormat="1" ht="24.2" customHeight="1" x14ac:dyDescent="0.2">
      <c r="B121" s="134"/>
      <c r="C121" s="135" t="s">
        <v>547</v>
      </c>
      <c r="D121" s="135" t="s">
        <v>306</v>
      </c>
      <c r="E121" s="136" t="s">
        <v>453</v>
      </c>
      <c r="F121" s="137" t="s">
        <v>4937</v>
      </c>
      <c r="G121" s="138" t="s">
        <v>4509</v>
      </c>
      <c r="H121" s="139">
        <v>14</v>
      </c>
      <c r="I121" s="140"/>
      <c r="J121" s="141">
        <f t="shared" si="0"/>
        <v>0</v>
      </c>
      <c r="K121" s="137" t="s">
        <v>4892</v>
      </c>
      <c r="L121" s="33"/>
      <c r="M121" s="142" t="s">
        <v>2</v>
      </c>
      <c r="N121" s="143" t="s">
        <v>42</v>
      </c>
      <c r="P121" s="144">
        <f t="shared" si="1"/>
        <v>0</v>
      </c>
      <c r="Q121" s="144">
        <v>0</v>
      </c>
      <c r="R121" s="144">
        <f t="shared" si="2"/>
        <v>0</v>
      </c>
      <c r="S121" s="144">
        <v>0</v>
      </c>
      <c r="T121" s="145">
        <f t="shared" si="3"/>
        <v>0</v>
      </c>
      <c r="AR121" s="146" t="s">
        <v>86</v>
      </c>
      <c r="AT121" s="146" t="s">
        <v>306</v>
      </c>
      <c r="AU121" s="146" t="s">
        <v>78</v>
      </c>
      <c r="AY121" s="18" t="s">
        <v>304</v>
      </c>
      <c r="BE121" s="147">
        <f t="shared" si="4"/>
        <v>0</v>
      </c>
      <c r="BF121" s="147">
        <f t="shared" si="5"/>
        <v>0</v>
      </c>
      <c r="BG121" s="147">
        <f t="shared" si="6"/>
        <v>0</v>
      </c>
      <c r="BH121" s="147">
        <f t="shared" si="7"/>
        <v>0</v>
      </c>
      <c r="BI121" s="147">
        <f t="shared" si="8"/>
        <v>0</v>
      </c>
      <c r="BJ121" s="18" t="s">
        <v>78</v>
      </c>
      <c r="BK121" s="147">
        <f t="shared" si="9"/>
        <v>0</v>
      </c>
      <c r="BL121" s="18" t="s">
        <v>86</v>
      </c>
      <c r="BM121" s="146" t="s">
        <v>830</v>
      </c>
    </row>
    <row r="122" spans="2:65" s="1" customFormat="1" ht="33" customHeight="1" x14ac:dyDescent="0.2">
      <c r="B122" s="134"/>
      <c r="C122" s="135" t="s">
        <v>552</v>
      </c>
      <c r="D122" s="135" t="s">
        <v>306</v>
      </c>
      <c r="E122" s="136" t="s">
        <v>461</v>
      </c>
      <c r="F122" s="137" t="s">
        <v>4938</v>
      </c>
      <c r="G122" s="138" t="s">
        <v>4509</v>
      </c>
      <c r="H122" s="139">
        <v>16</v>
      </c>
      <c r="I122" s="140"/>
      <c r="J122" s="141">
        <f t="shared" si="0"/>
        <v>0</v>
      </c>
      <c r="K122" s="137" t="s">
        <v>4892</v>
      </c>
      <c r="L122" s="33"/>
      <c r="M122" s="142" t="s">
        <v>2</v>
      </c>
      <c r="N122" s="143" t="s">
        <v>42</v>
      </c>
      <c r="P122" s="144">
        <f t="shared" si="1"/>
        <v>0</v>
      </c>
      <c r="Q122" s="144">
        <v>0</v>
      </c>
      <c r="R122" s="144">
        <f t="shared" si="2"/>
        <v>0</v>
      </c>
      <c r="S122" s="144">
        <v>0</v>
      </c>
      <c r="T122" s="145">
        <f t="shared" si="3"/>
        <v>0</v>
      </c>
      <c r="AR122" s="146" t="s">
        <v>86</v>
      </c>
      <c r="AT122" s="146" t="s">
        <v>306</v>
      </c>
      <c r="AU122" s="146" t="s">
        <v>78</v>
      </c>
      <c r="AY122" s="18" t="s">
        <v>304</v>
      </c>
      <c r="BE122" s="147">
        <f t="shared" si="4"/>
        <v>0</v>
      </c>
      <c r="BF122" s="147">
        <f t="shared" si="5"/>
        <v>0</v>
      </c>
      <c r="BG122" s="147">
        <f t="shared" si="6"/>
        <v>0</v>
      </c>
      <c r="BH122" s="147">
        <f t="shared" si="7"/>
        <v>0</v>
      </c>
      <c r="BI122" s="147">
        <f t="shared" si="8"/>
        <v>0</v>
      </c>
      <c r="BJ122" s="18" t="s">
        <v>78</v>
      </c>
      <c r="BK122" s="147">
        <f t="shared" si="9"/>
        <v>0</v>
      </c>
      <c r="BL122" s="18" t="s">
        <v>86</v>
      </c>
      <c r="BM122" s="146" t="s">
        <v>850</v>
      </c>
    </row>
    <row r="123" spans="2:65" s="1" customFormat="1" ht="33" customHeight="1" x14ac:dyDescent="0.2">
      <c r="B123" s="134"/>
      <c r="C123" s="135" t="s">
        <v>565</v>
      </c>
      <c r="D123" s="135" t="s">
        <v>306</v>
      </c>
      <c r="E123" s="136" t="s">
        <v>7</v>
      </c>
      <c r="F123" s="137" t="s">
        <v>4939</v>
      </c>
      <c r="G123" s="138" t="s">
        <v>4509</v>
      </c>
      <c r="H123" s="139">
        <v>13</v>
      </c>
      <c r="I123" s="140"/>
      <c r="J123" s="141">
        <f t="shared" si="0"/>
        <v>0</v>
      </c>
      <c r="K123" s="137" t="s">
        <v>4892</v>
      </c>
      <c r="L123" s="33"/>
      <c r="M123" s="142" t="s">
        <v>2</v>
      </c>
      <c r="N123" s="143" t="s">
        <v>42</v>
      </c>
      <c r="P123" s="144">
        <f t="shared" si="1"/>
        <v>0</v>
      </c>
      <c r="Q123" s="144">
        <v>0</v>
      </c>
      <c r="R123" s="144">
        <f t="shared" si="2"/>
        <v>0</v>
      </c>
      <c r="S123" s="144">
        <v>0</v>
      </c>
      <c r="T123" s="145">
        <f t="shared" si="3"/>
        <v>0</v>
      </c>
      <c r="AR123" s="146" t="s">
        <v>86</v>
      </c>
      <c r="AT123" s="146" t="s">
        <v>306</v>
      </c>
      <c r="AU123" s="146" t="s">
        <v>78</v>
      </c>
      <c r="AY123" s="18" t="s">
        <v>304</v>
      </c>
      <c r="BE123" s="147">
        <f t="shared" si="4"/>
        <v>0</v>
      </c>
      <c r="BF123" s="147">
        <f t="shared" si="5"/>
        <v>0</v>
      </c>
      <c r="BG123" s="147">
        <f t="shared" si="6"/>
        <v>0</v>
      </c>
      <c r="BH123" s="147">
        <f t="shared" si="7"/>
        <v>0</v>
      </c>
      <c r="BI123" s="147">
        <f t="shared" si="8"/>
        <v>0</v>
      </c>
      <c r="BJ123" s="18" t="s">
        <v>78</v>
      </c>
      <c r="BK123" s="147">
        <f t="shared" si="9"/>
        <v>0</v>
      </c>
      <c r="BL123" s="18" t="s">
        <v>86</v>
      </c>
      <c r="BM123" s="146" t="s">
        <v>868</v>
      </c>
    </row>
    <row r="124" spans="2:65" s="1" customFormat="1" ht="33" customHeight="1" x14ac:dyDescent="0.2">
      <c r="B124" s="134"/>
      <c r="C124" s="135" t="s">
        <v>570</v>
      </c>
      <c r="D124" s="135" t="s">
        <v>306</v>
      </c>
      <c r="E124" s="136" t="s">
        <v>469</v>
      </c>
      <c r="F124" s="137" t="s">
        <v>4940</v>
      </c>
      <c r="G124" s="138" t="s">
        <v>4509</v>
      </c>
      <c r="H124" s="139">
        <v>4</v>
      </c>
      <c r="I124" s="140"/>
      <c r="J124" s="141">
        <f t="shared" si="0"/>
        <v>0</v>
      </c>
      <c r="K124" s="137" t="s">
        <v>4892</v>
      </c>
      <c r="L124" s="33"/>
      <c r="M124" s="142" t="s">
        <v>2</v>
      </c>
      <c r="N124" s="143" t="s">
        <v>42</v>
      </c>
      <c r="P124" s="144">
        <f t="shared" si="1"/>
        <v>0</v>
      </c>
      <c r="Q124" s="144">
        <v>0</v>
      </c>
      <c r="R124" s="144">
        <f t="shared" si="2"/>
        <v>0</v>
      </c>
      <c r="S124" s="144">
        <v>0</v>
      </c>
      <c r="T124" s="145">
        <f t="shared" si="3"/>
        <v>0</v>
      </c>
      <c r="AR124" s="146" t="s">
        <v>86</v>
      </c>
      <c r="AT124" s="146" t="s">
        <v>306</v>
      </c>
      <c r="AU124" s="146" t="s">
        <v>78</v>
      </c>
      <c r="AY124" s="18" t="s">
        <v>304</v>
      </c>
      <c r="BE124" s="147">
        <f t="shared" si="4"/>
        <v>0</v>
      </c>
      <c r="BF124" s="147">
        <f t="shared" si="5"/>
        <v>0</v>
      </c>
      <c r="BG124" s="147">
        <f t="shared" si="6"/>
        <v>0</v>
      </c>
      <c r="BH124" s="147">
        <f t="shared" si="7"/>
        <v>0</v>
      </c>
      <c r="BI124" s="147">
        <f t="shared" si="8"/>
        <v>0</v>
      </c>
      <c r="BJ124" s="18" t="s">
        <v>78</v>
      </c>
      <c r="BK124" s="147">
        <f t="shared" si="9"/>
        <v>0</v>
      </c>
      <c r="BL124" s="18" t="s">
        <v>86</v>
      </c>
      <c r="BM124" s="146" t="s">
        <v>881</v>
      </c>
    </row>
    <row r="125" spans="2:65" s="1" customFormat="1" ht="33" customHeight="1" x14ac:dyDescent="0.2">
      <c r="B125" s="134"/>
      <c r="C125" s="135" t="s">
        <v>578</v>
      </c>
      <c r="D125" s="135" t="s">
        <v>306</v>
      </c>
      <c r="E125" s="136" t="s">
        <v>479</v>
      </c>
      <c r="F125" s="137" t="s">
        <v>4941</v>
      </c>
      <c r="G125" s="138" t="s">
        <v>4509</v>
      </c>
      <c r="H125" s="139">
        <v>14</v>
      </c>
      <c r="I125" s="140"/>
      <c r="J125" s="141">
        <f t="shared" si="0"/>
        <v>0</v>
      </c>
      <c r="K125" s="137" t="s">
        <v>4892</v>
      </c>
      <c r="L125" s="33"/>
      <c r="M125" s="142" t="s">
        <v>2</v>
      </c>
      <c r="N125" s="143" t="s">
        <v>42</v>
      </c>
      <c r="P125" s="144">
        <f t="shared" si="1"/>
        <v>0</v>
      </c>
      <c r="Q125" s="144">
        <v>0</v>
      </c>
      <c r="R125" s="144">
        <f t="shared" si="2"/>
        <v>0</v>
      </c>
      <c r="S125" s="144">
        <v>0</v>
      </c>
      <c r="T125" s="145">
        <f t="shared" si="3"/>
        <v>0</v>
      </c>
      <c r="AR125" s="146" t="s">
        <v>86</v>
      </c>
      <c r="AT125" s="146" t="s">
        <v>306</v>
      </c>
      <c r="AU125" s="146" t="s">
        <v>78</v>
      </c>
      <c r="AY125" s="18" t="s">
        <v>304</v>
      </c>
      <c r="BE125" s="147">
        <f t="shared" si="4"/>
        <v>0</v>
      </c>
      <c r="BF125" s="147">
        <f t="shared" si="5"/>
        <v>0</v>
      </c>
      <c r="BG125" s="147">
        <f t="shared" si="6"/>
        <v>0</v>
      </c>
      <c r="BH125" s="147">
        <f t="shared" si="7"/>
        <v>0</v>
      </c>
      <c r="BI125" s="147">
        <f t="shared" si="8"/>
        <v>0</v>
      </c>
      <c r="BJ125" s="18" t="s">
        <v>78</v>
      </c>
      <c r="BK125" s="147">
        <f t="shared" si="9"/>
        <v>0</v>
      </c>
      <c r="BL125" s="18" t="s">
        <v>86</v>
      </c>
      <c r="BM125" s="146" t="s">
        <v>898</v>
      </c>
    </row>
    <row r="126" spans="2:65" s="1" customFormat="1" ht="33" customHeight="1" x14ac:dyDescent="0.2">
      <c r="B126" s="134"/>
      <c r="C126" s="135" t="s">
        <v>585</v>
      </c>
      <c r="D126" s="135" t="s">
        <v>306</v>
      </c>
      <c r="E126" s="136" t="s">
        <v>485</v>
      </c>
      <c r="F126" s="137" t="s">
        <v>4942</v>
      </c>
      <c r="G126" s="138" t="s">
        <v>4509</v>
      </c>
      <c r="H126" s="139">
        <v>5</v>
      </c>
      <c r="I126" s="140"/>
      <c r="J126" s="141">
        <f t="shared" si="0"/>
        <v>0</v>
      </c>
      <c r="K126" s="137" t="s">
        <v>4892</v>
      </c>
      <c r="L126" s="33"/>
      <c r="M126" s="142" t="s">
        <v>2</v>
      </c>
      <c r="N126" s="143" t="s">
        <v>42</v>
      </c>
      <c r="P126" s="144">
        <f t="shared" si="1"/>
        <v>0</v>
      </c>
      <c r="Q126" s="144">
        <v>0</v>
      </c>
      <c r="R126" s="144">
        <f t="shared" si="2"/>
        <v>0</v>
      </c>
      <c r="S126" s="144">
        <v>0</v>
      </c>
      <c r="T126" s="145">
        <f t="shared" si="3"/>
        <v>0</v>
      </c>
      <c r="AR126" s="146" t="s">
        <v>86</v>
      </c>
      <c r="AT126" s="146" t="s">
        <v>306</v>
      </c>
      <c r="AU126" s="146" t="s">
        <v>78</v>
      </c>
      <c r="AY126" s="18" t="s">
        <v>304</v>
      </c>
      <c r="BE126" s="147">
        <f t="shared" si="4"/>
        <v>0</v>
      </c>
      <c r="BF126" s="147">
        <f t="shared" si="5"/>
        <v>0</v>
      </c>
      <c r="BG126" s="147">
        <f t="shared" si="6"/>
        <v>0</v>
      </c>
      <c r="BH126" s="147">
        <f t="shared" si="7"/>
        <v>0</v>
      </c>
      <c r="BI126" s="147">
        <f t="shared" si="8"/>
        <v>0</v>
      </c>
      <c r="BJ126" s="18" t="s">
        <v>78</v>
      </c>
      <c r="BK126" s="147">
        <f t="shared" si="9"/>
        <v>0</v>
      </c>
      <c r="BL126" s="18" t="s">
        <v>86</v>
      </c>
      <c r="BM126" s="146" t="s">
        <v>932</v>
      </c>
    </row>
    <row r="127" spans="2:65" s="1" customFormat="1" ht="33" customHeight="1" x14ac:dyDescent="0.2">
      <c r="B127" s="134"/>
      <c r="C127" s="135" t="s">
        <v>593</v>
      </c>
      <c r="D127" s="135" t="s">
        <v>306</v>
      </c>
      <c r="E127" s="136" t="s">
        <v>492</v>
      </c>
      <c r="F127" s="137" t="s">
        <v>4943</v>
      </c>
      <c r="G127" s="138" t="s">
        <v>4509</v>
      </c>
      <c r="H127" s="139">
        <v>2</v>
      </c>
      <c r="I127" s="140"/>
      <c r="J127" s="141">
        <f t="shared" si="0"/>
        <v>0</v>
      </c>
      <c r="K127" s="137" t="s">
        <v>4892</v>
      </c>
      <c r="L127" s="33"/>
      <c r="M127" s="142" t="s">
        <v>2</v>
      </c>
      <c r="N127" s="143" t="s">
        <v>42</v>
      </c>
      <c r="P127" s="144">
        <f t="shared" si="1"/>
        <v>0</v>
      </c>
      <c r="Q127" s="144">
        <v>0</v>
      </c>
      <c r="R127" s="144">
        <f t="shared" si="2"/>
        <v>0</v>
      </c>
      <c r="S127" s="144">
        <v>0</v>
      </c>
      <c r="T127" s="145">
        <f t="shared" si="3"/>
        <v>0</v>
      </c>
      <c r="AR127" s="146" t="s">
        <v>86</v>
      </c>
      <c r="AT127" s="146" t="s">
        <v>306</v>
      </c>
      <c r="AU127" s="146" t="s">
        <v>78</v>
      </c>
      <c r="AY127" s="18" t="s">
        <v>304</v>
      </c>
      <c r="BE127" s="147">
        <f t="shared" si="4"/>
        <v>0</v>
      </c>
      <c r="BF127" s="147">
        <f t="shared" si="5"/>
        <v>0</v>
      </c>
      <c r="BG127" s="147">
        <f t="shared" si="6"/>
        <v>0</v>
      </c>
      <c r="BH127" s="147">
        <f t="shared" si="7"/>
        <v>0</v>
      </c>
      <c r="BI127" s="147">
        <f t="shared" si="8"/>
        <v>0</v>
      </c>
      <c r="BJ127" s="18" t="s">
        <v>78</v>
      </c>
      <c r="BK127" s="147">
        <f t="shared" si="9"/>
        <v>0</v>
      </c>
      <c r="BL127" s="18" t="s">
        <v>86</v>
      </c>
      <c r="BM127" s="146" t="s">
        <v>944</v>
      </c>
    </row>
    <row r="128" spans="2:65" s="1" customFormat="1" ht="33" customHeight="1" x14ac:dyDescent="0.2">
      <c r="B128" s="134"/>
      <c r="C128" s="135" t="s">
        <v>596</v>
      </c>
      <c r="D128" s="135" t="s">
        <v>306</v>
      </c>
      <c r="E128" s="136" t="s">
        <v>499</v>
      </c>
      <c r="F128" s="137" t="s">
        <v>4944</v>
      </c>
      <c r="G128" s="138" t="s">
        <v>4509</v>
      </c>
      <c r="H128" s="139">
        <v>10</v>
      </c>
      <c r="I128" s="140"/>
      <c r="J128" s="141">
        <f t="shared" ref="J128:J159" si="10">ROUND(I128*H128,2)</f>
        <v>0</v>
      </c>
      <c r="K128" s="137" t="s">
        <v>4892</v>
      </c>
      <c r="L128" s="33"/>
      <c r="M128" s="142" t="s">
        <v>2</v>
      </c>
      <c r="N128" s="143" t="s">
        <v>42</v>
      </c>
      <c r="P128" s="144">
        <f t="shared" ref="P128:P159" si="11">O128*H128</f>
        <v>0</v>
      </c>
      <c r="Q128" s="144">
        <v>0</v>
      </c>
      <c r="R128" s="144">
        <f t="shared" ref="R128:R159" si="12">Q128*H128</f>
        <v>0</v>
      </c>
      <c r="S128" s="144">
        <v>0</v>
      </c>
      <c r="T128" s="145">
        <f t="shared" ref="T128:T159" si="13">S128*H128</f>
        <v>0</v>
      </c>
      <c r="AR128" s="146" t="s">
        <v>86</v>
      </c>
      <c r="AT128" s="146" t="s">
        <v>306</v>
      </c>
      <c r="AU128" s="146" t="s">
        <v>78</v>
      </c>
      <c r="AY128" s="18" t="s">
        <v>304</v>
      </c>
      <c r="BE128" s="147">
        <f t="shared" ref="BE128:BE159" si="14">IF(N128="základní",J128,0)</f>
        <v>0</v>
      </c>
      <c r="BF128" s="147">
        <f t="shared" ref="BF128:BF159" si="15">IF(N128="snížená",J128,0)</f>
        <v>0</v>
      </c>
      <c r="BG128" s="147">
        <f t="shared" ref="BG128:BG159" si="16">IF(N128="zákl. přenesená",J128,0)</f>
        <v>0</v>
      </c>
      <c r="BH128" s="147">
        <f t="shared" ref="BH128:BH159" si="17">IF(N128="sníž. přenesená",J128,0)</f>
        <v>0</v>
      </c>
      <c r="BI128" s="147">
        <f t="shared" ref="BI128:BI159" si="18">IF(N128="nulová",J128,0)</f>
        <v>0</v>
      </c>
      <c r="BJ128" s="18" t="s">
        <v>78</v>
      </c>
      <c r="BK128" s="147">
        <f t="shared" ref="BK128:BK159" si="19">ROUND(I128*H128,2)</f>
        <v>0</v>
      </c>
      <c r="BL128" s="18" t="s">
        <v>86</v>
      </c>
      <c r="BM128" s="146" t="s">
        <v>972</v>
      </c>
    </row>
    <row r="129" spans="2:65" s="1" customFormat="1" ht="24.2" customHeight="1" x14ac:dyDescent="0.2">
      <c r="B129" s="134"/>
      <c r="C129" s="135" t="s">
        <v>603</v>
      </c>
      <c r="D129" s="135" t="s">
        <v>306</v>
      </c>
      <c r="E129" s="136" t="s">
        <v>505</v>
      </c>
      <c r="F129" s="137" t="s">
        <v>4945</v>
      </c>
      <c r="G129" s="138" t="s">
        <v>4509</v>
      </c>
      <c r="H129" s="139">
        <v>3</v>
      </c>
      <c r="I129" s="140"/>
      <c r="J129" s="141">
        <f t="shared" si="10"/>
        <v>0</v>
      </c>
      <c r="K129" s="137" t="s">
        <v>4892</v>
      </c>
      <c r="L129" s="33"/>
      <c r="M129" s="142" t="s">
        <v>2</v>
      </c>
      <c r="N129" s="143" t="s">
        <v>42</v>
      </c>
      <c r="P129" s="144">
        <f t="shared" si="11"/>
        <v>0</v>
      </c>
      <c r="Q129" s="144">
        <v>0</v>
      </c>
      <c r="R129" s="144">
        <f t="shared" si="12"/>
        <v>0</v>
      </c>
      <c r="S129" s="144">
        <v>0</v>
      </c>
      <c r="T129" s="145">
        <f t="shared" si="13"/>
        <v>0</v>
      </c>
      <c r="AR129" s="146" t="s">
        <v>86</v>
      </c>
      <c r="AT129" s="146" t="s">
        <v>306</v>
      </c>
      <c r="AU129" s="146" t="s">
        <v>78</v>
      </c>
      <c r="AY129" s="18" t="s">
        <v>304</v>
      </c>
      <c r="BE129" s="147">
        <f t="shared" si="14"/>
        <v>0</v>
      </c>
      <c r="BF129" s="147">
        <f t="shared" si="15"/>
        <v>0</v>
      </c>
      <c r="BG129" s="147">
        <f t="shared" si="16"/>
        <v>0</v>
      </c>
      <c r="BH129" s="147">
        <f t="shared" si="17"/>
        <v>0</v>
      </c>
      <c r="BI129" s="147">
        <f t="shared" si="18"/>
        <v>0</v>
      </c>
      <c r="BJ129" s="18" t="s">
        <v>78</v>
      </c>
      <c r="BK129" s="147">
        <f t="shared" si="19"/>
        <v>0</v>
      </c>
      <c r="BL129" s="18" t="s">
        <v>86</v>
      </c>
      <c r="BM129" s="146" t="s">
        <v>1016</v>
      </c>
    </row>
    <row r="130" spans="2:65" s="1" customFormat="1" ht="21.75" customHeight="1" x14ac:dyDescent="0.2">
      <c r="B130" s="134"/>
      <c r="C130" s="135" t="s">
        <v>608</v>
      </c>
      <c r="D130" s="135" t="s">
        <v>306</v>
      </c>
      <c r="E130" s="136" t="s">
        <v>512</v>
      </c>
      <c r="F130" s="137" t="s">
        <v>4946</v>
      </c>
      <c r="G130" s="138" t="s">
        <v>4509</v>
      </c>
      <c r="H130" s="139">
        <v>4</v>
      </c>
      <c r="I130" s="140"/>
      <c r="J130" s="141">
        <f t="shared" si="10"/>
        <v>0</v>
      </c>
      <c r="K130" s="137" t="s">
        <v>4892</v>
      </c>
      <c r="L130" s="33"/>
      <c r="M130" s="142" t="s">
        <v>2</v>
      </c>
      <c r="N130" s="143" t="s">
        <v>42</v>
      </c>
      <c r="P130" s="144">
        <f t="shared" si="11"/>
        <v>0</v>
      </c>
      <c r="Q130" s="144">
        <v>0</v>
      </c>
      <c r="R130" s="144">
        <f t="shared" si="12"/>
        <v>0</v>
      </c>
      <c r="S130" s="144">
        <v>0</v>
      </c>
      <c r="T130" s="145">
        <f t="shared" si="13"/>
        <v>0</v>
      </c>
      <c r="AR130" s="146" t="s">
        <v>86</v>
      </c>
      <c r="AT130" s="146" t="s">
        <v>306</v>
      </c>
      <c r="AU130" s="146" t="s">
        <v>78</v>
      </c>
      <c r="AY130" s="18" t="s">
        <v>304</v>
      </c>
      <c r="BE130" s="147">
        <f t="shared" si="14"/>
        <v>0</v>
      </c>
      <c r="BF130" s="147">
        <f t="shared" si="15"/>
        <v>0</v>
      </c>
      <c r="BG130" s="147">
        <f t="shared" si="16"/>
        <v>0</v>
      </c>
      <c r="BH130" s="147">
        <f t="shared" si="17"/>
        <v>0</v>
      </c>
      <c r="BI130" s="147">
        <f t="shared" si="18"/>
        <v>0</v>
      </c>
      <c r="BJ130" s="18" t="s">
        <v>78</v>
      </c>
      <c r="BK130" s="147">
        <f t="shared" si="19"/>
        <v>0</v>
      </c>
      <c r="BL130" s="18" t="s">
        <v>86</v>
      </c>
      <c r="BM130" s="146" t="s">
        <v>1125</v>
      </c>
    </row>
    <row r="131" spans="2:65" s="1" customFormat="1" ht="16.5" customHeight="1" x14ac:dyDescent="0.2">
      <c r="B131" s="134"/>
      <c r="C131" s="135" t="s">
        <v>616</v>
      </c>
      <c r="D131" s="135" t="s">
        <v>306</v>
      </c>
      <c r="E131" s="136" t="s">
        <v>534</v>
      </c>
      <c r="F131" s="137" t="s">
        <v>4947</v>
      </c>
      <c r="G131" s="138" t="s">
        <v>4509</v>
      </c>
      <c r="H131" s="139">
        <v>11</v>
      </c>
      <c r="I131" s="140"/>
      <c r="J131" s="141">
        <f t="shared" si="10"/>
        <v>0</v>
      </c>
      <c r="K131" s="137" t="s">
        <v>4892</v>
      </c>
      <c r="L131" s="33"/>
      <c r="M131" s="142" t="s">
        <v>2</v>
      </c>
      <c r="N131" s="143" t="s">
        <v>42</v>
      </c>
      <c r="P131" s="144">
        <f t="shared" si="11"/>
        <v>0</v>
      </c>
      <c r="Q131" s="144">
        <v>0</v>
      </c>
      <c r="R131" s="144">
        <f t="shared" si="12"/>
        <v>0</v>
      </c>
      <c r="S131" s="144">
        <v>0</v>
      </c>
      <c r="T131" s="145">
        <f t="shared" si="13"/>
        <v>0</v>
      </c>
      <c r="AR131" s="146" t="s">
        <v>86</v>
      </c>
      <c r="AT131" s="146" t="s">
        <v>306</v>
      </c>
      <c r="AU131" s="146" t="s">
        <v>78</v>
      </c>
      <c r="AY131" s="18" t="s">
        <v>304</v>
      </c>
      <c r="BE131" s="147">
        <f t="shared" si="14"/>
        <v>0</v>
      </c>
      <c r="BF131" s="147">
        <f t="shared" si="15"/>
        <v>0</v>
      </c>
      <c r="BG131" s="147">
        <f t="shared" si="16"/>
        <v>0</v>
      </c>
      <c r="BH131" s="147">
        <f t="shared" si="17"/>
        <v>0</v>
      </c>
      <c r="BI131" s="147">
        <f t="shared" si="18"/>
        <v>0</v>
      </c>
      <c r="BJ131" s="18" t="s">
        <v>78</v>
      </c>
      <c r="BK131" s="147">
        <f t="shared" si="19"/>
        <v>0</v>
      </c>
      <c r="BL131" s="18" t="s">
        <v>86</v>
      </c>
      <c r="BM131" s="146" t="s">
        <v>1225</v>
      </c>
    </row>
    <row r="132" spans="2:65" s="1" customFormat="1" ht="24.2" customHeight="1" x14ac:dyDescent="0.2">
      <c r="B132" s="134"/>
      <c r="C132" s="135" t="s">
        <v>623</v>
      </c>
      <c r="D132" s="135" t="s">
        <v>306</v>
      </c>
      <c r="E132" s="136" t="s">
        <v>4948</v>
      </c>
      <c r="F132" s="137" t="s">
        <v>4949</v>
      </c>
      <c r="G132" s="138" t="s">
        <v>871</v>
      </c>
      <c r="H132" s="139">
        <v>800</v>
      </c>
      <c r="I132" s="140"/>
      <c r="J132" s="141">
        <f t="shared" si="10"/>
        <v>0</v>
      </c>
      <c r="K132" s="137" t="s">
        <v>4895</v>
      </c>
      <c r="L132" s="33"/>
      <c r="M132" s="142" t="s">
        <v>2</v>
      </c>
      <c r="N132" s="143" t="s">
        <v>42</v>
      </c>
      <c r="P132" s="144">
        <f t="shared" si="11"/>
        <v>0</v>
      </c>
      <c r="Q132" s="144">
        <v>0</v>
      </c>
      <c r="R132" s="144">
        <f t="shared" si="12"/>
        <v>0</v>
      </c>
      <c r="S132" s="144">
        <v>0</v>
      </c>
      <c r="T132" s="145">
        <f t="shared" si="13"/>
        <v>0</v>
      </c>
      <c r="AR132" s="146" t="s">
        <v>86</v>
      </c>
      <c r="AT132" s="146" t="s">
        <v>306</v>
      </c>
      <c r="AU132" s="146" t="s">
        <v>78</v>
      </c>
      <c r="AY132" s="18" t="s">
        <v>304</v>
      </c>
      <c r="BE132" s="147">
        <f t="shared" si="14"/>
        <v>0</v>
      </c>
      <c r="BF132" s="147">
        <f t="shared" si="15"/>
        <v>0</v>
      </c>
      <c r="BG132" s="147">
        <f t="shared" si="16"/>
        <v>0</v>
      </c>
      <c r="BH132" s="147">
        <f t="shared" si="17"/>
        <v>0</v>
      </c>
      <c r="BI132" s="147">
        <f t="shared" si="18"/>
        <v>0</v>
      </c>
      <c r="BJ132" s="18" t="s">
        <v>78</v>
      </c>
      <c r="BK132" s="147">
        <f t="shared" si="19"/>
        <v>0</v>
      </c>
      <c r="BL132" s="18" t="s">
        <v>86</v>
      </c>
      <c r="BM132" s="146" t="s">
        <v>1236</v>
      </c>
    </row>
    <row r="133" spans="2:65" s="1" customFormat="1" ht="24.2" customHeight="1" x14ac:dyDescent="0.2">
      <c r="B133" s="134"/>
      <c r="C133" s="135" t="s">
        <v>630</v>
      </c>
      <c r="D133" s="135" t="s">
        <v>306</v>
      </c>
      <c r="E133" s="136" t="s">
        <v>4950</v>
      </c>
      <c r="F133" s="137" t="s">
        <v>4951</v>
      </c>
      <c r="G133" s="138" t="s">
        <v>871</v>
      </c>
      <c r="H133" s="139">
        <v>200</v>
      </c>
      <c r="I133" s="140"/>
      <c r="J133" s="141">
        <f t="shared" si="10"/>
        <v>0</v>
      </c>
      <c r="K133" s="137" t="s">
        <v>4895</v>
      </c>
      <c r="L133" s="33"/>
      <c r="M133" s="142" t="s">
        <v>2</v>
      </c>
      <c r="N133" s="143" t="s">
        <v>42</v>
      </c>
      <c r="P133" s="144">
        <f t="shared" si="11"/>
        <v>0</v>
      </c>
      <c r="Q133" s="144">
        <v>0</v>
      </c>
      <c r="R133" s="144">
        <f t="shared" si="12"/>
        <v>0</v>
      </c>
      <c r="S133" s="144">
        <v>0</v>
      </c>
      <c r="T133" s="145">
        <f t="shared" si="13"/>
        <v>0</v>
      </c>
      <c r="AR133" s="146" t="s">
        <v>86</v>
      </c>
      <c r="AT133" s="146" t="s">
        <v>306</v>
      </c>
      <c r="AU133" s="146" t="s">
        <v>78</v>
      </c>
      <c r="AY133" s="18" t="s">
        <v>304</v>
      </c>
      <c r="BE133" s="147">
        <f t="shared" si="14"/>
        <v>0</v>
      </c>
      <c r="BF133" s="147">
        <f t="shared" si="15"/>
        <v>0</v>
      </c>
      <c r="BG133" s="147">
        <f t="shared" si="16"/>
        <v>0</v>
      </c>
      <c r="BH133" s="147">
        <f t="shared" si="17"/>
        <v>0</v>
      </c>
      <c r="BI133" s="147">
        <f t="shared" si="18"/>
        <v>0</v>
      </c>
      <c r="BJ133" s="18" t="s">
        <v>78</v>
      </c>
      <c r="BK133" s="147">
        <f t="shared" si="19"/>
        <v>0</v>
      </c>
      <c r="BL133" s="18" t="s">
        <v>86</v>
      </c>
      <c r="BM133" s="146" t="s">
        <v>1258</v>
      </c>
    </row>
    <row r="134" spans="2:65" s="1" customFormat="1" ht="24.2" customHeight="1" x14ac:dyDescent="0.2">
      <c r="B134" s="134"/>
      <c r="C134" s="135" t="s">
        <v>643</v>
      </c>
      <c r="D134" s="135" t="s">
        <v>306</v>
      </c>
      <c r="E134" s="136" t="s">
        <v>4952</v>
      </c>
      <c r="F134" s="137" t="s">
        <v>4953</v>
      </c>
      <c r="G134" s="138" t="s">
        <v>871</v>
      </c>
      <c r="H134" s="139">
        <v>200</v>
      </c>
      <c r="I134" s="140"/>
      <c r="J134" s="141">
        <f t="shared" si="10"/>
        <v>0</v>
      </c>
      <c r="K134" s="137" t="s">
        <v>4895</v>
      </c>
      <c r="L134" s="33"/>
      <c r="M134" s="142" t="s">
        <v>2</v>
      </c>
      <c r="N134" s="143" t="s">
        <v>42</v>
      </c>
      <c r="P134" s="144">
        <f t="shared" si="11"/>
        <v>0</v>
      </c>
      <c r="Q134" s="144">
        <v>0</v>
      </c>
      <c r="R134" s="144">
        <f t="shared" si="12"/>
        <v>0</v>
      </c>
      <c r="S134" s="144">
        <v>0</v>
      </c>
      <c r="T134" s="145">
        <f t="shared" si="13"/>
        <v>0</v>
      </c>
      <c r="AR134" s="146" t="s">
        <v>86</v>
      </c>
      <c r="AT134" s="146" t="s">
        <v>306</v>
      </c>
      <c r="AU134" s="146" t="s">
        <v>78</v>
      </c>
      <c r="AY134" s="18" t="s">
        <v>304</v>
      </c>
      <c r="BE134" s="147">
        <f t="shared" si="14"/>
        <v>0</v>
      </c>
      <c r="BF134" s="147">
        <f t="shared" si="15"/>
        <v>0</v>
      </c>
      <c r="BG134" s="147">
        <f t="shared" si="16"/>
        <v>0</v>
      </c>
      <c r="BH134" s="147">
        <f t="shared" si="17"/>
        <v>0</v>
      </c>
      <c r="BI134" s="147">
        <f t="shared" si="18"/>
        <v>0</v>
      </c>
      <c r="BJ134" s="18" t="s">
        <v>78</v>
      </c>
      <c r="BK134" s="147">
        <f t="shared" si="19"/>
        <v>0</v>
      </c>
      <c r="BL134" s="18" t="s">
        <v>86</v>
      </c>
      <c r="BM134" s="146" t="s">
        <v>1269</v>
      </c>
    </row>
    <row r="135" spans="2:65" s="1" customFormat="1" ht="24.2" customHeight="1" x14ac:dyDescent="0.2">
      <c r="B135" s="134"/>
      <c r="C135" s="135" t="s">
        <v>650</v>
      </c>
      <c r="D135" s="135" t="s">
        <v>306</v>
      </c>
      <c r="E135" s="136" t="s">
        <v>4954</v>
      </c>
      <c r="F135" s="137" t="s">
        <v>4955</v>
      </c>
      <c r="G135" s="138" t="s">
        <v>871</v>
      </c>
      <c r="H135" s="139">
        <v>308</v>
      </c>
      <c r="I135" s="140"/>
      <c r="J135" s="141">
        <f t="shared" si="10"/>
        <v>0</v>
      </c>
      <c r="K135" s="137" t="s">
        <v>4895</v>
      </c>
      <c r="L135" s="33"/>
      <c r="M135" s="142" t="s">
        <v>2</v>
      </c>
      <c r="N135" s="143" t="s">
        <v>42</v>
      </c>
      <c r="P135" s="144">
        <f t="shared" si="11"/>
        <v>0</v>
      </c>
      <c r="Q135" s="144">
        <v>0</v>
      </c>
      <c r="R135" s="144">
        <f t="shared" si="12"/>
        <v>0</v>
      </c>
      <c r="S135" s="144">
        <v>0</v>
      </c>
      <c r="T135" s="145">
        <f t="shared" si="13"/>
        <v>0</v>
      </c>
      <c r="AR135" s="146" t="s">
        <v>86</v>
      </c>
      <c r="AT135" s="146" t="s">
        <v>306</v>
      </c>
      <c r="AU135" s="146" t="s">
        <v>78</v>
      </c>
      <c r="AY135" s="18" t="s">
        <v>304</v>
      </c>
      <c r="BE135" s="147">
        <f t="shared" si="14"/>
        <v>0</v>
      </c>
      <c r="BF135" s="147">
        <f t="shared" si="15"/>
        <v>0</v>
      </c>
      <c r="BG135" s="147">
        <f t="shared" si="16"/>
        <v>0</v>
      </c>
      <c r="BH135" s="147">
        <f t="shared" si="17"/>
        <v>0</v>
      </c>
      <c r="BI135" s="147">
        <f t="shared" si="18"/>
        <v>0</v>
      </c>
      <c r="BJ135" s="18" t="s">
        <v>78</v>
      </c>
      <c r="BK135" s="147">
        <f t="shared" si="19"/>
        <v>0</v>
      </c>
      <c r="BL135" s="18" t="s">
        <v>86</v>
      </c>
      <c r="BM135" s="146" t="s">
        <v>1282</v>
      </c>
    </row>
    <row r="136" spans="2:65" s="1" customFormat="1" ht="24.2" customHeight="1" x14ac:dyDescent="0.2">
      <c r="B136" s="134"/>
      <c r="C136" s="135" t="s">
        <v>661</v>
      </c>
      <c r="D136" s="135" t="s">
        <v>306</v>
      </c>
      <c r="E136" s="136" t="s">
        <v>4956</v>
      </c>
      <c r="F136" s="137" t="s">
        <v>4957</v>
      </c>
      <c r="G136" s="138" t="s">
        <v>871</v>
      </c>
      <c r="H136" s="139">
        <v>60</v>
      </c>
      <c r="I136" s="140"/>
      <c r="J136" s="141">
        <f t="shared" si="10"/>
        <v>0</v>
      </c>
      <c r="K136" s="137" t="s">
        <v>4895</v>
      </c>
      <c r="L136" s="33"/>
      <c r="M136" s="142" t="s">
        <v>2</v>
      </c>
      <c r="N136" s="143" t="s">
        <v>42</v>
      </c>
      <c r="P136" s="144">
        <f t="shared" si="11"/>
        <v>0</v>
      </c>
      <c r="Q136" s="144">
        <v>0</v>
      </c>
      <c r="R136" s="144">
        <f t="shared" si="12"/>
        <v>0</v>
      </c>
      <c r="S136" s="144">
        <v>0</v>
      </c>
      <c r="T136" s="145">
        <f t="shared" si="13"/>
        <v>0</v>
      </c>
      <c r="AR136" s="146" t="s">
        <v>86</v>
      </c>
      <c r="AT136" s="146" t="s">
        <v>306</v>
      </c>
      <c r="AU136" s="146" t="s">
        <v>78</v>
      </c>
      <c r="AY136" s="18" t="s">
        <v>304</v>
      </c>
      <c r="BE136" s="147">
        <f t="shared" si="14"/>
        <v>0</v>
      </c>
      <c r="BF136" s="147">
        <f t="shared" si="15"/>
        <v>0</v>
      </c>
      <c r="BG136" s="147">
        <f t="shared" si="16"/>
        <v>0</v>
      </c>
      <c r="BH136" s="147">
        <f t="shared" si="17"/>
        <v>0</v>
      </c>
      <c r="BI136" s="147">
        <f t="shared" si="18"/>
        <v>0</v>
      </c>
      <c r="BJ136" s="18" t="s">
        <v>78</v>
      </c>
      <c r="BK136" s="147">
        <f t="shared" si="19"/>
        <v>0</v>
      </c>
      <c r="BL136" s="18" t="s">
        <v>86</v>
      </c>
      <c r="BM136" s="146" t="s">
        <v>1330</v>
      </c>
    </row>
    <row r="137" spans="2:65" s="1" customFormat="1" ht="24.2" customHeight="1" x14ac:dyDescent="0.2">
      <c r="B137" s="134"/>
      <c r="C137" s="135" t="s">
        <v>673</v>
      </c>
      <c r="D137" s="135" t="s">
        <v>306</v>
      </c>
      <c r="E137" s="136" t="s">
        <v>4958</v>
      </c>
      <c r="F137" s="137" t="s">
        <v>4959</v>
      </c>
      <c r="G137" s="138" t="s">
        <v>871</v>
      </c>
      <c r="H137" s="139">
        <v>160</v>
      </c>
      <c r="I137" s="140"/>
      <c r="J137" s="141">
        <f t="shared" si="10"/>
        <v>0</v>
      </c>
      <c r="K137" s="137" t="s">
        <v>4895</v>
      </c>
      <c r="L137" s="33"/>
      <c r="M137" s="142" t="s">
        <v>2</v>
      </c>
      <c r="N137" s="143" t="s">
        <v>42</v>
      </c>
      <c r="P137" s="144">
        <f t="shared" si="11"/>
        <v>0</v>
      </c>
      <c r="Q137" s="144">
        <v>0</v>
      </c>
      <c r="R137" s="144">
        <f t="shared" si="12"/>
        <v>0</v>
      </c>
      <c r="S137" s="144">
        <v>0</v>
      </c>
      <c r="T137" s="145">
        <f t="shared" si="13"/>
        <v>0</v>
      </c>
      <c r="AR137" s="146" t="s">
        <v>86</v>
      </c>
      <c r="AT137" s="146" t="s">
        <v>306</v>
      </c>
      <c r="AU137" s="146" t="s">
        <v>78</v>
      </c>
      <c r="AY137" s="18" t="s">
        <v>304</v>
      </c>
      <c r="BE137" s="147">
        <f t="shared" si="14"/>
        <v>0</v>
      </c>
      <c r="BF137" s="147">
        <f t="shared" si="15"/>
        <v>0</v>
      </c>
      <c r="BG137" s="147">
        <f t="shared" si="16"/>
        <v>0</v>
      </c>
      <c r="BH137" s="147">
        <f t="shared" si="17"/>
        <v>0</v>
      </c>
      <c r="BI137" s="147">
        <f t="shared" si="18"/>
        <v>0</v>
      </c>
      <c r="BJ137" s="18" t="s">
        <v>78</v>
      </c>
      <c r="BK137" s="147">
        <f t="shared" si="19"/>
        <v>0</v>
      </c>
      <c r="BL137" s="18" t="s">
        <v>86</v>
      </c>
      <c r="BM137" s="146" t="s">
        <v>1343</v>
      </c>
    </row>
    <row r="138" spans="2:65" s="1" customFormat="1" ht="24.2" customHeight="1" x14ac:dyDescent="0.2">
      <c r="B138" s="134"/>
      <c r="C138" s="135" t="s">
        <v>677</v>
      </c>
      <c r="D138" s="135" t="s">
        <v>306</v>
      </c>
      <c r="E138" s="136" t="s">
        <v>4960</v>
      </c>
      <c r="F138" s="137" t="s">
        <v>4961</v>
      </c>
      <c r="G138" s="138" t="s">
        <v>871</v>
      </c>
      <c r="H138" s="139">
        <v>20</v>
      </c>
      <c r="I138" s="140"/>
      <c r="J138" s="141">
        <f t="shared" si="10"/>
        <v>0</v>
      </c>
      <c r="K138" s="137" t="s">
        <v>4895</v>
      </c>
      <c r="L138" s="33"/>
      <c r="M138" s="142" t="s">
        <v>2</v>
      </c>
      <c r="N138" s="143" t="s">
        <v>42</v>
      </c>
      <c r="P138" s="144">
        <f t="shared" si="11"/>
        <v>0</v>
      </c>
      <c r="Q138" s="144">
        <v>0</v>
      </c>
      <c r="R138" s="144">
        <f t="shared" si="12"/>
        <v>0</v>
      </c>
      <c r="S138" s="144">
        <v>0</v>
      </c>
      <c r="T138" s="145">
        <f t="shared" si="13"/>
        <v>0</v>
      </c>
      <c r="AR138" s="146" t="s">
        <v>86</v>
      </c>
      <c r="AT138" s="146" t="s">
        <v>306</v>
      </c>
      <c r="AU138" s="146" t="s">
        <v>78</v>
      </c>
      <c r="AY138" s="18" t="s">
        <v>304</v>
      </c>
      <c r="BE138" s="147">
        <f t="shared" si="14"/>
        <v>0</v>
      </c>
      <c r="BF138" s="147">
        <f t="shared" si="15"/>
        <v>0</v>
      </c>
      <c r="BG138" s="147">
        <f t="shared" si="16"/>
        <v>0</v>
      </c>
      <c r="BH138" s="147">
        <f t="shared" si="17"/>
        <v>0</v>
      </c>
      <c r="BI138" s="147">
        <f t="shared" si="18"/>
        <v>0</v>
      </c>
      <c r="BJ138" s="18" t="s">
        <v>78</v>
      </c>
      <c r="BK138" s="147">
        <f t="shared" si="19"/>
        <v>0</v>
      </c>
      <c r="BL138" s="18" t="s">
        <v>86</v>
      </c>
      <c r="BM138" s="146" t="s">
        <v>1358</v>
      </c>
    </row>
    <row r="139" spans="2:65" s="1" customFormat="1" ht="24.2" customHeight="1" x14ac:dyDescent="0.2">
      <c r="B139" s="134"/>
      <c r="C139" s="135" t="s">
        <v>691</v>
      </c>
      <c r="D139" s="135" t="s">
        <v>306</v>
      </c>
      <c r="E139" s="136" t="s">
        <v>4962</v>
      </c>
      <c r="F139" s="137" t="s">
        <v>4963</v>
      </c>
      <c r="G139" s="138" t="s">
        <v>871</v>
      </c>
      <c r="H139" s="139">
        <v>144</v>
      </c>
      <c r="I139" s="140"/>
      <c r="J139" s="141">
        <f t="shared" si="10"/>
        <v>0</v>
      </c>
      <c r="K139" s="137" t="s">
        <v>4895</v>
      </c>
      <c r="L139" s="33"/>
      <c r="M139" s="142" t="s">
        <v>2</v>
      </c>
      <c r="N139" s="143" t="s">
        <v>42</v>
      </c>
      <c r="P139" s="144">
        <f t="shared" si="11"/>
        <v>0</v>
      </c>
      <c r="Q139" s="144">
        <v>0</v>
      </c>
      <c r="R139" s="144">
        <f t="shared" si="12"/>
        <v>0</v>
      </c>
      <c r="S139" s="144">
        <v>0</v>
      </c>
      <c r="T139" s="145">
        <f t="shared" si="13"/>
        <v>0</v>
      </c>
      <c r="AR139" s="146" t="s">
        <v>86</v>
      </c>
      <c r="AT139" s="146" t="s">
        <v>306</v>
      </c>
      <c r="AU139" s="146" t="s">
        <v>78</v>
      </c>
      <c r="AY139" s="18" t="s">
        <v>304</v>
      </c>
      <c r="BE139" s="147">
        <f t="shared" si="14"/>
        <v>0</v>
      </c>
      <c r="BF139" s="147">
        <f t="shared" si="15"/>
        <v>0</v>
      </c>
      <c r="BG139" s="147">
        <f t="shared" si="16"/>
        <v>0</v>
      </c>
      <c r="BH139" s="147">
        <f t="shared" si="17"/>
        <v>0</v>
      </c>
      <c r="BI139" s="147">
        <f t="shared" si="18"/>
        <v>0</v>
      </c>
      <c r="BJ139" s="18" t="s">
        <v>78</v>
      </c>
      <c r="BK139" s="147">
        <f t="shared" si="19"/>
        <v>0</v>
      </c>
      <c r="BL139" s="18" t="s">
        <v>86</v>
      </c>
      <c r="BM139" s="146" t="s">
        <v>1373</v>
      </c>
    </row>
    <row r="140" spans="2:65" s="1" customFormat="1" ht="24.2" customHeight="1" x14ac:dyDescent="0.2">
      <c r="B140" s="134"/>
      <c r="C140" s="135" t="s">
        <v>700</v>
      </c>
      <c r="D140" s="135" t="s">
        <v>306</v>
      </c>
      <c r="E140" s="136" t="s">
        <v>4964</v>
      </c>
      <c r="F140" s="137" t="s">
        <v>4965</v>
      </c>
      <c r="G140" s="138" t="s">
        <v>871</v>
      </c>
      <c r="H140" s="139">
        <v>59</v>
      </c>
      <c r="I140" s="140"/>
      <c r="J140" s="141">
        <f t="shared" si="10"/>
        <v>0</v>
      </c>
      <c r="K140" s="137" t="s">
        <v>4895</v>
      </c>
      <c r="L140" s="33"/>
      <c r="M140" s="142" t="s">
        <v>2</v>
      </c>
      <c r="N140" s="143" t="s">
        <v>42</v>
      </c>
      <c r="P140" s="144">
        <f t="shared" si="11"/>
        <v>0</v>
      </c>
      <c r="Q140" s="144">
        <v>0</v>
      </c>
      <c r="R140" s="144">
        <f t="shared" si="12"/>
        <v>0</v>
      </c>
      <c r="S140" s="144">
        <v>0</v>
      </c>
      <c r="T140" s="145">
        <f t="shared" si="13"/>
        <v>0</v>
      </c>
      <c r="AR140" s="146" t="s">
        <v>86</v>
      </c>
      <c r="AT140" s="146" t="s">
        <v>306</v>
      </c>
      <c r="AU140" s="146" t="s">
        <v>78</v>
      </c>
      <c r="AY140" s="18" t="s">
        <v>304</v>
      </c>
      <c r="BE140" s="147">
        <f t="shared" si="14"/>
        <v>0</v>
      </c>
      <c r="BF140" s="147">
        <f t="shared" si="15"/>
        <v>0</v>
      </c>
      <c r="BG140" s="147">
        <f t="shared" si="16"/>
        <v>0</v>
      </c>
      <c r="BH140" s="147">
        <f t="shared" si="17"/>
        <v>0</v>
      </c>
      <c r="BI140" s="147">
        <f t="shared" si="18"/>
        <v>0</v>
      </c>
      <c r="BJ140" s="18" t="s">
        <v>78</v>
      </c>
      <c r="BK140" s="147">
        <f t="shared" si="19"/>
        <v>0</v>
      </c>
      <c r="BL140" s="18" t="s">
        <v>86</v>
      </c>
      <c r="BM140" s="146" t="s">
        <v>1388</v>
      </c>
    </row>
    <row r="141" spans="2:65" s="1" customFormat="1" ht="24.2" customHeight="1" x14ac:dyDescent="0.2">
      <c r="B141" s="134"/>
      <c r="C141" s="135" t="s">
        <v>712</v>
      </c>
      <c r="D141" s="135" t="s">
        <v>306</v>
      </c>
      <c r="E141" s="136" t="s">
        <v>4966</v>
      </c>
      <c r="F141" s="137" t="s">
        <v>4967</v>
      </c>
      <c r="G141" s="138" t="s">
        <v>871</v>
      </c>
      <c r="H141" s="139">
        <v>14</v>
      </c>
      <c r="I141" s="140"/>
      <c r="J141" s="141">
        <f t="shared" si="10"/>
        <v>0</v>
      </c>
      <c r="K141" s="137" t="s">
        <v>4892</v>
      </c>
      <c r="L141" s="33"/>
      <c r="M141" s="142" t="s">
        <v>2</v>
      </c>
      <c r="N141" s="143" t="s">
        <v>42</v>
      </c>
      <c r="P141" s="144">
        <f t="shared" si="11"/>
        <v>0</v>
      </c>
      <c r="Q141" s="144">
        <v>0</v>
      </c>
      <c r="R141" s="144">
        <f t="shared" si="12"/>
        <v>0</v>
      </c>
      <c r="S141" s="144">
        <v>0</v>
      </c>
      <c r="T141" s="145">
        <f t="shared" si="13"/>
        <v>0</v>
      </c>
      <c r="AR141" s="146" t="s">
        <v>86</v>
      </c>
      <c r="AT141" s="146" t="s">
        <v>306</v>
      </c>
      <c r="AU141" s="146" t="s">
        <v>78</v>
      </c>
      <c r="AY141" s="18" t="s">
        <v>304</v>
      </c>
      <c r="BE141" s="147">
        <f t="shared" si="14"/>
        <v>0</v>
      </c>
      <c r="BF141" s="147">
        <f t="shared" si="15"/>
        <v>0</v>
      </c>
      <c r="BG141" s="147">
        <f t="shared" si="16"/>
        <v>0</v>
      </c>
      <c r="BH141" s="147">
        <f t="shared" si="17"/>
        <v>0</v>
      </c>
      <c r="BI141" s="147">
        <f t="shared" si="18"/>
        <v>0</v>
      </c>
      <c r="BJ141" s="18" t="s">
        <v>78</v>
      </c>
      <c r="BK141" s="147">
        <f t="shared" si="19"/>
        <v>0</v>
      </c>
      <c r="BL141" s="18" t="s">
        <v>86</v>
      </c>
      <c r="BM141" s="146" t="s">
        <v>1392</v>
      </c>
    </row>
    <row r="142" spans="2:65" s="1" customFormat="1" ht="24.2" customHeight="1" x14ac:dyDescent="0.2">
      <c r="B142" s="134"/>
      <c r="C142" s="135" t="s">
        <v>717</v>
      </c>
      <c r="D142" s="135" t="s">
        <v>306</v>
      </c>
      <c r="E142" s="136" t="s">
        <v>4968</v>
      </c>
      <c r="F142" s="137" t="s">
        <v>4969</v>
      </c>
      <c r="G142" s="138" t="s">
        <v>871</v>
      </c>
      <c r="H142" s="139">
        <v>1</v>
      </c>
      <c r="I142" s="140"/>
      <c r="J142" s="141">
        <f t="shared" si="10"/>
        <v>0</v>
      </c>
      <c r="K142" s="137" t="s">
        <v>4895</v>
      </c>
      <c r="L142" s="33"/>
      <c r="M142" s="142" t="s">
        <v>2</v>
      </c>
      <c r="N142" s="143" t="s">
        <v>42</v>
      </c>
      <c r="P142" s="144">
        <f t="shared" si="11"/>
        <v>0</v>
      </c>
      <c r="Q142" s="144">
        <v>0</v>
      </c>
      <c r="R142" s="144">
        <f t="shared" si="12"/>
        <v>0</v>
      </c>
      <c r="S142" s="144">
        <v>0</v>
      </c>
      <c r="T142" s="145">
        <f t="shared" si="13"/>
        <v>0</v>
      </c>
      <c r="AR142" s="146" t="s">
        <v>86</v>
      </c>
      <c r="AT142" s="146" t="s">
        <v>306</v>
      </c>
      <c r="AU142" s="146" t="s">
        <v>78</v>
      </c>
      <c r="AY142" s="18" t="s">
        <v>304</v>
      </c>
      <c r="BE142" s="147">
        <f t="shared" si="14"/>
        <v>0</v>
      </c>
      <c r="BF142" s="147">
        <f t="shared" si="15"/>
        <v>0</v>
      </c>
      <c r="BG142" s="147">
        <f t="shared" si="16"/>
        <v>0</v>
      </c>
      <c r="BH142" s="147">
        <f t="shared" si="17"/>
        <v>0</v>
      </c>
      <c r="BI142" s="147">
        <f t="shared" si="18"/>
        <v>0</v>
      </c>
      <c r="BJ142" s="18" t="s">
        <v>78</v>
      </c>
      <c r="BK142" s="147">
        <f t="shared" si="19"/>
        <v>0</v>
      </c>
      <c r="BL142" s="18" t="s">
        <v>86</v>
      </c>
      <c r="BM142" s="146" t="s">
        <v>1401</v>
      </c>
    </row>
    <row r="143" spans="2:65" s="1" customFormat="1" ht="24.2" customHeight="1" x14ac:dyDescent="0.2">
      <c r="B143" s="134"/>
      <c r="C143" s="135" t="s">
        <v>725</v>
      </c>
      <c r="D143" s="135" t="s">
        <v>306</v>
      </c>
      <c r="E143" s="136" t="s">
        <v>541</v>
      </c>
      <c r="F143" s="137" t="s">
        <v>4970</v>
      </c>
      <c r="G143" s="138" t="s">
        <v>4509</v>
      </c>
      <c r="H143" s="139">
        <v>4</v>
      </c>
      <c r="I143" s="140"/>
      <c r="J143" s="141">
        <f t="shared" si="10"/>
        <v>0</v>
      </c>
      <c r="K143" s="137" t="s">
        <v>4892</v>
      </c>
      <c r="L143" s="33"/>
      <c r="M143" s="142" t="s">
        <v>2</v>
      </c>
      <c r="N143" s="143" t="s">
        <v>42</v>
      </c>
      <c r="P143" s="144">
        <f t="shared" si="11"/>
        <v>0</v>
      </c>
      <c r="Q143" s="144">
        <v>0</v>
      </c>
      <c r="R143" s="144">
        <f t="shared" si="12"/>
        <v>0</v>
      </c>
      <c r="S143" s="144">
        <v>0</v>
      </c>
      <c r="T143" s="145">
        <f t="shared" si="13"/>
        <v>0</v>
      </c>
      <c r="AR143" s="146" t="s">
        <v>86</v>
      </c>
      <c r="AT143" s="146" t="s">
        <v>306</v>
      </c>
      <c r="AU143" s="146" t="s">
        <v>78</v>
      </c>
      <c r="AY143" s="18" t="s">
        <v>304</v>
      </c>
      <c r="BE143" s="147">
        <f t="shared" si="14"/>
        <v>0</v>
      </c>
      <c r="BF143" s="147">
        <f t="shared" si="15"/>
        <v>0</v>
      </c>
      <c r="BG143" s="147">
        <f t="shared" si="16"/>
        <v>0</v>
      </c>
      <c r="BH143" s="147">
        <f t="shared" si="17"/>
        <v>0</v>
      </c>
      <c r="BI143" s="147">
        <f t="shared" si="18"/>
        <v>0</v>
      </c>
      <c r="BJ143" s="18" t="s">
        <v>78</v>
      </c>
      <c r="BK143" s="147">
        <f t="shared" si="19"/>
        <v>0</v>
      </c>
      <c r="BL143" s="18" t="s">
        <v>86</v>
      </c>
      <c r="BM143" s="146" t="s">
        <v>1409</v>
      </c>
    </row>
    <row r="144" spans="2:65" s="1" customFormat="1" ht="16.5" customHeight="1" x14ac:dyDescent="0.2">
      <c r="B144" s="134"/>
      <c r="C144" s="135" t="s">
        <v>742</v>
      </c>
      <c r="D144" s="135" t="s">
        <v>306</v>
      </c>
      <c r="E144" s="136" t="s">
        <v>547</v>
      </c>
      <c r="F144" s="137" t="s">
        <v>4971</v>
      </c>
      <c r="G144" s="138" t="s">
        <v>4509</v>
      </c>
      <c r="H144" s="139">
        <v>1</v>
      </c>
      <c r="I144" s="140"/>
      <c r="J144" s="141">
        <f t="shared" si="10"/>
        <v>0</v>
      </c>
      <c r="K144" s="137" t="s">
        <v>4892</v>
      </c>
      <c r="L144" s="33"/>
      <c r="M144" s="142" t="s">
        <v>2</v>
      </c>
      <c r="N144" s="143" t="s">
        <v>42</v>
      </c>
      <c r="P144" s="144">
        <f t="shared" si="11"/>
        <v>0</v>
      </c>
      <c r="Q144" s="144">
        <v>0</v>
      </c>
      <c r="R144" s="144">
        <f t="shared" si="12"/>
        <v>0</v>
      </c>
      <c r="S144" s="144">
        <v>0</v>
      </c>
      <c r="T144" s="145">
        <f t="shared" si="13"/>
        <v>0</v>
      </c>
      <c r="AR144" s="146" t="s">
        <v>86</v>
      </c>
      <c r="AT144" s="146" t="s">
        <v>306</v>
      </c>
      <c r="AU144" s="146" t="s">
        <v>78</v>
      </c>
      <c r="AY144" s="18" t="s">
        <v>304</v>
      </c>
      <c r="BE144" s="147">
        <f t="shared" si="14"/>
        <v>0</v>
      </c>
      <c r="BF144" s="147">
        <f t="shared" si="15"/>
        <v>0</v>
      </c>
      <c r="BG144" s="147">
        <f t="shared" si="16"/>
        <v>0</v>
      </c>
      <c r="BH144" s="147">
        <f t="shared" si="17"/>
        <v>0</v>
      </c>
      <c r="BI144" s="147">
        <f t="shared" si="18"/>
        <v>0</v>
      </c>
      <c r="BJ144" s="18" t="s">
        <v>78</v>
      </c>
      <c r="BK144" s="147">
        <f t="shared" si="19"/>
        <v>0</v>
      </c>
      <c r="BL144" s="18" t="s">
        <v>86</v>
      </c>
      <c r="BM144" s="146" t="s">
        <v>1415</v>
      </c>
    </row>
    <row r="145" spans="2:65" s="1" customFormat="1" ht="16.5" customHeight="1" x14ac:dyDescent="0.2">
      <c r="B145" s="134"/>
      <c r="C145" s="135" t="s">
        <v>747</v>
      </c>
      <c r="D145" s="135" t="s">
        <v>306</v>
      </c>
      <c r="E145" s="136" t="s">
        <v>552</v>
      </c>
      <c r="F145" s="137" t="s">
        <v>4972</v>
      </c>
      <c r="G145" s="138" t="s">
        <v>4509</v>
      </c>
      <c r="H145" s="139">
        <v>1</v>
      </c>
      <c r="I145" s="140"/>
      <c r="J145" s="141">
        <f t="shared" si="10"/>
        <v>0</v>
      </c>
      <c r="K145" s="137" t="s">
        <v>4892</v>
      </c>
      <c r="L145" s="33"/>
      <c r="M145" s="142" t="s">
        <v>2</v>
      </c>
      <c r="N145" s="143" t="s">
        <v>42</v>
      </c>
      <c r="P145" s="144">
        <f t="shared" si="11"/>
        <v>0</v>
      </c>
      <c r="Q145" s="144">
        <v>0</v>
      </c>
      <c r="R145" s="144">
        <f t="shared" si="12"/>
        <v>0</v>
      </c>
      <c r="S145" s="144">
        <v>0</v>
      </c>
      <c r="T145" s="145">
        <f t="shared" si="13"/>
        <v>0</v>
      </c>
      <c r="AR145" s="146" t="s">
        <v>86</v>
      </c>
      <c r="AT145" s="146" t="s">
        <v>306</v>
      </c>
      <c r="AU145" s="146" t="s">
        <v>78</v>
      </c>
      <c r="AY145" s="18" t="s">
        <v>304</v>
      </c>
      <c r="BE145" s="147">
        <f t="shared" si="14"/>
        <v>0</v>
      </c>
      <c r="BF145" s="147">
        <f t="shared" si="15"/>
        <v>0</v>
      </c>
      <c r="BG145" s="147">
        <f t="shared" si="16"/>
        <v>0</v>
      </c>
      <c r="BH145" s="147">
        <f t="shared" si="17"/>
        <v>0</v>
      </c>
      <c r="BI145" s="147">
        <f t="shared" si="18"/>
        <v>0</v>
      </c>
      <c r="BJ145" s="18" t="s">
        <v>78</v>
      </c>
      <c r="BK145" s="147">
        <f t="shared" si="19"/>
        <v>0</v>
      </c>
      <c r="BL145" s="18" t="s">
        <v>86</v>
      </c>
      <c r="BM145" s="146" t="s">
        <v>1432</v>
      </c>
    </row>
    <row r="146" spans="2:65" s="1" customFormat="1" ht="16.5" customHeight="1" x14ac:dyDescent="0.2">
      <c r="B146" s="134"/>
      <c r="C146" s="135" t="s">
        <v>758</v>
      </c>
      <c r="D146" s="135" t="s">
        <v>306</v>
      </c>
      <c r="E146" s="136" t="s">
        <v>565</v>
      </c>
      <c r="F146" s="137" t="s">
        <v>4973</v>
      </c>
      <c r="G146" s="138" t="s">
        <v>4509</v>
      </c>
      <c r="H146" s="139">
        <v>1</v>
      </c>
      <c r="I146" s="140"/>
      <c r="J146" s="141">
        <f t="shared" si="10"/>
        <v>0</v>
      </c>
      <c r="K146" s="137" t="s">
        <v>4892</v>
      </c>
      <c r="L146" s="33"/>
      <c r="M146" s="142" t="s">
        <v>2</v>
      </c>
      <c r="N146" s="143" t="s">
        <v>42</v>
      </c>
      <c r="P146" s="144">
        <f t="shared" si="11"/>
        <v>0</v>
      </c>
      <c r="Q146" s="144">
        <v>0</v>
      </c>
      <c r="R146" s="144">
        <f t="shared" si="12"/>
        <v>0</v>
      </c>
      <c r="S146" s="144">
        <v>0</v>
      </c>
      <c r="T146" s="145">
        <f t="shared" si="13"/>
        <v>0</v>
      </c>
      <c r="AR146" s="146" t="s">
        <v>86</v>
      </c>
      <c r="AT146" s="146" t="s">
        <v>306</v>
      </c>
      <c r="AU146" s="146" t="s">
        <v>78</v>
      </c>
      <c r="AY146" s="18" t="s">
        <v>304</v>
      </c>
      <c r="BE146" s="147">
        <f t="shared" si="14"/>
        <v>0</v>
      </c>
      <c r="BF146" s="147">
        <f t="shared" si="15"/>
        <v>0</v>
      </c>
      <c r="BG146" s="147">
        <f t="shared" si="16"/>
        <v>0</v>
      </c>
      <c r="BH146" s="147">
        <f t="shared" si="17"/>
        <v>0</v>
      </c>
      <c r="BI146" s="147">
        <f t="shared" si="18"/>
        <v>0</v>
      </c>
      <c r="BJ146" s="18" t="s">
        <v>78</v>
      </c>
      <c r="BK146" s="147">
        <f t="shared" si="19"/>
        <v>0</v>
      </c>
      <c r="BL146" s="18" t="s">
        <v>86</v>
      </c>
      <c r="BM146" s="146" t="s">
        <v>1445</v>
      </c>
    </row>
    <row r="147" spans="2:65" s="1" customFormat="1" ht="16.5" customHeight="1" x14ac:dyDescent="0.2">
      <c r="B147" s="134"/>
      <c r="C147" s="135" t="s">
        <v>770</v>
      </c>
      <c r="D147" s="135" t="s">
        <v>306</v>
      </c>
      <c r="E147" s="136" t="s">
        <v>4974</v>
      </c>
      <c r="F147" s="137" t="s">
        <v>4975</v>
      </c>
      <c r="G147" s="138" t="s">
        <v>871</v>
      </c>
      <c r="H147" s="139">
        <v>3</v>
      </c>
      <c r="I147" s="140"/>
      <c r="J147" s="141">
        <f t="shared" si="10"/>
        <v>0</v>
      </c>
      <c r="K147" s="137" t="s">
        <v>4895</v>
      </c>
      <c r="L147" s="33"/>
      <c r="M147" s="142" t="s">
        <v>2</v>
      </c>
      <c r="N147" s="143" t="s">
        <v>42</v>
      </c>
      <c r="P147" s="144">
        <f t="shared" si="11"/>
        <v>0</v>
      </c>
      <c r="Q147" s="144">
        <v>0</v>
      </c>
      <c r="R147" s="144">
        <f t="shared" si="12"/>
        <v>0</v>
      </c>
      <c r="S147" s="144">
        <v>0</v>
      </c>
      <c r="T147" s="145">
        <f t="shared" si="13"/>
        <v>0</v>
      </c>
      <c r="AR147" s="146" t="s">
        <v>86</v>
      </c>
      <c r="AT147" s="146" t="s">
        <v>306</v>
      </c>
      <c r="AU147" s="146" t="s">
        <v>78</v>
      </c>
      <c r="AY147" s="18" t="s">
        <v>304</v>
      </c>
      <c r="BE147" s="147">
        <f t="shared" si="14"/>
        <v>0</v>
      </c>
      <c r="BF147" s="147">
        <f t="shared" si="15"/>
        <v>0</v>
      </c>
      <c r="BG147" s="147">
        <f t="shared" si="16"/>
        <v>0</v>
      </c>
      <c r="BH147" s="147">
        <f t="shared" si="17"/>
        <v>0</v>
      </c>
      <c r="BI147" s="147">
        <f t="shared" si="18"/>
        <v>0</v>
      </c>
      <c r="BJ147" s="18" t="s">
        <v>78</v>
      </c>
      <c r="BK147" s="147">
        <f t="shared" si="19"/>
        <v>0</v>
      </c>
      <c r="BL147" s="18" t="s">
        <v>86</v>
      </c>
      <c r="BM147" s="146" t="s">
        <v>1453</v>
      </c>
    </row>
    <row r="148" spans="2:65" s="1" customFormat="1" ht="24.2" customHeight="1" x14ac:dyDescent="0.2">
      <c r="B148" s="134"/>
      <c r="C148" s="135" t="s">
        <v>779</v>
      </c>
      <c r="D148" s="135" t="s">
        <v>306</v>
      </c>
      <c r="E148" s="136" t="s">
        <v>570</v>
      </c>
      <c r="F148" s="137" t="s">
        <v>4976</v>
      </c>
      <c r="G148" s="138" t="s">
        <v>179</v>
      </c>
      <c r="H148" s="139">
        <v>20</v>
      </c>
      <c r="I148" s="140"/>
      <c r="J148" s="141">
        <f t="shared" si="10"/>
        <v>0</v>
      </c>
      <c r="K148" s="137" t="s">
        <v>4892</v>
      </c>
      <c r="L148" s="33"/>
      <c r="M148" s="142" t="s">
        <v>2</v>
      </c>
      <c r="N148" s="143" t="s">
        <v>42</v>
      </c>
      <c r="P148" s="144">
        <f t="shared" si="11"/>
        <v>0</v>
      </c>
      <c r="Q148" s="144">
        <v>0</v>
      </c>
      <c r="R148" s="144">
        <f t="shared" si="12"/>
        <v>0</v>
      </c>
      <c r="S148" s="144">
        <v>0</v>
      </c>
      <c r="T148" s="145">
        <f t="shared" si="13"/>
        <v>0</v>
      </c>
      <c r="AR148" s="146" t="s">
        <v>86</v>
      </c>
      <c r="AT148" s="146" t="s">
        <v>306</v>
      </c>
      <c r="AU148" s="146" t="s">
        <v>78</v>
      </c>
      <c r="AY148" s="18" t="s">
        <v>304</v>
      </c>
      <c r="BE148" s="147">
        <f t="shared" si="14"/>
        <v>0</v>
      </c>
      <c r="BF148" s="147">
        <f t="shared" si="15"/>
        <v>0</v>
      </c>
      <c r="BG148" s="147">
        <f t="shared" si="16"/>
        <v>0</v>
      </c>
      <c r="BH148" s="147">
        <f t="shared" si="17"/>
        <v>0</v>
      </c>
      <c r="BI148" s="147">
        <f t="shared" si="18"/>
        <v>0</v>
      </c>
      <c r="BJ148" s="18" t="s">
        <v>78</v>
      </c>
      <c r="BK148" s="147">
        <f t="shared" si="19"/>
        <v>0</v>
      </c>
      <c r="BL148" s="18" t="s">
        <v>86</v>
      </c>
      <c r="BM148" s="146" t="s">
        <v>1466</v>
      </c>
    </row>
    <row r="149" spans="2:65" s="1" customFormat="1" ht="24.2" customHeight="1" x14ac:dyDescent="0.2">
      <c r="B149" s="134"/>
      <c r="C149" s="135" t="s">
        <v>788</v>
      </c>
      <c r="D149" s="135" t="s">
        <v>306</v>
      </c>
      <c r="E149" s="136" t="s">
        <v>578</v>
      </c>
      <c r="F149" s="137" t="s">
        <v>4977</v>
      </c>
      <c r="G149" s="138" t="s">
        <v>179</v>
      </c>
      <c r="H149" s="139">
        <v>80</v>
      </c>
      <c r="I149" s="140"/>
      <c r="J149" s="141">
        <f t="shared" si="10"/>
        <v>0</v>
      </c>
      <c r="K149" s="137" t="s">
        <v>4892</v>
      </c>
      <c r="L149" s="33"/>
      <c r="M149" s="142" t="s">
        <v>2</v>
      </c>
      <c r="N149" s="143" t="s">
        <v>42</v>
      </c>
      <c r="P149" s="144">
        <f t="shared" si="11"/>
        <v>0</v>
      </c>
      <c r="Q149" s="144">
        <v>0</v>
      </c>
      <c r="R149" s="144">
        <f t="shared" si="12"/>
        <v>0</v>
      </c>
      <c r="S149" s="144">
        <v>0</v>
      </c>
      <c r="T149" s="145">
        <f t="shared" si="13"/>
        <v>0</v>
      </c>
      <c r="AR149" s="146" t="s">
        <v>86</v>
      </c>
      <c r="AT149" s="146" t="s">
        <v>306</v>
      </c>
      <c r="AU149" s="146" t="s">
        <v>78</v>
      </c>
      <c r="AY149" s="18" t="s">
        <v>304</v>
      </c>
      <c r="BE149" s="147">
        <f t="shared" si="14"/>
        <v>0</v>
      </c>
      <c r="BF149" s="147">
        <f t="shared" si="15"/>
        <v>0</v>
      </c>
      <c r="BG149" s="147">
        <f t="shared" si="16"/>
        <v>0</v>
      </c>
      <c r="BH149" s="147">
        <f t="shared" si="17"/>
        <v>0</v>
      </c>
      <c r="BI149" s="147">
        <f t="shared" si="18"/>
        <v>0</v>
      </c>
      <c r="BJ149" s="18" t="s">
        <v>78</v>
      </c>
      <c r="BK149" s="147">
        <f t="shared" si="19"/>
        <v>0</v>
      </c>
      <c r="BL149" s="18" t="s">
        <v>86</v>
      </c>
      <c r="BM149" s="146" t="s">
        <v>1475</v>
      </c>
    </row>
    <row r="150" spans="2:65" s="1" customFormat="1" ht="33" customHeight="1" x14ac:dyDescent="0.2">
      <c r="B150" s="134"/>
      <c r="C150" s="135" t="s">
        <v>809</v>
      </c>
      <c r="D150" s="135" t="s">
        <v>306</v>
      </c>
      <c r="E150" s="136" t="s">
        <v>4978</v>
      </c>
      <c r="F150" s="137" t="s">
        <v>4979</v>
      </c>
      <c r="G150" s="138" t="s">
        <v>179</v>
      </c>
      <c r="H150" s="139">
        <v>11</v>
      </c>
      <c r="I150" s="140"/>
      <c r="J150" s="141">
        <f t="shared" si="10"/>
        <v>0</v>
      </c>
      <c r="K150" s="137" t="s">
        <v>4892</v>
      </c>
      <c r="L150" s="33"/>
      <c r="M150" s="142" t="s">
        <v>2</v>
      </c>
      <c r="N150" s="143" t="s">
        <v>42</v>
      </c>
      <c r="P150" s="144">
        <f t="shared" si="11"/>
        <v>0</v>
      </c>
      <c r="Q150" s="144">
        <v>0</v>
      </c>
      <c r="R150" s="144">
        <f t="shared" si="12"/>
        <v>0</v>
      </c>
      <c r="S150" s="144">
        <v>0</v>
      </c>
      <c r="T150" s="145">
        <f t="shared" si="13"/>
        <v>0</v>
      </c>
      <c r="AR150" s="146" t="s">
        <v>86</v>
      </c>
      <c r="AT150" s="146" t="s">
        <v>306</v>
      </c>
      <c r="AU150" s="146" t="s">
        <v>78</v>
      </c>
      <c r="AY150" s="18" t="s">
        <v>304</v>
      </c>
      <c r="BE150" s="147">
        <f t="shared" si="14"/>
        <v>0</v>
      </c>
      <c r="BF150" s="147">
        <f t="shared" si="15"/>
        <v>0</v>
      </c>
      <c r="BG150" s="147">
        <f t="shared" si="16"/>
        <v>0</v>
      </c>
      <c r="BH150" s="147">
        <f t="shared" si="17"/>
        <v>0</v>
      </c>
      <c r="BI150" s="147">
        <f t="shared" si="18"/>
        <v>0</v>
      </c>
      <c r="BJ150" s="18" t="s">
        <v>78</v>
      </c>
      <c r="BK150" s="147">
        <f t="shared" si="19"/>
        <v>0</v>
      </c>
      <c r="BL150" s="18" t="s">
        <v>86</v>
      </c>
      <c r="BM150" s="146" t="s">
        <v>1488</v>
      </c>
    </row>
    <row r="151" spans="2:65" s="1" customFormat="1" ht="24.2" customHeight="1" x14ac:dyDescent="0.2">
      <c r="B151" s="134"/>
      <c r="C151" s="135" t="s">
        <v>814</v>
      </c>
      <c r="D151" s="135" t="s">
        <v>306</v>
      </c>
      <c r="E151" s="136" t="s">
        <v>4980</v>
      </c>
      <c r="F151" s="137" t="s">
        <v>4981</v>
      </c>
      <c r="G151" s="138" t="s">
        <v>179</v>
      </c>
      <c r="H151" s="139">
        <v>2455</v>
      </c>
      <c r="I151" s="140"/>
      <c r="J151" s="141">
        <f t="shared" si="10"/>
        <v>0</v>
      </c>
      <c r="K151" s="137" t="s">
        <v>4895</v>
      </c>
      <c r="L151" s="33"/>
      <c r="M151" s="142" t="s">
        <v>2</v>
      </c>
      <c r="N151" s="143" t="s">
        <v>42</v>
      </c>
      <c r="P151" s="144">
        <f t="shared" si="11"/>
        <v>0</v>
      </c>
      <c r="Q151" s="144">
        <v>0</v>
      </c>
      <c r="R151" s="144">
        <f t="shared" si="12"/>
        <v>0</v>
      </c>
      <c r="S151" s="144">
        <v>0</v>
      </c>
      <c r="T151" s="145">
        <f t="shared" si="13"/>
        <v>0</v>
      </c>
      <c r="AR151" s="146" t="s">
        <v>86</v>
      </c>
      <c r="AT151" s="146" t="s">
        <v>306</v>
      </c>
      <c r="AU151" s="146" t="s">
        <v>78</v>
      </c>
      <c r="AY151" s="18" t="s">
        <v>304</v>
      </c>
      <c r="BE151" s="147">
        <f t="shared" si="14"/>
        <v>0</v>
      </c>
      <c r="BF151" s="147">
        <f t="shared" si="15"/>
        <v>0</v>
      </c>
      <c r="BG151" s="147">
        <f t="shared" si="16"/>
        <v>0</v>
      </c>
      <c r="BH151" s="147">
        <f t="shared" si="17"/>
        <v>0</v>
      </c>
      <c r="BI151" s="147">
        <f t="shared" si="18"/>
        <v>0</v>
      </c>
      <c r="BJ151" s="18" t="s">
        <v>78</v>
      </c>
      <c r="BK151" s="147">
        <f t="shared" si="19"/>
        <v>0</v>
      </c>
      <c r="BL151" s="18" t="s">
        <v>86</v>
      </c>
      <c r="BM151" s="146" t="s">
        <v>1500</v>
      </c>
    </row>
    <row r="152" spans="2:65" s="1" customFormat="1" ht="24.2" customHeight="1" x14ac:dyDescent="0.2">
      <c r="B152" s="134"/>
      <c r="C152" s="135" t="s">
        <v>830</v>
      </c>
      <c r="D152" s="135" t="s">
        <v>306</v>
      </c>
      <c r="E152" s="136" t="s">
        <v>4982</v>
      </c>
      <c r="F152" s="137" t="s">
        <v>4983</v>
      </c>
      <c r="G152" s="138" t="s">
        <v>179</v>
      </c>
      <c r="H152" s="139">
        <v>1500</v>
      </c>
      <c r="I152" s="140"/>
      <c r="J152" s="141">
        <f t="shared" si="10"/>
        <v>0</v>
      </c>
      <c r="K152" s="137" t="s">
        <v>4892</v>
      </c>
      <c r="L152" s="33"/>
      <c r="M152" s="142" t="s">
        <v>2</v>
      </c>
      <c r="N152" s="143" t="s">
        <v>42</v>
      </c>
      <c r="P152" s="144">
        <f t="shared" si="11"/>
        <v>0</v>
      </c>
      <c r="Q152" s="144">
        <v>0</v>
      </c>
      <c r="R152" s="144">
        <f t="shared" si="12"/>
        <v>0</v>
      </c>
      <c r="S152" s="144">
        <v>0</v>
      </c>
      <c r="T152" s="145">
        <f t="shared" si="13"/>
        <v>0</v>
      </c>
      <c r="AR152" s="146" t="s">
        <v>86</v>
      </c>
      <c r="AT152" s="146" t="s">
        <v>306</v>
      </c>
      <c r="AU152" s="146" t="s">
        <v>78</v>
      </c>
      <c r="AY152" s="18" t="s">
        <v>304</v>
      </c>
      <c r="BE152" s="147">
        <f t="shared" si="14"/>
        <v>0</v>
      </c>
      <c r="BF152" s="147">
        <f t="shared" si="15"/>
        <v>0</v>
      </c>
      <c r="BG152" s="147">
        <f t="shared" si="16"/>
        <v>0</v>
      </c>
      <c r="BH152" s="147">
        <f t="shared" si="17"/>
        <v>0</v>
      </c>
      <c r="BI152" s="147">
        <f t="shared" si="18"/>
        <v>0</v>
      </c>
      <c r="BJ152" s="18" t="s">
        <v>78</v>
      </c>
      <c r="BK152" s="147">
        <f t="shared" si="19"/>
        <v>0</v>
      </c>
      <c r="BL152" s="18" t="s">
        <v>86</v>
      </c>
      <c r="BM152" s="146" t="s">
        <v>1514</v>
      </c>
    </row>
    <row r="153" spans="2:65" s="1" customFormat="1" ht="24.2" customHeight="1" x14ac:dyDescent="0.2">
      <c r="B153" s="134"/>
      <c r="C153" s="135" t="s">
        <v>152</v>
      </c>
      <c r="D153" s="135" t="s">
        <v>306</v>
      </c>
      <c r="E153" s="136" t="s">
        <v>4984</v>
      </c>
      <c r="F153" s="137" t="s">
        <v>4983</v>
      </c>
      <c r="G153" s="138" t="s">
        <v>179</v>
      </c>
      <c r="H153" s="139">
        <v>116</v>
      </c>
      <c r="I153" s="140"/>
      <c r="J153" s="141">
        <f t="shared" si="10"/>
        <v>0</v>
      </c>
      <c r="K153" s="137" t="s">
        <v>4895</v>
      </c>
      <c r="L153" s="33"/>
      <c r="M153" s="142" t="s">
        <v>2</v>
      </c>
      <c r="N153" s="143" t="s">
        <v>42</v>
      </c>
      <c r="P153" s="144">
        <f t="shared" si="11"/>
        <v>0</v>
      </c>
      <c r="Q153" s="144">
        <v>0</v>
      </c>
      <c r="R153" s="144">
        <f t="shared" si="12"/>
        <v>0</v>
      </c>
      <c r="S153" s="144">
        <v>0</v>
      </c>
      <c r="T153" s="145">
        <f t="shared" si="13"/>
        <v>0</v>
      </c>
      <c r="AR153" s="146" t="s">
        <v>86</v>
      </c>
      <c r="AT153" s="146" t="s">
        <v>306</v>
      </c>
      <c r="AU153" s="146" t="s">
        <v>78</v>
      </c>
      <c r="AY153" s="18" t="s">
        <v>304</v>
      </c>
      <c r="BE153" s="147">
        <f t="shared" si="14"/>
        <v>0</v>
      </c>
      <c r="BF153" s="147">
        <f t="shared" si="15"/>
        <v>0</v>
      </c>
      <c r="BG153" s="147">
        <f t="shared" si="16"/>
        <v>0</v>
      </c>
      <c r="BH153" s="147">
        <f t="shared" si="17"/>
        <v>0</v>
      </c>
      <c r="BI153" s="147">
        <f t="shared" si="18"/>
        <v>0</v>
      </c>
      <c r="BJ153" s="18" t="s">
        <v>78</v>
      </c>
      <c r="BK153" s="147">
        <f t="shared" si="19"/>
        <v>0</v>
      </c>
      <c r="BL153" s="18" t="s">
        <v>86</v>
      </c>
      <c r="BM153" s="146" t="s">
        <v>1565</v>
      </c>
    </row>
    <row r="154" spans="2:65" s="1" customFormat="1" ht="24.2" customHeight="1" x14ac:dyDescent="0.2">
      <c r="B154" s="134"/>
      <c r="C154" s="135" t="s">
        <v>850</v>
      </c>
      <c r="D154" s="135" t="s">
        <v>306</v>
      </c>
      <c r="E154" s="136" t="s">
        <v>4985</v>
      </c>
      <c r="F154" s="137" t="s">
        <v>4986</v>
      </c>
      <c r="G154" s="138" t="s">
        <v>179</v>
      </c>
      <c r="H154" s="139">
        <v>214</v>
      </c>
      <c r="I154" s="140"/>
      <c r="J154" s="141">
        <f t="shared" si="10"/>
        <v>0</v>
      </c>
      <c r="K154" s="137" t="s">
        <v>4895</v>
      </c>
      <c r="L154" s="33"/>
      <c r="M154" s="142" t="s">
        <v>2</v>
      </c>
      <c r="N154" s="143" t="s">
        <v>42</v>
      </c>
      <c r="P154" s="144">
        <f t="shared" si="11"/>
        <v>0</v>
      </c>
      <c r="Q154" s="144">
        <v>0</v>
      </c>
      <c r="R154" s="144">
        <f t="shared" si="12"/>
        <v>0</v>
      </c>
      <c r="S154" s="144">
        <v>0</v>
      </c>
      <c r="T154" s="145">
        <f t="shared" si="13"/>
        <v>0</v>
      </c>
      <c r="AR154" s="146" t="s">
        <v>86</v>
      </c>
      <c r="AT154" s="146" t="s">
        <v>306</v>
      </c>
      <c r="AU154" s="146" t="s">
        <v>78</v>
      </c>
      <c r="AY154" s="18" t="s">
        <v>304</v>
      </c>
      <c r="BE154" s="147">
        <f t="shared" si="14"/>
        <v>0</v>
      </c>
      <c r="BF154" s="147">
        <f t="shared" si="15"/>
        <v>0</v>
      </c>
      <c r="BG154" s="147">
        <f t="shared" si="16"/>
        <v>0</v>
      </c>
      <c r="BH154" s="147">
        <f t="shared" si="17"/>
        <v>0</v>
      </c>
      <c r="BI154" s="147">
        <f t="shared" si="18"/>
        <v>0</v>
      </c>
      <c r="BJ154" s="18" t="s">
        <v>78</v>
      </c>
      <c r="BK154" s="147">
        <f t="shared" si="19"/>
        <v>0</v>
      </c>
      <c r="BL154" s="18" t="s">
        <v>86</v>
      </c>
      <c r="BM154" s="146" t="s">
        <v>1583</v>
      </c>
    </row>
    <row r="155" spans="2:65" s="1" customFormat="1" ht="24.2" customHeight="1" x14ac:dyDescent="0.2">
      <c r="B155" s="134"/>
      <c r="C155" s="135" t="s">
        <v>858</v>
      </c>
      <c r="D155" s="135" t="s">
        <v>306</v>
      </c>
      <c r="E155" s="136" t="s">
        <v>4987</v>
      </c>
      <c r="F155" s="137" t="s">
        <v>4988</v>
      </c>
      <c r="G155" s="138" t="s">
        <v>179</v>
      </c>
      <c r="H155" s="139">
        <v>32</v>
      </c>
      <c r="I155" s="140"/>
      <c r="J155" s="141">
        <f t="shared" si="10"/>
        <v>0</v>
      </c>
      <c r="K155" s="137" t="s">
        <v>4895</v>
      </c>
      <c r="L155" s="33"/>
      <c r="M155" s="142" t="s">
        <v>2</v>
      </c>
      <c r="N155" s="143" t="s">
        <v>42</v>
      </c>
      <c r="P155" s="144">
        <f t="shared" si="11"/>
        <v>0</v>
      </c>
      <c r="Q155" s="144">
        <v>0</v>
      </c>
      <c r="R155" s="144">
        <f t="shared" si="12"/>
        <v>0</v>
      </c>
      <c r="S155" s="144">
        <v>0</v>
      </c>
      <c r="T155" s="145">
        <f t="shared" si="13"/>
        <v>0</v>
      </c>
      <c r="AR155" s="146" t="s">
        <v>86</v>
      </c>
      <c r="AT155" s="146" t="s">
        <v>306</v>
      </c>
      <c r="AU155" s="146" t="s">
        <v>78</v>
      </c>
      <c r="AY155" s="18" t="s">
        <v>304</v>
      </c>
      <c r="BE155" s="147">
        <f t="shared" si="14"/>
        <v>0</v>
      </c>
      <c r="BF155" s="147">
        <f t="shared" si="15"/>
        <v>0</v>
      </c>
      <c r="BG155" s="147">
        <f t="shared" si="16"/>
        <v>0</v>
      </c>
      <c r="BH155" s="147">
        <f t="shared" si="17"/>
        <v>0</v>
      </c>
      <c r="BI155" s="147">
        <f t="shared" si="18"/>
        <v>0</v>
      </c>
      <c r="BJ155" s="18" t="s">
        <v>78</v>
      </c>
      <c r="BK155" s="147">
        <f t="shared" si="19"/>
        <v>0</v>
      </c>
      <c r="BL155" s="18" t="s">
        <v>86</v>
      </c>
      <c r="BM155" s="146" t="s">
        <v>1618</v>
      </c>
    </row>
    <row r="156" spans="2:65" s="1" customFormat="1" ht="24.2" customHeight="1" x14ac:dyDescent="0.2">
      <c r="B156" s="134"/>
      <c r="C156" s="135" t="s">
        <v>868</v>
      </c>
      <c r="D156" s="135" t="s">
        <v>306</v>
      </c>
      <c r="E156" s="136" t="s">
        <v>593</v>
      </c>
      <c r="F156" s="137" t="s">
        <v>4989</v>
      </c>
      <c r="G156" s="138" t="s">
        <v>179</v>
      </c>
      <c r="H156" s="139">
        <v>36</v>
      </c>
      <c r="I156" s="140"/>
      <c r="J156" s="141">
        <f t="shared" si="10"/>
        <v>0</v>
      </c>
      <c r="K156" s="137" t="s">
        <v>4892</v>
      </c>
      <c r="L156" s="33"/>
      <c r="M156" s="142" t="s">
        <v>2</v>
      </c>
      <c r="N156" s="143" t="s">
        <v>42</v>
      </c>
      <c r="P156" s="144">
        <f t="shared" si="11"/>
        <v>0</v>
      </c>
      <c r="Q156" s="144">
        <v>0</v>
      </c>
      <c r="R156" s="144">
        <f t="shared" si="12"/>
        <v>0</v>
      </c>
      <c r="S156" s="144">
        <v>0</v>
      </c>
      <c r="T156" s="145">
        <f t="shared" si="13"/>
        <v>0</v>
      </c>
      <c r="AR156" s="146" t="s">
        <v>86</v>
      </c>
      <c r="AT156" s="146" t="s">
        <v>306</v>
      </c>
      <c r="AU156" s="146" t="s">
        <v>78</v>
      </c>
      <c r="AY156" s="18" t="s">
        <v>304</v>
      </c>
      <c r="BE156" s="147">
        <f t="shared" si="14"/>
        <v>0</v>
      </c>
      <c r="BF156" s="147">
        <f t="shared" si="15"/>
        <v>0</v>
      </c>
      <c r="BG156" s="147">
        <f t="shared" si="16"/>
        <v>0</v>
      </c>
      <c r="BH156" s="147">
        <f t="shared" si="17"/>
        <v>0</v>
      </c>
      <c r="BI156" s="147">
        <f t="shared" si="18"/>
        <v>0</v>
      </c>
      <c r="BJ156" s="18" t="s">
        <v>78</v>
      </c>
      <c r="BK156" s="147">
        <f t="shared" si="19"/>
        <v>0</v>
      </c>
      <c r="BL156" s="18" t="s">
        <v>86</v>
      </c>
      <c r="BM156" s="146" t="s">
        <v>1646</v>
      </c>
    </row>
    <row r="157" spans="2:65" s="1" customFormat="1" ht="24.2" customHeight="1" x14ac:dyDescent="0.2">
      <c r="B157" s="134"/>
      <c r="C157" s="135" t="s">
        <v>875</v>
      </c>
      <c r="D157" s="135" t="s">
        <v>306</v>
      </c>
      <c r="E157" s="136" t="s">
        <v>4990</v>
      </c>
      <c r="F157" s="137" t="s">
        <v>4991</v>
      </c>
      <c r="G157" s="138" t="s">
        <v>179</v>
      </c>
      <c r="H157" s="139">
        <v>260</v>
      </c>
      <c r="I157" s="140"/>
      <c r="J157" s="141">
        <f t="shared" si="10"/>
        <v>0</v>
      </c>
      <c r="K157" s="137" t="s">
        <v>4895</v>
      </c>
      <c r="L157" s="33"/>
      <c r="M157" s="142" t="s">
        <v>2</v>
      </c>
      <c r="N157" s="143" t="s">
        <v>42</v>
      </c>
      <c r="P157" s="144">
        <f t="shared" si="11"/>
        <v>0</v>
      </c>
      <c r="Q157" s="144">
        <v>0</v>
      </c>
      <c r="R157" s="144">
        <f t="shared" si="12"/>
        <v>0</v>
      </c>
      <c r="S157" s="144">
        <v>0</v>
      </c>
      <c r="T157" s="145">
        <f t="shared" si="13"/>
        <v>0</v>
      </c>
      <c r="AR157" s="146" t="s">
        <v>86</v>
      </c>
      <c r="AT157" s="146" t="s">
        <v>306</v>
      </c>
      <c r="AU157" s="146" t="s">
        <v>78</v>
      </c>
      <c r="AY157" s="18" t="s">
        <v>304</v>
      </c>
      <c r="BE157" s="147">
        <f t="shared" si="14"/>
        <v>0</v>
      </c>
      <c r="BF157" s="147">
        <f t="shared" si="15"/>
        <v>0</v>
      </c>
      <c r="BG157" s="147">
        <f t="shared" si="16"/>
        <v>0</v>
      </c>
      <c r="BH157" s="147">
        <f t="shared" si="17"/>
        <v>0</v>
      </c>
      <c r="BI157" s="147">
        <f t="shared" si="18"/>
        <v>0</v>
      </c>
      <c r="BJ157" s="18" t="s">
        <v>78</v>
      </c>
      <c r="BK157" s="147">
        <f t="shared" si="19"/>
        <v>0</v>
      </c>
      <c r="BL157" s="18" t="s">
        <v>86</v>
      </c>
      <c r="BM157" s="146" t="s">
        <v>1659</v>
      </c>
    </row>
    <row r="158" spans="2:65" s="1" customFormat="1" ht="24.2" customHeight="1" x14ac:dyDescent="0.2">
      <c r="B158" s="134"/>
      <c r="C158" s="135" t="s">
        <v>881</v>
      </c>
      <c r="D158" s="135" t="s">
        <v>306</v>
      </c>
      <c r="E158" s="136" t="s">
        <v>4992</v>
      </c>
      <c r="F158" s="137" t="s">
        <v>4993</v>
      </c>
      <c r="G158" s="138" t="s">
        <v>179</v>
      </c>
      <c r="H158" s="139">
        <v>140</v>
      </c>
      <c r="I158" s="140"/>
      <c r="J158" s="141">
        <f t="shared" si="10"/>
        <v>0</v>
      </c>
      <c r="K158" s="137" t="s">
        <v>4895</v>
      </c>
      <c r="L158" s="33"/>
      <c r="M158" s="142" t="s">
        <v>2</v>
      </c>
      <c r="N158" s="143" t="s">
        <v>42</v>
      </c>
      <c r="P158" s="144">
        <f t="shared" si="11"/>
        <v>0</v>
      </c>
      <c r="Q158" s="144">
        <v>0</v>
      </c>
      <c r="R158" s="144">
        <f t="shared" si="12"/>
        <v>0</v>
      </c>
      <c r="S158" s="144">
        <v>0</v>
      </c>
      <c r="T158" s="145">
        <f t="shared" si="13"/>
        <v>0</v>
      </c>
      <c r="AR158" s="146" t="s">
        <v>86</v>
      </c>
      <c r="AT158" s="146" t="s">
        <v>306</v>
      </c>
      <c r="AU158" s="146" t="s">
        <v>78</v>
      </c>
      <c r="AY158" s="18" t="s">
        <v>304</v>
      </c>
      <c r="BE158" s="147">
        <f t="shared" si="14"/>
        <v>0</v>
      </c>
      <c r="BF158" s="147">
        <f t="shared" si="15"/>
        <v>0</v>
      </c>
      <c r="BG158" s="147">
        <f t="shared" si="16"/>
        <v>0</v>
      </c>
      <c r="BH158" s="147">
        <f t="shared" si="17"/>
        <v>0</v>
      </c>
      <c r="BI158" s="147">
        <f t="shared" si="18"/>
        <v>0</v>
      </c>
      <c r="BJ158" s="18" t="s">
        <v>78</v>
      </c>
      <c r="BK158" s="147">
        <f t="shared" si="19"/>
        <v>0</v>
      </c>
      <c r="BL158" s="18" t="s">
        <v>86</v>
      </c>
      <c r="BM158" s="146" t="s">
        <v>1679</v>
      </c>
    </row>
    <row r="159" spans="2:65" s="1" customFormat="1" ht="24.2" customHeight="1" x14ac:dyDescent="0.2">
      <c r="B159" s="134"/>
      <c r="C159" s="135" t="s">
        <v>887</v>
      </c>
      <c r="D159" s="135" t="s">
        <v>306</v>
      </c>
      <c r="E159" s="136" t="s">
        <v>4994</v>
      </c>
      <c r="F159" s="137" t="s">
        <v>4995</v>
      </c>
      <c r="G159" s="138" t="s">
        <v>179</v>
      </c>
      <c r="H159" s="139">
        <v>200</v>
      </c>
      <c r="I159" s="140"/>
      <c r="J159" s="141">
        <f t="shared" si="10"/>
        <v>0</v>
      </c>
      <c r="K159" s="137" t="s">
        <v>4895</v>
      </c>
      <c r="L159" s="33"/>
      <c r="M159" s="142" t="s">
        <v>2</v>
      </c>
      <c r="N159" s="143" t="s">
        <v>42</v>
      </c>
      <c r="P159" s="144">
        <f t="shared" si="11"/>
        <v>0</v>
      </c>
      <c r="Q159" s="144">
        <v>0</v>
      </c>
      <c r="R159" s="144">
        <f t="shared" si="12"/>
        <v>0</v>
      </c>
      <c r="S159" s="144">
        <v>0</v>
      </c>
      <c r="T159" s="145">
        <f t="shared" si="13"/>
        <v>0</v>
      </c>
      <c r="AR159" s="146" t="s">
        <v>86</v>
      </c>
      <c r="AT159" s="146" t="s">
        <v>306</v>
      </c>
      <c r="AU159" s="146" t="s">
        <v>78</v>
      </c>
      <c r="AY159" s="18" t="s">
        <v>304</v>
      </c>
      <c r="BE159" s="147">
        <f t="shared" si="14"/>
        <v>0</v>
      </c>
      <c r="BF159" s="147">
        <f t="shared" si="15"/>
        <v>0</v>
      </c>
      <c r="BG159" s="147">
        <f t="shared" si="16"/>
        <v>0</v>
      </c>
      <c r="BH159" s="147">
        <f t="shared" si="17"/>
        <v>0</v>
      </c>
      <c r="BI159" s="147">
        <f t="shared" si="18"/>
        <v>0</v>
      </c>
      <c r="BJ159" s="18" t="s">
        <v>78</v>
      </c>
      <c r="BK159" s="147">
        <f t="shared" si="19"/>
        <v>0</v>
      </c>
      <c r="BL159" s="18" t="s">
        <v>86</v>
      </c>
      <c r="BM159" s="146" t="s">
        <v>1687</v>
      </c>
    </row>
    <row r="160" spans="2:65" s="1" customFormat="1" ht="24.2" customHeight="1" x14ac:dyDescent="0.2">
      <c r="B160" s="134"/>
      <c r="C160" s="135" t="s">
        <v>898</v>
      </c>
      <c r="D160" s="135" t="s">
        <v>306</v>
      </c>
      <c r="E160" s="136" t="s">
        <v>4996</v>
      </c>
      <c r="F160" s="137" t="s">
        <v>4997</v>
      </c>
      <c r="G160" s="138" t="s">
        <v>179</v>
      </c>
      <c r="H160" s="139">
        <v>50</v>
      </c>
      <c r="I160" s="140"/>
      <c r="J160" s="141">
        <f t="shared" ref="J160:J191" si="20">ROUND(I160*H160,2)</f>
        <v>0</v>
      </c>
      <c r="K160" s="137" t="s">
        <v>4895</v>
      </c>
      <c r="L160" s="33"/>
      <c r="M160" s="142" t="s">
        <v>2</v>
      </c>
      <c r="N160" s="143" t="s">
        <v>42</v>
      </c>
      <c r="P160" s="144">
        <f t="shared" ref="P160:P191" si="21">O160*H160</f>
        <v>0</v>
      </c>
      <c r="Q160" s="144">
        <v>0</v>
      </c>
      <c r="R160" s="144">
        <f t="shared" ref="R160:R191" si="22">Q160*H160</f>
        <v>0</v>
      </c>
      <c r="S160" s="144">
        <v>0</v>
      </c>
      <c r="T160" s="145">
        <f t="shared" ref="T160:T191" si="23">S160*H160</f>
        <v>0</v>
      </c>
      <c r="AR160" s="146" t="s">
        <v>86</v>
      </c>
      <c r="AT160" s="146" t="s">
        <v>306</v>
      </c>
      <c r="AU160" s="146" t="s">
        <v>78</v>
      </c>
      <c r="AY160" s="18" t="s">
        <v>304</v>
      </c>
      <c r="BE160" s="147">
        <f t="shared" ref="BE160:BE191" si="24">IF(N160="základní",J160,0)</f>
        <v>0</v>
      </c>
      <c r="BF160" s="147">
        <f t="shared" ref="BF160:BF191" si="25">IF(N160="snížená",J160,0)</f>
        <v>0</v>
      </c>
      <c r="BG160" s="147">
        <f t="shared" ref="BG160:BG191" si="26">IF(N160="zákl. přenesená",J160,0)</f>
        <v>0</v>
      </c>
      <c r="BH160" s="147">
        <f t="shared" ref="BH160:BH191" si="27">IF(N160="sníž. přenesená",J160,0)</f>
        <v>0</v>
      </c>
      <c r="BI160" s="147">
        <f t="shared" ref="BI160:BI191" si="28">IF(N160="nulová",J160,0)</f>
        <v>0</v>
      </c>
      <c r="BJ160" s="18" t="s">
        <v>78</v>
      </c>
      <c r="BK160" s="147">
        <f t="shared" ref="BK160:BK191" si="29">ROUND(I160*H160,2)</f>
        <v>0</v>
      </c>
      <c r="BL160" s="18" t="s">
        <v>86</v>
      </c>
      <c r="BM160" s="146" t="s">
        <v>1698</v>
      </c>
    </row>
    <row r="161" spans="2:65" s="1" customFormat="1" ht="24.2" customHeight="1" x14ac:dyDescent="0.2">
      <c r="B161" s="134"/>
      <c r="C161" s="135" t="s">
        <v>916</v>
      </c>
      <c r="D161" s="135" t="s">
        <v>306</v>
      </c>
      <c r="E161" s="136" t="s">
        <v>4998</v>
      </c>
      <c r="F161" s="137" t="s">
        <v>4999</v>
      </c>
      <c r="G161" s="138" t="s">
        <v>179</v>
      </c>
      <c r="H161" s="139">
        <v>32</v>
      </c>
      <c r="I161" s="140"/>
      <c r="J161" s="141">
        <f t="shared" si="20"/>
        <v>0</v>
      </c>
      <c r="K161" s="137" t="s">
        <v>4895</v>
      </c>
      <c r="L161" s="33"/>
      <c r="M161" s="142" t="s">
        <v>2</v>
      </c>
      <c r="N161" s="143" t="s">
        <v>42</v>
      </c>
      <c r="P161" s="144">
        <f t="shared" si="21"/>
        <v>0</v>
      </c>
      <c r="Q161" s="144">
        <v>0</v>
      </c>
      <c r="R161" s="144">
        <f t="shared" si="22"/>
        <v>0</v>
      </c>
      <c r="S161" s="144">
        <v>0</v>
      </c>
      <c r="T161" s="145">
        <f t="shared" si="23"/>
        <v>0</v>
      </c>
      <c r="AR161" s="146" t="s">
        <v>86</v>
      </c>
      <c r="AT161" s="146" t="s">
        <v>306</v>
      </c>
      <c r="AU161" s="146" t="s">
        <v>78</v>
      </c>
      <c r="AY161" s="18" t="s">
        <v>304</v>
      </c>
      <c r="BE161" s="147">
        <f t="shared" si="24"/>
        <v>0</v>
      </c>
      <c r="BF161" s="147">
        <f t="shared" si="25"/>
        <v>0</v>
      </c>
      <c r="BG161" s="147">
        <f t="shared" si="26"/>
        <v>0</v>
      </c>
      <c r="BH161" s="147">
        <f t="shared" si="27"/>
        <v>0</v>
      </c>
      <c r="BI161" s="147">
        <f t="shared" si="28"/>
        <v>0</v>
      </c>
      <c r="BJ161" s="18" t="s">
        <v>78</v>
      </c>
      <c r="BK161" s="147">
        <f t="shared" si="29"/>
        <v>0</v>
      </c>
      <c r="BL161" s="18" t="s">
        <v>86</v>
      </c>
      <c r="BM161" s="146" t="s">
        <v>1710</v>
      </c>
    </row>
    <row r="162" spans="2:65" s="1" customFormat="1" ht="24.2" customHeight="1" x14ac:dyDescent="0.2">
      <c r="B162" s="134"/>
      <c r="C162" s="135" t="s">
        <v>932</v>
      </c>
      <c r="D162" s="135" t="s">
        <v>306</v>
      </c>
      <c r="E162" s="136" t="s">
        <v>616</v>
      </c>
      <c r="F162" s="137" t="s">
        <v>5000</v>
      </c>
      <c r="G162" s="138" t="s">
        <v>871</v>
      </c>
      <c r="H162" s="139">
        <v>16</v>
      </c>
      <c r="I162" s="140"/>
      <c r="J162" s="141">
        <f t="shared" si="20"/>
        <v>0</v>
      </c>
      <c r="K162" s="137" t="s">
        <v>4892</v>
      </c>
      <c r="L162" s="33"/>
      <c r="M162" s="142" t="s">
        <v>2</v>
      </c>
      <c r="N162" s="143" t="s">
        <v>42</v>
      </c>
      <c r="P162" s="144">
        <f t="shared" si="21"/>
        <v>0</v>
      </c>
      <c r="Q162" s="144">
        <v>0</v>
      </c>
      <c r="R162" s="144">
        <f t="shared" si="22"/>
        <v>0</v>
      </c>
      <c r="S162" s="144">
        <v>0</v>
      </c>
      <c r="T162" s="145">
        <f t="shared" si="23"/>
        <v>0</v>
      </c>
      <c r="AR162" s="146" t="s">
        <v>86</v>
      </c>
      <c r="AT162" s="146" t="s">
        <v>306</v>
      </c>
      <c r="AU162" s="146" t="s">
        <v>78</v>
      </c>
      <c r="AY162" s="18" t="s">
        <v>304</v>
      </c>
      <c r="BE162" s="147">
        <f t="shared" si="24"/>
        <v>0</v>
      </c>
      <c r="BF162" s="147">
        <f t="shared" si="25"/>
        <v>0</v>
      </c>
      <c r="BG162" s="147">
        <f t="shared" si="26"/>
        <v>0</v>
      </c>
      <c r="BH162" s="147">
        <f t="shared" si="27"/>
        <v>0</v>
      </c>
      <c r="BI162" s="147">
        <f t="shared" si="28"/>
        <v>0</v>
      </c>
      <c r="BJ162" s="18" t="s">
        <v>78</v>
      </c>
      <c r="BK162" s="147">
        <f t="shared" si="29"/>
        <v>0</v>
      </c>
      <c r="BL162" s="18" t="s">
        <v>86</v>
      </c>
      <c r="BM162" s="146" t="s">
        <v>1757</v>
      </c>
    </row>
    <row r="163" spans="2:65" s="1" customFormat="1" ht="24.2" customHeight="1" x14ac:dyDescent="0.2">
      <c r="B163" s="134"/>
      <c r="C163" s="135" t="s">
        <v>938</v>
      </c>
      <c r="D163" s="135" t="s">
        <v>306</v>
      </c>
      <c r="E163" s="136" t="s">
        <v>5001</v>
      </c>
      <c r="F163" s="137" t="s">
        <v>5002</v>
      </c>
      <c r="G163" s="138" t="s">
        <v>179</v>
      </c>
      <c r="H163" s="139">
        <v>250</v>
      </c>
      <c r="I163" s="140"/>
      <c r="J163" s="141">
        <f t="shared" si="20"/>
        <v>0</v>
      </c>
      <c r="K163" s="137" t="s">
        <v>4895</v>
      </c>
      <c r="L163" s="33"/>
      <c r="M163" s="142" t="s">
        <v>2</v>
      </c>
      <c r="N163" s="143" t="s">
        <v>42</v>
      </c>
      <c r="P163" s="144">
        <f t="shared" si="21"/>
        <v>0</v>
      </c>
      <c r="Q163" s="144">
        <v>0</v>
      </c>
      <c r="R163" s="144">
        <f t="shared" si="22"/>
        <v>0</v>
      </c>
      <c r="S163" s="144">
        <v>0</v>
      </c>
      <c r="T163" s="145">
        <f t="shared" si="23"/>
        <v>0</v>
      </c>
      <c r="AR163" s="146" t="s">
        <v>86</v>
      </c>
      <c r="AT163" s="146" t="s">
        <v>306</v>
      </c>
      <c r="AU163" s="146" t="s">
        <v>78</v>
      </c>
      <c r="AY163" s="18" t="s">
        <v>304</v>
      </c>
      <c r="BE163" s="147">
        <f t="shared" si="24"/>
        <v>0</v>
      </c>
      <c r="BF163" s="147">
        <f t="shared" si="25"/>
        <v>0</v>
      </c>
      <c r="BG163" s="147">
        <f t="shared" si="26"/>
        <v>0</v>
      </c>
      <c r="BH163" s="147">
        <f t="shared" si="27"/>
        <v>0</v>
      </c>
      <c r="BI163" s="147">
        <f t="shared" si="28"/>
        <v>0</v>
      </c>
      <c r="BJ163" s="18" t="s">
        <v>78</v>
      </c>
      <c r="BK163" s="147">
        <f t="shared" si="29"/>
        <v>0</v>
      </c>
      <c r="BL163" s="18" t="s">
        <v>86</v>
      </c>
      <c r="BM163" s="146" t="s">
        <v>1761</v>
      </c>
    </row>
    <row r="164" spans="2:65" s="1" customFormat="1" ht="33" customHeight="1" x14ac:dyDescent="0.2">
      <c r="B164" s="134"/>
      <c r="C164" s="135" t="s">
        <v>944</v>
      </c>
      <c r="D164" s="135" t="s">
        <v>306</v>
      </c>
      <c r="E164" s="136" t="s">
        <v>5003</v>
      </c>
      <c r="F164" s="137" t="s">
        <v>5004</v>
      </c>
      <c r="G164" s="138" t="s">
        <v>179</v>
      </c>
      <c r="H164" s="139">
        <v>270</v>
      </c>
      <c r="I164" s="140"/>
      <c r="J164" s="141">
        <f t="shared" si="20"/>
        <v>0</v>
      </c>
      <c r="K164" s="137" t="s">
        <v>4895</v>
      </c>
      <c r="L164" s="33"/>
      <c r="M164" s="142" t="s">
        <v>2</v>
      </c>
      <c r="N164" s="143" t="s">
        <v>42</v>
      </c>
      <c r="P164" s="144">
        <f t="shared" si="21"/>
        <v>0</v>
      </c>
      <c r="Q164" s="144">
        <v>0</v>
      </c>
      <c r="R164" s="144">
        <f t="shared" si="22"/>
        <v>0</v>
      </c>
      <c r="S164" s="144">
        <v>0</v>
      </c>
      <c r="T164" s="145">
        <f t="shared" si="23"/>
        <v>0</v>
      </c>
      <c r="AR164" s="146" t="s">
        <v>86</v>
      </c>
      <c r="AT164" s="146" t="s">
        <v>306</v>
      </c>
      <c r="AU164" s="146" t="s">
        <v>78</v>
      </c>
      <c r="AY164" s="18" t="s">
        <v>304</v>
      </c>
      <c r="BE164" s="147">
        <f t="shared" si="24"/>
        <v>0</v>
      </c>
      <c r="BF164" s="147">
        <f t="shared" si="25"/>
        <v>0</v>
      </c>
      <c r="BG164" s="147">
        <f t="shared" si="26"/>
        <v>0</v>
      </c>
      <c r="BH164" s="147">
        <f t="shared" si="27"/>
        <v>0</v>
      </c>
      <c r="BI164" s="147">
        <f t="shared" si="28"/>
        <v>0</v>
      </c>
      <c r="BJ164" s="18" t="s">
        <v>78</v>
      </c>
      <c r="BK164" s="147">
        <f t="shared" si="29"/>
        <v>0</v>
      </c>
      <c r="BL164" s="18" t="s">
        <v>86</v>
      </c>
      <c r="BM164" s="146" t="s">
        <v>1780</v>
      </c>
    </row>
    <row r="165" spans="2:65" s="1" customFormat="1" ht="33" customHeight="1" x14ac:dyDescent="0.2">
      <c r="B165" s="134"/>
      <c r="C165" s="135" t="s">
        <v>957</v>
      </c>
      <c r="D165" s="135" t="s">
        <v>306</v>
      </c>
      <c r="E165" s="136" t="s">
        <v>5005</v>
      </c>
      <c r="F165" s="137" t="s">
        <v>5006</v>
      </c>
      <c r="G165" s="138" t="s">
        <v>179</v>
      </c>
      <c r="H165" s="139">
        <v>140</v>
      </c>
      <c r="I165" s="140"/>
      <c r="J165" s="141">
        <f t="shared" si="20"/>
        <v>0</v>
      </c>
      <c r="K165" s="137" t="s">
        <v>4895</v>
      </c>
      <c r="L165" s="33"/>
      <c r="M165" s="142" t="s">
        <v>2</v>
      </c>
      <c r="N165" s="143" t="s">
        <v>42</v>
      </c>
      <c r="P165" s="144">
        <f t="shared" si="21"/>
        <v>0</v>
      </c>
      <c r="Q165" s="144">
        <v>0</v>
      </c>
      <c r="R165" s="144">
        <f t="shared" si="22"/>
        <v>0</v>
      </c>
      <c r="S165" s="144">
        <v>0</v>
      </c>
      <c r="T165" s="145">
        <f t="shared" si="23"/>
        <v>0</v>
      </c>
      <c r="AR165" s="146" t="s">
        <v>86</v>
      </c>
      <c r="AT165" s="146" t="s">
        <v>306</v>
      </c>
      <c r="AU165" s="146" t="s">
        <v>78</v>
      </c>
      <c r="AY165" s="18" t="s">
        <v>304</v>
      </c>
      <c r="BE165" s="147">
        <f t="shared" si="24"/>
        <v>0</v>
      </c>
      <c r="BF165" s="147">
        <f t="shared" si="25"/>
        <v>0</v>
      </c>
      <c r="BG165" s="147">
        <f t="shared" si="26"/>
        <v>0</v>
      </c>
      <c r="BH165" s="147">
        <f t="shared" si="27"/>
        <v>0</v>
      </c>
      <c r="BI165" s="147">
        <f t="shared" si="28"/>
        <v>0</v>
      </c>
      <c r="BJ165" s="18" t="s">
        <v>78</v>
      </c>
      <c r="BK165" s="147">
        <f t="shared" si="29"/>
        <v>0</v>
      </c>
      <c r="BL165" s="18" t="s">
        <v>86</v>
      </c>
      <c r="BM165" s="146" t="s">
        <v>1790</v>
      </c>
    </row>
    <row r="166" spans="2:65" s="1" customFormat="1" ht="24.2" customHeight="1" x14ac:dyDescent="0.2">
      <c r="B166" s="134"/>
      <c r="C166" s="135" t="s">
        <v>972</v>
      </c>
      <c r="D166" s="135" t="s">
        <v>306</v>
      </c>
      <c r="E166" s="136" t="s">
        <v>5007</v>
      </c>
      <c r="F166" s="137" t="s">
        <v>5008</v>
      </c>
      <c r="G166" s="138" t="s">
        <v>871</v>
      </c>
      <c r="H166" s="139">
        <v>14</v>
      </c>
      <c r="I166" s="140"/>
      <c r="J166" s="141">
        <f t="shared" si="20"/>
        <v>0</v>
      </c>
      <c r="K166" s="137" t="s">
        <v>4895</v>
      </c>
      <c r="L166" s="33"/>
      <c r="M166" s="142" t="s">
        <v>2</v>
      </c>
      <c r="N166" s="143" t="s">
        <v>42</v>
      </c>
      <c r="P166" s="144">
        <f t="shared" si="21"/>
        <v>0</v>
      </c>
      <c r="Q166" s="144">
        <v>0</v>
      </c>
      <c r="R166" s="144">
        <f t="shared" si="22"/>
        <v>0</v>
      </c>
      <c r="S166" s="144">
        <v>0</v>
      </c>
      <c r="T166" s="145">
        <f t="shared" si="23"/>
        <v>0</v>
      </c>
      <c r="AR166" s="146" t="s">
        <v>86</v>
      </c>
      <c r="AT166" s="146" t="s">
        <v>306</v>
      </c>
      <c r="AU166" s="146" t="s">
        <v>78</v>
      </c>
      <c r="AY166" s="18" t="s">
        <v>304</v>
      </c>
      <c r="BE166" s="147">
        <f t="shared" si="24"/>
        <v>0</v>
      </c>
      <c r="BF166" s="147">
        <f t="shared" si="25"/>
        <v>0</v>
      </c>
      <c r="BG166" s="147">
        <f t="shared" si="26"/>
        <v>0</v>
      </c>
      <c r="BH166" s="147">
        <f t="shared" si="27"/>
        <v>0</v>
      </c>
      <c r="BI166" s="147">
        <f t="shared" si="28"/>
        <v>0</v>
      </c>
      <c r="BJ166" s="18" t="s">
        <v>78</v>
      </c>
      <c r="BK166" s="147">
        <f t="shared" si="29"/>
        <v>0</v>
      </c>
      <c r="BL166" s="18" t="s">
        <v>86</v>
      </c>
      <c r="BM166" s="146" t="s">
        <v>1814</v>
      </c>
    </row>
    <row r="167" spans="2:65" s="1" customFormat="1" ht="24.2" customHeight="1" x14ac:dyDescent="0.2">
      <c r="B167" s="134"/>
      <c r="C167" s="135" t="s">
        <v>996</v>
      </c>
      <c r="D167" s="135" t="s">
        <v>306</v>
      </c>
      <c r="E167" s="136" t="s">
        <v>5009</v>
      </c>
      <c r="F167" s="137" t="s">
        <v>5010</v>
      </c>
      <c r="G167" s="138" t="s">
        <v>871</v>
      </c>
      <c r="H167" s="139">
        <v>14</v>
      </c>
      <c r="I167" s="140"/>
      <c r="J167" s="141">
        <f t="shared" si="20"/>
        <v>0</v>
      </c>
      <c r="K167" s="137" t="s">
        <v>4895</v>
      </c>
      <c r="L167" s="33"/>
      <c r="M167" s="142" t="s">
        <v>2</v>
      </c>
      <c r="N167" s="143" t="s">
        <v>42</v>
      </c>
      <c r="P167" s="144">
        <f t="shared" si="21"/>
        <v>0</v>
      </c>
      <c r="Q167" s="144">
        <v>0</v>
      </c>
      <c r="R167" s="144">
        <f t="shared" si="22"/>
        <v>0</v>
      </c>
      <c r="S167" s="144">
        <v>0</v>
      </c>
      <c r="T167" s="145">
        <f t="shared" si="23"/>
        <v>0</v>
      </c>
      <c r="AR167" s="146" t="s">
        <v>86</v>
      </c>
      <c r="AT167" s="146" t="s">
        <v>306</v>
      </c>
      <c r="AU167" s="146" t="s">
        <v>78</v>
      </c>
      <c r="AY167" s="18" t="s">
        <v>304</v>
      </c>
      <c r="BE167" s="147">
        <f t="shared" si="24"/>
        <v>0</v>
      </c>
      <c r="BF167" s="147">
        <f t="shared" si="25"/>
        <v>0</v>
      </c>
      <c r="BG167" s="147">
        <f t="shared" si="26"/>
        <v>0</v>
      </c>
      <c r="BH167" s="147">
        <f t="shared" si="27"/>
        <v>0</v>
      </c>
      <c r="BI167" s="147">
        <f t="shared" si="28"/>
        <v>0</v>
      </c>
      <c r="BJ167" s="18" t="s">
        <v>78</v>
      </c>
      <c r="BK167" s="147">
        <f t="shared" si="29"/>
        <v>0</v>
      </c>
      <c r="BL167" s="18" t="s">
        <v>86</v>
      </c>
      <c r="BM167" s="146" t="s">
        <v>1836</v>
      </c>
    </row>
    <row r="168" spans="2:65" s="1" customFormat="1" ht="24.2" customHeight="1" x14ac:dyDescent="0.2">
      <c r="B168" s="134"/>
      <c r="C168" s="135" t="s">
        <v>1016</v>
      </c>
      <c r="D168" s="135" t="s">
        <v>306</v>
      </c>
      <c r="E168" s="136" t="s">
        <v>5011</v>
      </c>
      <c r="F168" s="137" t="s">
        <v>5012</v>
      </c>
      <c r="G168" s="138" t="s">
        <v>871</v>
      </c>
      <c r="H168" s="139">
        <v>14</v>
      </c>
      <c r="I168" s="140"/>
      <c r="J168" s="141">
        <f t="shared" si="20"/>
        <v>0</v>
      </c>
      <c r="K168" s="137" t="s">
        <v>4895</v>
      </c>
      <c r="L168" s="33"/>
      <c r="M168" s="142" t="s">
        <v>2</v>
      </c>
      <c r="N168" s="143" t="s">
        <v>42</v>
      </c>
      <c r="P168" s="144">
        <f t="shared" si="21"/>
        <v>0</v>
      </c>
      <c r="Q168" s="144">
        <v>0</v>
      </c>
      <c r="R168" s="144">
        <f t="shared" si="22"/>
        <v>0</v>
      </c>
      <c r="S168" s="144">
        <v>0</v>
      </c>
      <c r="T168" s="145">
        <f t="shared" si="23"/>
        <v>0</v>
      </c>
      <c r="AR168" s="146" t="s">
        <v>86</v>
      </c>
      <c r="AT168" s="146" t="s">
        <v>306</v>
      </c>
      <c r="AU168" s="146" t="s">
        <v>78</v>
      </c>
      <c r="AY168" s="18" t="s">
        <v>304</v>
      </c>
      <c r="BE168" s="147">
        <f t="shared" si="24"/>
        <v>0</v>
      </c>
      <c r="BF168" s="147">
        <f t="shared" si="25"/>
        <v>0</v>
      </c>
      <c r="BG168" s="147">
        <f t="shared" si="26"/>
        <v>0</v>
      </c>
      <c r="BH168" s="147">
        <f t="shared" si="27"/>
        <v>0</v>
      </c>
      <c r="BI168" s="147">
        <f t="shared" si="28"/>
        <v>0</v>
      </c>
      <c r="BJ168" s="18" t="s">
        <v>78</v>
      </c>
      <c r="BK168" s="147">
        <f t="shared" si="29"/>
        <v>0</v>
      </c>
      <c r="BL168" s="18" t="s">
        <v>86</v>
      </c>
      <c r="BM168" s="146" t="s">
        <v>1850</v>
      </c>
    </row>
    <row r="169" spans="2:65" s="1" customFormat="1" ht="24.2" customHeight="1" x14ac:dyDescent="0.2">
      <c r="B169" s="134"/>
      <c r="C169" s="135" t="s">
        <v>1034</v>
      </c>
      <c r="D169" s="135" t="s">
        <v>306</v>
      </c>
      <c r="E169" s="136" t="s">
        <v>5013</v>
      </c>
      <c r="F169" s="137" t="s">
        <v>5014</v>
      </c>
      <c r="G169" s="138" t="s">
        <v>871</v>
      </c>
      <c r="H169" s="139">
        <v>14</v>
      </c>
      <c r="I169" s="140"/>
      <c r="J169" s="141">
        <f t="shared" si="20"/>
        <v>0</v>
      </c>
      <c r="K169" s="137" t="s">
        <v>4895</v>
      </c>
      <c r="L169" s="33"/>
      <c r="M169" s="142" t="s">
        <v>2</v>
      </c>
      <c r="N169" s="143" t="s">
        <v>42</v>
      </c>
      <c r="P169" s="144">
        <f t="shared" si="21"/>
        <v>0</v>
      </c>
      <c r="Q169" s="144">
        <v>0</v>
      </c>
      <c r="R169" s="144">
        <f t="shared" si="22"/>
        <v>0</v>
      </c>
      <c r="S169" s="144">
        <v>0</v>
      </c>
      <c r="T169" s="145">
        <f t="shared" si="23"/>
        <v>0</v>
      </c>
      <c r="AR169" s="146" t="s">
        <v>86</v>
      </c>
      <c r="AT169" s="146" t="s">
        <v>306</v>
      </c>
      <c r="AU169" s="146" t="s">
        <v>78</v>
      </c>
      <c r="AY169" s="18" t="s">
        <v>304</v>
      </c>
      <c r="BE169" s="147">
        <f t="shared" si="24"/>
        <v>0</v>
      </c>
      <c r="BF169" s="147">
        <f t="shared" si="25"/>
        <v>0</v>
      </c>
      <c r="BG169" s="147">
        <f t="shared" si="26"/>
        <v>0</v>
      </c>
      <c r="BH169" s="147">
        <f t="shared" si="27"/>
        <v>0</v>
      </c>
      <c r="BI169" s="147">
        <f t="shared" si="28"/>
        <v>0</v>
      </c>
      <c r="BJ169" s="18" t="s">
        <v>78</v>
      </c>
      <c r="BK169" s="147">
        <f t="shared" si="29"/>
        <v>0</v>
      </c>
      <c r="BL169" s="18" t="s">
        <v>86</v>
      </c>
      <c r="BM169" s="146" t="s">
        <v>1865</v>
      </c>
    </row>
    <row r="170" spans="2:65" s="1" customFormat="1" ht="24.2" customHeight="1" x14ac:dyDescent="0.2">
      <c r="B170" s="134"/>
      <c r="C170" s="135" t="s">
        <v>1125</v>
      </c>
      <c r="D170" s="135" t="s">
        <v>306</v>
      </c>
      <c r="E170" s="136" t="s">
        <v>5015</v>
      </c>
      <c r="F170" s="137" t="s">
        <v>5016</v>
      </c>
      <c r="G170" s="138" t="s">
        <v>871</v>
      </c>
      <c r="H170" s="139">
        <v>200</v>
      </c>
      <c r="I170" s="140"/>
      <c r="J170" s="141">
        <f t="shared" si="20"/>
        <v>0</v>
      </c>
      <c r="K170" s="137" t="s">
        <v>4895</v>
      </c>
      <c r="L170" s="33"/>
      <c r="M170" s="142" t="s">
        <v>2</v>
      </c>
      <c r="N170" s="143" t="s">
        <v>42</v>
      </c>
      <c r="P170" s="144">
        <f t="shared" si="21"/>
        <v>0</v>
      </c>
      <c r="Q170" s="144">
        <v>0</v>
      </c>
      <c r="R170" s="144">
        <f t="shared" si="22"/>
        <v>0</v>
      </c>
      <c r="S170" s="144">
        <v>0</v>
      </c>
      <c r="T170" s="145">
        <f t="shared" si="23"/>
        <v>0</v>
      </c>
      <c r="AR170" s="146" t="s">
        <v>86</v>
      </c>
      <c r="AT170" s="146" t="s">
        <v>306</v>
      </c>
      <c r="AU170" s="146" t="s">
        <v>78</v>
      </c>
      <c r="AY170" s="18" t="s">
        <v>304</v>
      </c>
      <c r="BE170" s="147">
        <f t="shared" si="24"/>
        <v>0</v>
      </c>
      <c r="BF170" s="147">
        <f t="shared" si="25"/>
        <v>0</v>
      </c>
      <c r="BG170" s="147">
        <f t="shared" si="26"/>
        <v>0</v>
      </c>
      <c r="BH170" s="147">
        <f t="shared" si="27"/>
        <v>0</v>
      </c>
      <c r="BI170" s="147">
        <f t="shared" si="28"/>
        <v>0</v>
      </c>
      <c r="BJ170" s="18" t="s">
        <v>78</v>
      </c>
      <c r="BK170" s="147">
        <f t="shared" si="29"/>
        <v>0</v>
      </c>
      <c r="BL170" s="18" t="s">
        <v>86</v>
      </c>
      <c r="BM170" s="146" t="s">
        <v>1887</v>
      </c>
    </row>
    <row r="171" spans="2:65" s="1" customFormat="1" ht="33" customHeight="1" x14ac:dyDescent="0.2">
      <c r="B171" s="134"/>
      <c r="C171" s="135" t="s">
        <v>1220</v>
      </c>
      <c r="D171" s="135" t="s">
        <v>306</v>
      </c>
      <c r="E171" s="136" t="s">
        <v>5017</v>
      </c>
      <c r="F171" s="137" t="s">
        <v>5018</v>
      </c>
      <c r="G171" s="138" t="s">
        <v>871</v>
      </c>
      <c r="H171" s="139">
        <v>60</v>
      </c>
      <c r="I171" s="140"/>
      <c r="J171" s="141">
        <f t="shared" si="20"/>
        <v>0</v>
      </c>
      <c r="K171" s="137" t="s">
        <v>4895</v>
      </c>
      <c r="L171" s="33"/>
      <c r="M171" s="142" t="s">
        <v>2</v>
      </c>
      <c r="N171" s="143" t="s">
        <v>42</v>
      </c>
      <c r="P171" s="144">
        <f t="shared" si="21"/>
        <v>0</v>
      </c>
      <c r="Q171" s="144">
        <v>0</v>
      </c>
      <c r="R171" s="144">
        <f t="shared" si="22"/>
        <v>0</v>
      </c>
      <c r="S171" s="144">
        <v>0</v>
      </c>
      <c r="T171" s="145">
        <f t="shared" si="23"/>
        <v>0</v>
      </c>
      <c r="AR171" s="146" t="s">
        <v>86</v>
      </c>
      <c r="AT171" s="146" t="s">
        <v>306</v>
      </c>
      <c r="AU171" s="146" t="s">
        <v>78</v>
      </c>
      <c r="AY171" s="18" t="s">
        <v>304</v>
      </c>
      <c r="BE171" s="147">
        <f t="shared" si="24"/>
        <v>0</v>
      </c>
      <c r="BF171" s="147">
        <f t="shared" si="25"/>
        <v>0</v>
      </c>
      <c r="BG171" s="147">
        <f t="shared" si="26"/>
        <v>0</v>
      </c>
      <c r="BH171" s="147">
        <f t="shared" si="27"/>
        <v>0</v>
      </c>
      <c r="BI171" s="147">
        <f t="shared" si="28"/>
        <v>0</v>
      </c>
      <c r="BJ171" s="18" t="s">
        <v>78</v>
      </c>
      <c r="BK171" s="147">
        <f t="shared" si="29"/>
        <v>0</v>
      </c>
      <c r="BL171" s="18" t="s">
        <v>86</v>
      </c>
      <c r="BM171" s="146" t="s">
        <v>1904</v>
      </c>
    </row>
    <row r="172" spans="2:65" s="1" customFormat="1" ht="16.5" customHeight="1" x14ac:dyDescent="0.2">
      <c r="B172" s="134"/>
      <c r="C172" s="135" t="s">
        <v>1225</v>
      </c>
      <c r="D172" s="135" t="s">
        <v>306</v>
      </c>
      <c r="E172" s="136" t="s">
        <v>5019</v>
      </c>
      <c r="F172" s="137" t="s">
        <v>5020</v>
      </c>
      <c r="G172" s="138" t="s">
        <v>179</v>
      </c>
      <c r="H172" s="139">
        <v>30</v>
      </c>
      <c r="I172" s="140"/>
      <c r="J172" s="141">
        <f t="shared" si="20"/>
        <v>0</v>
      </c>
      <c r="K172" s="137" t="s">
        <v>4895</v>
      </c>
      <c r="L172" s="33"/>
      <c r="M172" s="142" t="s">
        <v>2</v>
      </c>
      <c r="N172" s="143" t="s">
        <v>42</v>
      </c>
      <c r="P172" s="144">
        <f t="shared" si="21"/>
        <v>0</v>
      </c>
      <c r="Q172" s="144">
        <v>0</v>
      </c>
      <c r="R172" s="144">
        <f t="shared" si="22"/>
        <v>0</v>
      </c>
      <c r="S172" s="144">
        <v>0</v>
      </c>
      <c r="T172" s="145">
        <f t="shared" si="23"/>
        <v>0</v>
      </c>
      <c r="AR172" s="146" t="s">
        <v>86</v>
      </c>
      <c r="AT172" s="146" t="s">
        <v>306</v>
      </c>
      <c r="AU172" s="146" t="s">
        <v>78</v>
      </c>
      <c r="AY172" s="18" t="s">
        <v>304</v>
      </c>
      <c r="BE172" s="147">
        <f t="shared" si="24"/>
        <v>0</v>
      </c>
      <c r="BF172" s="147">
        <f t="shared" si="25"/>
        <v>0</v>
      </c>
      <c r="BG172" s="147">
        <f t="shared" si="26"/>
        <v>0</v>
      </c>
      <c r="BH172" s="147">
        <f t="shared" si="27"/>
        <v>0</v>
      </c>
      <c r="BI172" s="147">
        <f t="shared" si="28"/>
        <v>0</v>
      </c>
      <c r="BJ172" s="18" t="s">
        <v>78</v>
      </c>
      <c r="BK172" s="147">
        <f t="shared" si="29"/>
        <v>0</v>
      </c>
      <c r="BL172" s="18" t="s">
        <v>86</v>
      </c>
      <c r="BM172" s="146" t="s">
        <v>1912</v>
      </c>
    </row>
    <row r="173" spans="2:65" s="1" customFormat="1" ht="24.2" customHeight="1" x14ac:dyDescent="0.2">
      <c r="B173" s="134"/>
      <c r="C173" s="135" t="s">
        <v>1234</v>
      </c>
      <c r="D173" s="135" t="s">
        <v>306</v>
      </c>
      <c r="E173" s="136" t="s">
        <v>5021</v>
      </c>
      <c r="F173" s="137" t="s">
        <v>5022</v>
      </c>
      <c r="G173" s="138" t="s">
        <v>871</v>
      </c>
      <c r="H173" s="139">
        <v>50</v>
      </c>
      <c r="I173" s="140"/>
      <c r="J173" s="141">
        <f t="shared" si="20"/>
        <v>0</v>
      </c>
      <c r="K173" s="137" t="s">
        <v>4895</v>
      </c>
      <c r="L173" s="33"/>
      <c r="M173" s="142" t="s">
        <v>2</v>
      </c>
      <c r="N173" s="143" t="s">
        <v>42</v>
      </c>
      <c r="P173" s="144">
        <f t="shared" si="21"/>
        <v>0</v>
      </c>
      <c r="Q173" s="144">
        <v>0</v>
      </c>
      <c r="R173" s="144">
        <f t="shared" si="22"/>
        <v>0</v>
      </c>
      <c r="S173" s="144">
        <v>0</v>
      </c>
      <c r="T173" s="145">
        <f t="shared" si="23"/>
        <v>0</v>
      </c>
      <c r="AR173" s="146" t="s">
        <v>86</v>
      </c>
      <c r="AT173" s="146" t="s">
        <v>306</v>
      </c>
      <c r="AU173" s="146" t="s">
        <v>78</v>
      </c>
      <c r="AY173" s="18" t="s">
        <v>304</v>
      </c>
      <c r="BE173" s="147">
        <f t="shared" si="24"/>
        <v>0</v>
      </c>
      <c r="BF173" s="147">
        <f t="shared" si="25"/>
        <v>0</v>
      </c>
      <c r="BG173" s="147">
        <f t="shared" si="26"/>
        <v>0</v>
      </c>
      <c r="BH173" s="147">
        <f t="shared" si="27"/>
        <v>0</v>
      </c>
      <c r="BI173" s="147">
        <f t="shared" si="28"/>
        <v>0</v>
      </c>
      <c r="BJ173" s="18" t="s">
        <v>78</v>
      </c>
      <c r="BK173" s="147">
        <f t="shared" si="29"/>
        <v>0</v>
      </c>
      <c r="BL173" s="18" t="s">
        <v>86</v>
      </c>
      <c r="BM173" s="146" t="s">
        <v>1924</v>
      </c>
    </row>
    <row r="174" spans="2:65" s="1" customFormat="1" ht="16.5" customHeight="1" x14ac:dyDescent="0.2">
      <c r="B174" s="134"/>
      <c r="C174" s="135" t="s">
        <v>1236</v>
      </c>
      <c r="D174" s="135" t="s">
        <v>306</v>
      </c>
      <c r="E174" s="136" t="s">
        <v>623</v>
      </c>
      <c r="F174" s="137" t="s">
        <v>5023</v>
      </c>
      <c r="G174" s="138" t="s">
        <v>4509</v>
      </c>
      <c r="H174" s="139">
        <v>1</v>
      </c>
      <c r="I174" s="140"/>
      <c r="J174" s="141">
        <f t="shared" si="20"/>
        <v>0</v>
      </c>
      <c r="K174" s="137" t="s">
        <v>4892</v>
      </c>
      <c r="L174" s="33"/>
      <c r="M174" s="142" t="s">
        <v>2</v>
      </c>
      <c r="N174" s="143" t="s">
        <v>42</v>
      </c>
      <c r="P174" s="144">
        <f t="shared" si="21"/>
        <v>0</v>
      </c>
      <c r="Q174" s="144">
        <v>0</v>
      </c>
      <c r="R174" s="144">
        <f t="shared" si="22"/>
        <v>0</v>
      </c>
      <c r="S174" s="144">
        <v>0</v>
      </c>
      <c r="T174" s="145">
        <f t="shared" si="23"/>
        <v>0</v>
      </c>
      <c r="AR174" s="146" t="s">
        <v>86</v>
      </c>
      <c r="AT174" s="146" t="s">
        <v>306</v>
      </c>
      <c r="AU174" s="146" t="s">
        <v>78</v>
      </c>
      <c r="AY174" s="18" t="s">
        <v>304</v>
      </c>
      <c r="BE174" s="147">
        <f t="shared" si="24"/>
        <v>0</v>
      </c>
      <c r="BF174" s="147">
        <f t="shared" si="25"/>
        <v>0</v>
      </c>
      <c r="BG174" s="147">
        <f t="shared" si="26"/>
        <v>0</v>
      </c>
      <c r="BH174" s="147">
        <f t="shared" si="27"/>
        <v>0</v>
      </c>
      <c r="BI174" s="147">
        <f t="shared" si="28"/>
        <v>0</v>
      </c>
      <c r="BJ174" s="18" t="s">
        <v>78</v>
      </c>
      <c r="BK174" s="147">
        <f t="shared" si="29"/>
        <v>0</v>
      </c>
      <c r="BL174" s="18" t="s">
        <v>86</v>
      </c>
      <c r="BM174" s="146" t="s">
        <v>1933</v>
      </c>
    </row>
    <row r="175" spans="2:65" s="1" customFormat="1" ht="16.5" customHeight="1" x14ac:dyDescent="0.2">
      <c r="B175" s="134"/>
      <c r="C175" s="135" t="s">
        <v>1253</v>
      </c>
      <c r="D175" s="135" t="s">
        <v>306</v>
      </c>
      <c r="E175" s="136" t="s">
        <v>630</v>
      </c>
      <c r="F175" s="137" t="s">
        <v>5024</v>
      </c>
      <c r="G175" s="138" t="s">
        <v>4509</v>
      </c>
      <c r="H175" s="139">
        <v>1</v>
      </c>
      <c r="I175" s="140"/>
      <c r="J175" s="141">
        <f t="shared" si="20"/>
        <v>0</v>
      </c>
      <c r="K175" s="137" t="s">
        <v>4892</v>
      </c>
      <c r="L175" s="33"/>
      <c r="M175" s="142" t="s">
        <v>2</v>
      </c>
      <c r="N175" s="143" t="s">
        <v>42</v>
      </c>
      <c r="P175" s="144">
        <f t="shared" si="21"/>
        <v>0</v>
      </c>
      <c r="Q175" s="144">
        <v>0</v>
      </c>
      <c r="R175" s="144">
        <f t="shared" si="22"/>
        <v>0</v>
      </c>
      <c r="S175" s="144">
        <v>0</v>
      </c>
      <c r="T175" s="145">
        <f t="shared" si="23"/>
        <v>0</v>
      </c>
      <c r="AR175" s="146" t="s">
        <v>86</v>
      </c>
      <c r="AT175" s="146" t="s">
        <v>306</v>
      </c>
      <c r="AU175" s="146" t="s">
        <v>78</v>
      </c>
      <c r="AY175" s="18" t="s">
        <v>304</v>
      </c>
      <c r="BE175" s="147">
        <f t="shared" si="24"/>
        <v>0</v>
      </c>
      <c r="BF175" s="147">
        <f t="shared" si="25"/>
        <v>0</v>
      </c>
      <c r="BG175" s="147">
        <f t="shared" si="26"/>
        <v>0</v>
      </c>
      <c r="BH175" s="147">
        <f t="shared" si="27"/>
        <v>0</v>
      </c>
      <c r="BI175" s="147">
        <f t="shared" si="28"/>
        <v>0</v>
      </c>
      <c r="BJ175" s="18" t="s">
        <v>78</v>
      </c>
      <c r="BK175" s="147">
        <f t="shared" si="29"/>
        <v>0</v>
      </c>
      <c r="BL175" s="18" t="s">
        <v>86</v>
      </c>
      <c r="BM175" s="146" t="s">
        <v>1942</v>
      </c>
    </row>
    <row r="176" spans="2:65" s="1" customFormat="1" ht="16.5" customHeight="1" x14ac:dyDescent="0.2">
      <c r="B176" s="134"/>
      <c r="C176" s="135" t="s">
        <v>1258</v>
      </c>
      <c r="D176" s="135" t="s">
        <v>306</v>
      </c>
      <c r="E176" s="136" t="s">
        <v>643</v>
      </c>
      <c r="F176" s="137" t="s">
        <v>5025</v>
      </c>
      <c r="G176" s="138" t="s">
        <v>4509</v>
      </c>
      <c r="H176" s="139">
        <v>1</v>
      </c>
      <c r="I176" s="140"/>
      <c r="J176" s="141">
        <f t="shared" si="20"/>
        <v>0</v>
      </c>
      <c r="K176" s="137" t="s">
        <v>4892</v>
      </c>
      <c r="L176" s="33"/>
      <c r="M176" s="142" t="s">
        <v>2</v>
      </c>
      <c r="N176" s="143" t="s">
        <v>42</v>
      </c>
      <c r="P176" s="144">
        <f t="shared" si="21"/>
        <v>0</v>
      </c>
      <c r="Q176" s="144">
        <v>0</v>
      </c>
      <c r="R176" s="144">
        <f t="shared" si="22"/>
        <v>0</v>
      </c>
      <c r="S176" s="144">
        <v>0</v>
      </c>
      <c r="T176" s="145">
        <f t="shared" si="23"/>
        <v>0</v>
      </c>
      <c r="AR176" s="146" t="s">
        <v>86</v>
      </c>
      <c r="AT176" s="146" t="s">
        <v>306</v>
      </c>
      <c r="AU176" s="146" t="s">
        <v>78</v>
      </c>
      <c r="AY176" s="18" t="s">
        <v>304</v>
      </c>
      <c r="BE176" s="147">
        <f t="shared" si="24"/>
        <v>0</v>
      </c>
      <c r="BF176" s="147">
        <f t="shared" si="25"/>
        <v>0</v>
      </c>
      <c r="BG176" s="147">
        <f t="shared" si="26"/>
        <v>0</v>
      </c>
      <c r="BH176" s="147">
        <f t="shared" si="27"/>
        <v>0</v>
      </c>
      <c r="BI176" s="147">
        <f t="shared" si="28"/>
        <v>0</v>
      </c>
      <c r="BJ176" s="18" t="s">
        <v>78</v>
      </c>
      <c r="BK176" s="147">
        <f t="shared" si="29"/>
        <v>0</v>
      </c>
      <c r="BL176" s="18" t="s">
        <v>86</v>
      </c>
      <c r="BM176" s="146" t="s">
        <v>1962</v>
      </c>
    </row>
    <row r="177" spans="2:65" s="1" customFormat="1" ht="16.5" customHeight="1" x14ac:dyDescent="0.2">
      <c r="B177" s="134"/>
      <c r="C177" s="135" t="s">
        <v>1264</v>
      </c>
      <c r="D177" s="135" t="s">
        <v>306</v>
      </c>
      <c r="E177" s="136" t="s">
        <v>650</v>
      </c>
      <c r="F177" s="137" t="s">
        <v>5026</v>
      </c>
      <c r="G177" s="138" t="s">
        <v>4509</v>
      </c>
      <c r="H177" s="139">
        <v>3</v>
      </c>
      <c r="I177" s="140"/>
      <c r="J177" s="141">
        <f t="shared" si="20"/>
        <v>0</v>
      </c>
      <c r="K177" s="137" t="s">
        <v>4892</v>
      </c>
      <c r="L177" s="33"/>
      <c r="M177" s="142" t="s">
        <v>2</v>
      </c>
      <c r="N177" s="143" t="s">
        <v>42</v>
      </c>
      <c r="P177" s="144">
        <f t="shared" si="21"/>
        <v>0</v>
      </c>
      <c r="Q177" s="144">
        <v>0</v>
      </c>
      <c r="R177" s="144">
        <f t="shared" si="22"/>
        <v>0</v>
      </c>
      <c r="S177" s="144">
        <v>0</v>
      </c>
      <c r="T177" s="145">
        <f t="shared" si="23"/>
        <v>0</v>
      </c>
      <c r="AR177" s="146" t="s">
        <v>86</v>
      </c>
      <c r="AT177" s="146" t="s">
        <v>306</v>
      </c>
      <c r="AU177" s="146" t="s">
        <v>78</v>
      </c>
      <c r="AY177" s="18" t="s">
        <v>304</v>
      </c>
      <c r="BE177" s="147">
        <f t="shared" si="24"/>
        <v>0</v>
      </c>
      <c r="BF177" s="147">
        <f t="shared" si="25"/>
        <v>0</v>
      </c>
      <c r="BG177" s="147">
        <f t="shared" si="26"/>
        <v>0</v>
      </c>
      <c r="BH177" s="147">
        <f t="shared" si="27"/>
        <v>0</v>
      </c>
      <c r="BI177" s="147">
        <f t="shared" si="28"/>
        <v>0</v>
      </c>
      <c r="BJ177" s="18" t="s">
        <v>78</v>
      </c>
      <c r="BK177" s="147">
        <f t="shared" si="29"/>
        <v>0</v>
      </c>
      <c r="BL177" s="18" t="s">
        <v>86</v>
      </c>
      <c r="BM177" s="146" t="s">
        <v>1969</v>
      </c>
    </row>
    <row r="178" spans="2:65" s="1" customFormat="1" ht="16.5" customHeight="1" x14ac:dyDescent="0.2">
      <c r="B178" s="134"/>
      <c r="C178" s="135" t="s">
        <v>1269</v>
      </c>
      <c r="D178" s="135" t="s">
        <v>306</v>
      </c>
      <c r="E178" s="136" t="s">
        <v>661</v>
      </c>
      <c r="F178" s="137" t="s">
        <v>5027</v>
      </c>
      <c r="G178" s="138" t="s">
        <v>4509</v>
      </c>
      <c r="H178" s="139">
        <v>1</v>
      </c>
      <c r="I178" s="140"/>
      <c r="J178" s="141">
        <f t="shared" si="20"/>
        <v>0</v>
      </c>
      <c r="K178" s="137" t="s">
        <v>4892</v>
      </c>
      <c r="L178" s="33"/>
      <c r="M178" s="142" t="s">
        <v>2</v>
      </c>
      <c r="N178" s="143" t="s">
        <v>42</v>
      </c>
      <c r="P178" s="144">
        <f t="shared" si="21"/>
        <v>0</v>
      </c>
      <c r="Q178" s="144">
        <v>0</v>
      </c>
      <c r="R178" s="144">
        <f t="shared" si="22"/>
        <v>0</v>
      </c>
      <c r="S178" s="144">
        <v>0</v>
      </c>
      <c r="T178" s="145">
        <f t="shared" si="23"/>
        <v>0</v>
      </c>
      <c r="AR178" s="146" t="s">
        <v>86</v>
      </c>
      <c r="AT178" s="146" t="s">
        <v>306</v>
      </c>
      <c r="AU178" s="146" t="s">
        <v>78</v>
      </c>
      <c r="AY178" s="18" t="s">
        <v>304</v>
      </c>
      <c r="BE178" s="147">
        <f t="shared" si="24"/>
        <v>0</v>
      </c>
      <c r="BF178" s="147">
        <f t="shared" si="25"/>
        <v>0</v>
      </c>
      <c r="BG178" s="147">
        <f t="shared" si="26"/>
        <v>0</v>
      </c>
      <c r="BH178" s="147">
        <f t="shared" si="27"/>
        <v>0</v>
      </c>
      <c r="BI178" s="147">
        <f t="shared" si="28"/>
        <v>0</v>
      </c>
      <c r="BJ178" s="18" t="s">
        <v>78</v>
      </c>
      <c r="BK178" s="147">
        <f t="shared" si="29"/>
        <v>0</v>
      </c>
      <c r="BL178" s="18" t="s">
        <v>86</v>
      </c>
      <c r="BM178" s="146" t="s">
        <v>1975</v>
      </c>
    </row>
    <row r="179" spans="2:65" s="1" customFormat="1" ht="16.5" customHeight="1" x14ac:dyDescent="0.2">
      <c r="B179" s="134"/>
      <c r="C179" s="135" t="s">
        <v>1278</v>
      </c>
      <c r="D179" s="135" t="s">
        <v>306</v>
      </c>
      <c r="E179" s="136" t="s">
        <v>673</v>
      </c>
      <c r="F179" s="137" t="s">
        <v>5028</v>
      </c>
      <c r="G179" s="138" t="s">
        <v>4509</v>
      </c>
      <c r="H179" s="139">
        <v>23</v>
      </c>
      <c r="I179" s="140"/>
      <c r="J179" s="141">
        <f t="shared" si="20"/>
        <v>0</v>
      </c>
      <c r="K179" s="137" t="s">
        <v>4892</v>
      </c>
      <c r="L179" s="33"/>
      <c r="M179" s="142" t="s">
        <v>2</v>
      </c>
      <c r="N179" s="143" t="s">
        <v>42</v>
      </c>
      <c r="P179" s="144">
        <f t="shared" si="21"/>
        <v>0</v>
      </c>
      <c r="Q179" s="144">
        <v>0</v>
      </c>
      <c r="R179" s="144">
        <f t="shared" si="22"/>
        <v>0</v>
      </c>
      <c r="S179" s="144">
        <v>0</v>
      </c>
      <c r="T179" s="145">
        <f t="shared" si="23"/>
        <v>0</v>
      </c>
      <c r="AR179" s="146" t="s">
        <v>86</v>
      </c>
      <c r="AT179" s="146" t="s">
        <v>306</v>
      </c>
      <c r="AU179" s="146" t="s">
        <v>78</v>
      </c>
      <c r="AY179" s="18" t="s">
        <v>304</v>
      </c>
      <c r="BE179" s="147">
        <f t="shared" si="24"/>
        <v>0</v>
      </c>
      <c r="BF179" s="147">
        <f t="shared" si="25"/>
        <v>0</v>
      </c>
      <c r="BG179" s="147">
        <f t="shared" si="26"/>
        <v>0</v>
      </c>
      <c r="BH179" s="147">
        <f t="shared" si="27"/>
        <v>0</v>
      </c>
      <c r="BI179" s="147">
        <f t="shared" si="28"/>
        <v>0</v>
      </c>
      <c r="BJ179" s="18" t="s">
        <v>78</v>
      </c>
      <c r="BK179" s="147">
        <f t="shared" si="29"/>
        <v>0</v>
      </c>
      <c r="BL179" s="18" t="s">
        <v>86</v>
      </c>
      <c r="BM179" s="146" t="s">
        <v>2028</v>
      </c>
    </row>
    <row r="180" spans="2:65" s="1" customFormat="1" ht="16.5" customHeight="1" x14ac:dyDescent="0.2">
      <c r="B180" s="134"/>
      <c r="C180" s="135" t="s">
        <v>1282</v>
      </c>
      <c r="D180" s="135" t="s">
        <v>306</v>
      </c>
      <c r="E180" s="136" t="s">
        <v>677</v>
      </c>
      <c r="F180" s="137" t="s">
        <v>5029</v>
      </c>
      <c r="G180" s="138" t="s">
        <v>4509</v>
      </c>
      <c r="H180" s="139">
        <v>10</v>
      </c>
      <c r="I180" s="140"/>
      <c r="J180" s="141">
        <f t="shared" si="20"/>
        <v>0</v>
      </c>
      <c r="K180" s="137" t="s">
        <v>4892</v>
      </c>
      <c r="L180" s="33"/>
      <c r="M180" s="142" t="s">
        <v>2</v>
      </c>
      <c r="N180" s="143" t="s">
        <v>42</v>
      </c>
      <c r="P180" s="144">
        <f t="shared" si="21"/>
        <v>0</v>
      </c>
      <c r="Q180" s="144">
        <v>0</v>
      </c>
      <c r="R180" s="144">
        <f t="shared" si="22"/>
        <v>0</v>
      </c>
      <c r="S180" s="144">
        <v>0</v>
      </c>
      <c r="T180" s="145">
        <f t="shared" si="23"/>
        <v>0</v>
      </c>
      <c r="AR180" s="146" t="s">
        <v>86</v>
      </c>
      <c r="AT180" s="146" t="s">
        <v>306</v>
      </c>
      <c r="AU180" s="146" t="s">
        <v>78</v>
      </c>
      <c r="AY180" s="18" t="s">
        <v>304</v>
      </c>
      <c r="BE180" s="147">
        <f t="shared" si="24"/>
        <v>0</v>
      </c>
      <c r="BF180" s="147">
        <f t="shared" si="25"/>
        <v>0</v>
      </c>
      <c r="BG180" s="147">
        <f t="shared" si="26"/>
        <v>0</v>
      </c>
      <c r="BH180" s="147">
        <f t="shared" si="27"/>
        <v>0</v>
      </c>
      <c r="BI180" s="147">
        <f t="shared" si="28"/>
        <v>0</v>
      </c>
      <c r="BJ180" s="18" t="s">
        <v>78</v>
      </c>
      <c r="BK180" s="147">
        <f t="shared" si="29"/>
        <v>0</v>
      </c>
      <c r="BL180" s="18" t="s">
        <v>86</v>
      </c>
      <c r="BM180" s="146" t="s">
        <v>2038</v>
      </c>
    </row>
    <row r="181" spans="2:65" s="1" customFormat="1" ht="16.5" customHeight="1" x14ac:dyDescent="0.2">
      <c r="B181" s="134"/>
      <c r="C181" s="135" t="s">
        <v>1290</v>
      </c>
      <c r="D181" s="135" t="s">
        <v>306</v>
      </c>
      <c r="E181" s="136" t="s">
        <v>691</v>
      </c>
      <c r="F181" s="137" t="s">
        <v>5030</v>
      </c>
      <c r="G181" s="138" t="s">
        <v>4509</v>
      </c>
      <c r="H181" s="139">
        <v>10</v>
      </c>
      <c r="I181" s="140"/>
      <c r="J181" s="141">
        <f t="shared" si="20"/>
        <v>0</v>
      </c>
      <c r="K181" s="137" t="s">
        <v>4892</v>
      </c>
      <c r="L181" s="33"/>
      <c r="M181" s="142" t="s">
        <v>2</v>
      </c>
      <c r="N181" s="143" t="s">
        <v>42</v>
      </c>
      <c r="P181" s="144">
        <f t="shared" si="21"/>
        <v>0</v>
      </c>
      <c r="Q181" s="144">
        <v>0</v>
      </c>
      <c r="R181" s="144">
        <f t="shared" si="22"/>
        <v>0</v>
      </c>
      <c r="S181" s="144">
        <v>0</v>
      </c>
      <c r="T181" s="145">
        <f t="shared" si="23"/>
        <v>0</v>
      </c>
      <c r="AR181" s="146" t="s">
        <v>86</v>
      </c>
      <c r="AT181" s="146" t="s">
        <v>306</v>
      </c>
      <c r="AU181" s="146" t="s">
        <v>78</v>
      </c>
      <c r="AY181" s="18" t="s">
        <v>304</v>
      </c>
      <c r="BE181" s="147">
        <f t="shared" si="24"/>
        <v>0</v>
      </c>
      <c r="BF181" s="147">
        <f t="shared" si="25"/>
        <v>0</v>
      </c>
      <c r="BG181" s="147">
        <f t="shared" si="26"/>
        <v>0</v>
      </c>
      <c r="BH181" s="147">
        <f t="shared" si="27"/>
        <v>0</v>
      </c>
      <c r="BI181" s="147">
        <f t="shared" si="28"/>
        <v>0</v>
      </c>
      <c r="BJ181" s="18" t="s">
        <v>78</v>
      </c>
      <c r="BK181" s="147">
        <f t="shared" si="29"/>
        <v>0</v>
      </c>
      <c r="BL181" s="18" t="s">
        <v>86</v>
      </c>
      <c r="BM181" s="146" t="s">
        <v>2055</v>
      </c>
    </row>
    <row r="182" spans="2:65" s="1" customFormat="1" ht="16.5" customHeight="1" x14ac:dyDescent="0.2">
      <c r="B182" s="134"/>
      <c r="C182" s="135" t="s">
        <v>1330</v>
      </c>
      <c r="D182" s="135" t="s">
        <v>306</v>
      </c>
      <c r="E182" s="136" t="s">
        <v>700</v>
      </c>
      <c r="F182" s="137" t="s">
        <v>5031</v>
      </c>
      <c r="G182" s="138" t="s">
        <v>4509</v>
      </c>
      <c r="H182" s="139">
        <v>1</v>
      </c>
      <c r="I182" s="140"/>
      <c r="J182" s="141">
        <f t="shared" si="20"/>
        <v>0</v>
      </c>
      <c r="K182" s="137" t="s">
        <v>4892</v>
      </c>
      <c r="L182" s="33"/>
      <c r="M182" s="142" t="s">
        <v>2</v>
      </c>
      <c r="N182" s="143" t="s">
        <v>42</v>
      </c>
      <c r="P182" s="144">
        <f t="shared" si="21"/>
        <v>0</v>
      </c>
      <c r="Q182" s="144">
        <v>0</v>
      </c>
      <c r="R182" s="144">
        <f t="shared" si="22"/>
        <v>0</v>
      </c>
      <c r="S182" s="144">
        <v>0</v>
      </c>
      <c r="T182" s="145">
        <f t="shared" si="23"/>
        <v>0</v>
      </c>
      <c r="AR182" s="146" t="s">
        <v>86</v>
      </c>
      <c r="AT182" s="146" t="s">
        <v>306</v>
      </c>
      <c r="AU182" s="146" t="s">
        <v>78</v>
      </c>
      <c r="AY182" s="18" t="s">
        <v>304</v>
      </c>
      <c r="BE182" s="147">
        <f t="shared" si="24"/>
        <v>0</v>
      </c>
      <c r="BF182" s="147">
        <f t="shared" si="25"/>
        <v>0</v>
      </c>
      <c r="BG182" s="147">
        <f t="shared" si="26"/>
        <v>0</v>
      </c>
      <c r="BH182" s="147">
        <f t="shared" si="27"/>
        <v>0</v>
      </c>
      <c r="BI182" s="147">
        <f t="shared" si="28"/>
        <v>0</v>
      </c>
      <c r="BJ182" s="18" t="s">
        <v>78</v>
      </c>
      <c r="BK182" s="147">
        <f t="shared" si="29"/>
        <v>0</v>
      </c>
      <c r="BL182" s="18" t="s">
        <v>86</v>
      </c>
      <c r="BM182" s="146" t="s">
        <v>2070</v>
      </c>
    </row>
    <row r="183" spans="2:65" s="1" customFormat="1" ht="16.5" customHeight="1" x14ac:dyDescent="0.2">
      <c r="B183" s="134"/>
      <c r="C183" s="135" t="s">
        <v>1338</v>
      </c>
      <c r="D183" s="135" t="s">
        <v>306</v>
      </c>
      <c r="E183" s="136" t="s">
        <v>712</v>
      </c>
      <c r="F183" s="137" t="s">
        <v>5032</v>
      </c>
      <c r="G183" s="138" t="s">
        <v>4509</v>
      </c>
      <c r="H183" s="139">
        <v>1</v>
      </c>
      <c r="I183" s="140"/>
      <c r="J183" s="141">
        <f t="shared" si="20"/>
        <v>0</v>
      </c>
      <c r="K183" s="137" t="s">
        <v>4892</v>
      </c>
      <c r="L183" s="33"/>
      <c r="M183" s="142" t="s">
        <v>2</v>
      </c>
      <c r="N183" s="143" t="s">
        <v>42</v>
      </c>
      <c r="P183" s="144">
        <f t="shared" si="21"/>
        <v>0</v>
      </c>
      <c r="Q183" s="144">
        <v>0</v>
      </c>
      <c r="R183" s="144">
        <f t="shared" si="22"/>
        <v>0</v>
      </c>
      <c r="S183" s="144">
        <v>0</v>
      </c>
      <c r="T183" s="145">
        <f t="shared" si="23"/>
        <v>0</v>
      </c>
      <c r="AR183" s="146" t="s">
        <v>86</v>
      </c>
      <c r="AT183" s="146" t="s">
        <v>306</v>
      </c>
      <c r="AU183" s="146" t="s">
        <v>78</v>
      </c>
      <c r="AY183" s="18" t="s">
        <v>304</v>
      </c>
      <c r="BE183" s="147">
        <f t="shared" si="24"/>
        <v>0</v>
      </c>
      <c r="BF183" s="147">
        <f t="shared" si="25"/>
        <v>0</v>
      </c>
      <c r="BG183" s="147">
        <f t="shared" si="26"/>
        <v>0</v>
      </c>
      <c r="BH183" s="147">
        <f t="shared" si="27"/>
        <v>0</v>
      </c>
      <c r="BI183" s="147">
        <f t="shared" si="28"/>
        <v>0</v>
      </c>
      <c r="BJ183" s="18" t="s">
        <v>78</v>
      </c>
      <c r="BK183" s="147">
        <f t="shared" si="29"/>
        <v>0</v>
      </c>
      <c r="BL183" s="18" t="s">
        <v>86</v>
      </c>
      <c r="BM183" s="146" t="s">
        <v>2078</v>
      </c>
    </row>
    <row r="184" spans="2:65" s="1" customFormat="1" ht="16.5" customHeight="1" x14ac:dyDescent="0.2">
      <c r="B184" s="134"/>
      <c r="C184" s="135" t="s">
        <v>1343</v>
      </c>
      <c r="D184" s="135" t="s">
        <v>306</v>
      </c>
      <c r="E184" s="136" t="s">
        <v>717</v>
      </c>
      <c r="F184" s="137" t="s">
        <v>5033</v>
      </c>
      <c r="G184" s="138" t="s">
        <v>4509</v>
      </c>
      <c r="H184" s="139">
        <v>1</v>
      </c>
      <c r="I184" s="140"/>
      <c r="J184" s="141">
        <f t="shared" si="20"/>
        <v>0</v>
      </c>
      <c r="K184" s="137" t="s">
        <v>4892</v>
      </c>
      <c r="L184" s="33"/>
      <c r="M184" s="142" t="s">
        <v>2</v>
      </c>
      <c r="N184" s="143" t="s">
        <v>42</v>
      </c>
      <c r="P184" s="144">
        <f t="shared" si="21"/>
        <v>0</v>
      </c>
      <c r="Q184" s="144">
        <v>0</v>
      </c>
      <c r="R184" s="144">
        <f t="shared" si="22"/>
        <v>0</v>
      </c>
      <c r="S184" s="144">
        <v>0</v>
      </c>
      <c r="T184" s="145">
        <f t="shared" si="23"/>
        <v>0</v>
      </c>
      <c r="AR184" s="146" t="s">
        <v>86</v>
      </c>
      <c r="AT184" s="146" t="s">
        <v>306</v>
      </c>
      <c r="AU184" s="146" t="s">
        <v>78</v>
      </c>
      <c r="AY184" s="18" t="s">
        <v>304</v>
      </c>
      <c r="BE184" s="147">
        <f t="shared" si="24"/>
        <v>0</v>
      </c>
      <c r="BF184" s="147">
        <f t="shared" si="25"/>
        <v>0</v>
      </c>
      <c r="BG184" s="147">
        <f t="shared" si="26"/>
        <v>0</v>
      </c>
      <c r="BH184" s="147">
        <f t="shared" si="27"/>
        <v>0</v>
      </c>
      <c r="BI184" s="147">
        <f t="shared" si="28"/>
        <v>0</v>
      </c>
      <c r="BJ184" s="18" t="s">
        <v>78</v>
      </c>
      <c r="BK184" s="147">
        <f t="shared" si="29"/>
        <v>0</v>
      </c>
      <c r="BL184" s="18" t="s">
        <v>86</v>
      </c>
      <c r="BM184" s="146" t="s">
        <v>2092</v>
      </c>
    </row>
    <row r="185" spans="2:65" s="1" customFormat="1" ht="16.5" customHeight="1" x14ac:dyDescent="0.2">
      <c r="B185" s="134"/>
      <c r="C185" s="135" t="s">
        <v>1349</v>
      </c>
      <c r="D185" s="135" t="s">
        <v>306</v>
      </c>
      <c r="E185" s="136" t="s">
        <v>725</v>
      </c>
      <c r="F185" s="137" t="s">
        <v>5034</v>
      </c>
      <c r="G185" s="138" t="s">
        <v>4509</v>
      </c>
      <c r="H185" s="139">
        <v>1</v>
      </c>
      <c r="I185" s="140"/>
      <c r="J185" s="141">
        <f t="shared" si="20"/>
        <v>0</v>
      </c>
      <c r="K185" s="137" t="s">
        <v>4892</v>
      </c>
      <c r="L185" s="33"/>
      <c r="M185" s="142" t="s">
        <v>2</v>
      </c>
      <c r="N185" s="143" t="s">
        <v>42</v>
      </c>
      <c r="P185" s="144">
        <f t="shared" si="21"/>
        <v>0</v>
      </c>
      <c r="Q185" s="144">
        <v>0</v>
      </c>
      <c r="R185" s="144">
        <f t="shared" si="22"/>
        <v>0</v>
      </c>
      <c r="S185" s="144">
        <v>0</v>
      </c>
      <c r="T185" s="145">
        <f t="shared" si="23"/>
        <v>0</v>
      </c>
      <c r="AR185" s="146" t="s">
        <v>86</v>
      </c>
      <c r="AT185" s="146" t="s">
        <v>306</v>
      </c>
      <c r="AU185" s="146" t="s">
        <v>78</v>
      </c>
      <c r="AY185" s="18" t="s">
        <v>304</v>
      </c>
      <c r="BE185" s="147">
        <f t="shared" si="24"/>
        <v>0</v>
      </c>
      <c r="BF185" s="147">
        <f t="shared" si="25"/>
        <v>0</v>
      </c>
      <c r="BG185" s="147">
        <f t="shared" si="26"/>
        <v>0</v>
      </c>
      <c r="BH185" s="147">
        <f t="shared" si="27"/>
        <v>0</v>
      </c>
      <c r="BI185" s="147">
        <f t="shared" si="28"/>
        <v>0</v>
      </c>
      <c r="BJ185" s="18" t="s">
        <v>78</v>
      </c>
      <c r="BK185" s="147">
        <f t="shared" si="29"/>
        <v>0</v>
      </c>
      <c r="BL185" s="18" t="s">
        <v>86</v>
      </c>
      <c r="BM185" s="146" t="s">
        <v>2100</v>
      </c>
    </row>
    <row r="186" spans="2:65" s="1" customFormat="1" ht="21.75" customHeight="1" x14ac:dyDescent="0.2">
      <c r="B186" s="134"/>
      <c r="C186" s="135" t="s">
        <v>1358</v>
      </c>
      <c r="D186" s="135" t="s">
        <v>306</v>
      </c>
      <c r="E186" s="136" t="s">
        <v>742</v>
      </c>
      <c r="F186" s="137" t="s">
        <v>6717</v>
      </c>
      <c r="G186" s="138" t="s">
        <v>179</v>
      </c>
      <c r="H186" s="139">
        <v>1672</v>
      </c>
      <c r="I186" s="140"/>
      <c r="J186" s="141">
        <f t="shared" si="20"/>
        <v>0</v>
      </c>
      <c r="K186" s="137" t="s">
        <v>4892</v>
      </c>
      <c r="L186" s="33"/>
      <c r="M186" s="142" t="s">
        <v>2</v>
      </c>
      <c r="N186" s="143" t="s">
        <v>42</v>
      </c>
      <c r="P186" s="144">
        <f t="shared" si="21"/>
        <v>0</v>
      </c>
      <c r="Q186" s="144">
        <v>0</v>
      </c>
      <c r="R186" s="144">
        <f t="shared" si="22"/>
        <v>0</v>
      </c>
      <c r="S186" s="144">
        <v>0</v>
      </c>
      <c r="T186" s="145">
        <f t="shared" si="23"/>
        <v>0</v>
      </c>
      <c r="AR186" s="146" t="s">
        <v>86</v>
      </c>
      <c r="AT186" s="146" t="s">
        <v>306</v>
      </c>
      <c r="AU186" s="146" t="s">
        <v>78</v>
      </c>
      <c r="AY186" s="18" t="s">
        <v>304</v>
      </c>
      <c r="BE186" s="147">
        <f t="shared" si="24"/>
        <v>0</v>
      </c>
      <c r="BF186" s="147">
        <f t="shared" si="25"/>
        <v>0</v>
      </c>
      <c r="BG186" s="147">
        <f t="shared" si="26"/>
        <v>0</v>
      </c>
      <c r="BH186" s="147">
        <f t="shared" si="27"/>
        <v>0</v>
      </c>
      <c r="BI186" s="147">
        <f t="shared" si="28"/>
        <v>0</v>
      </c>
      <c r="BJ186" s="18" t="s">
        <v>78</v>
      </c>
      <c r="BK186" s="147">
        <f t="shared" si="29"/>
        <v>0</v>
      </c>
      <c r="BL186" s="18" t="s">
        <v>86</v>
      </c>
      <c r="BM186" s="146" t="s">
        <v>2112</v>
      </c>
    </row>
    <row r="187" spans="2:65" s="1" customFormat="1" ht="24.2" customHeight="1" x14ac:dyDescent="0.2">
      <c r="B187" s="134"/>
      <c r="C187" s="135" t="s">
        <v>1367</v>
      </c>
      <c r="D187" s="135" t="s">
        <v>306</v>
      </c>
      <c r="E187" s="136" t="s">
        <v>747</v>
      </c>
      <c r="F187" s="137" t="s">
        <v>5035</v>
      </c>
      <c r="G187" s="138" t="s">
        <v>179</v>
      </c>
      <c r="H187" s="139">
        <v>268</v>
      </c>
      <c r="I187" s="140"/>
      <c r="J187" s="141">
        <f t="shared" si="20"/>
        <v>0</v>
      </c>
      <c r="K187" s="137" t="s">
        <v>4892</v>
      </c>
      <c r="L187" s="33"/>
      <c r="M187" s="142" t="s">
        <v>2</v>
      </c>
      <c r="N187" s="143" t="s">
        <v>42</v>
      </c>
      <c r="P187" s="144">
        <f t="shared" si="21"/>
        <v>0</v>
      </c>
      <c r="Q187" s="144">
        <v>0</v>
      </c>
      <c r="R187" s="144">
        <f t="shared" si="22"/>
        <v>0</v>
      </c>
      <c r="S187" s="144">
        <v>0</v>
      </c>
      <c r="T187" s="145">
        <f t="shared" si="23"/>
        <v>0</v>
      </c>
      <c r="AR187" s="146" t="s">
        <v>86</v>
      </c>
      <c r="AT187" s="146" t="s">
        <v>306</v>
      </c>
      <c r="AU187" s="146" t="s">
        <v>78</v>
      </c>
      <c r="AY187" s="18" t="s">
        <v>304</v>
      </c>
      <c r="BE187" s="147">
        <f t="shared" si="24"/>
        <v>0</v>
      </c>
      <c r="BF187" s="147">
        <f t="shared" si="25"/>
        <v>0</v>
      </c>
      <c r="BG187" s="147">
        <f t="shared" si="26"/>
        <v>0</v>
      </c>
      <c r="BH187" s="147">
        <f t="shared" si="27"/>
        <v>0</v>
      </c>
      <c r="BI187" s="147">
        <f t="shared" si="28"/>
        <v>0</v>
      </c>
      <c r="BJ187" s="18" t="s">
        <v>78</v>
      </c>
      <c r="BK187" s="147">
        <f t="shared" si="29"/>
        <v>0</v>
      </c>
      <c r="BL187" s="18" t="s">
        <v>86</v>
      </c>
      <c r="BM187" s="146" t="s">
        <v>2127</v>
      </c>
    </row>
    <row r="188" spans="2:65" s="1" customFormat="1" ht="16.5" customHeight="1" x14ac:dyDescent="0.2">
      <c r="B188" s="134"/>
      <c r="C188" s="135" t="s">
        <v>1373</v>
      </c>
      <c r="D188" s="135" t="s">
        <v>306</v>
      </c>
      <c r="E188" s="136" t="s">
        <v>5036</v>
      </c>
      <c r="F188" s="137" t="s">
        <v>5037</v>
      </c>
      <c r="G188" s="138" t="s">
        <v>871</v>
      </c>
      <c r="H188" s="139">
        <v>1</v>
      </c>
      <c r="I188" s="140"/>
      <c r="J188" s="141">
        <f t="shared" si="20"/>
        <v>0</v>
      </c>
      <c r="K188" s="137" t="s">
        <v>4892</v>
      </c>
      <c r="L188" s="33"/>
      <c r="M188" s="142" t="s">
        <v>2</v>
      </c>
      <c r="N188" s="143" t="s">
        <v>42</v>
      </c>
      <c r="P188" s="144">
        <f t="shared" si="21"/>
        <v>0</v>
      </c>
      <c r="Q188" s="144">
        <v>0</v>
      </c>
      <c r="R188" s="144">
        <f t="shared" si="22"/>
        <v>0</v>
      </c>
      <c r="S188" s="144">
        <v>0</v>
      </c>
      <c r="T188" s="145">
        <f t="shared" si="23"/>
        <v>0</v>
      </c>
      <c r="AR188" s="146" t="s">
        <v>86</v>
      </c>
      <c r="AT188" s="146" t="s">
        <v>306</v>
      </c>
      <c r="AU188" s="146" t="s">
        <v>78</v>
      </c>
      <c r="AY188" s="18" t="s">
        <v>304</v>
      </c>
      <c r="BE188" s="147">
        <f t="shared" si="24"/>
        <v>0</v>
      </c>
      <c r="BF188" s="147">
        <f t="shared" si="25"/>
        <v>0</v>
      </c>
      <c r="BG188" s="147">
        <f t="shared" si="26"/>
        <v>0</v>
      </c>
      <c r="BH188" s="147">
        <f t="shared" si="27"/>
        <v>0</v>
      </c>
      <c r="BI188" s="147">
        <f t="shared" si="28"/>
        <v>0</v>
      </c>
      <c r="BJ188" s="18" t="s">
        <v>78</v>
      </c>
      <c r="BK188" s="147">
        <f t="shared" si="29"/>
        <v>0</v>
      </c>
      <c r="BL188" s="18" t="s">
        <v>86</v>
      </c>
      <c r="BM188" s="146" t="s">
        <v>2136</v>
      </c>
    </row>
    <row r="189" spans="2:65" s="1" customFormat="1" ht="16.5" customHeight="1" x14ac:dyDescent="0.2">
      <c r="B189" s="134"/>
      <c r="C189" s="135" t="s">
        <v>1382</v>
      </c>
      <c r="D189" s="135" t="s">
        <v>306</v>
      </c>
      <c r="E189" s="136" t="s">
        <v>5038</v>
      </c>
      <c r="F189" s="137" t="s">
        <v>5039</v>
      </c>
      <c r="G189" s="138" t="s">
        <v>871</v>
      </c>
      <c r="H189" s="139">
        <v>1</v>
      </c>
      <c r="I189" s="140"/>
      <c r="J189" s="141">
        <f t="shared" si="20"/>
        <v>0</v>
      </c>
      <c r="K189" s="137" t="s">
        <v>4892</v>
      </c>
      <c r="L189" s="33"/>
      <c r="M189" s="142" t="s">
        <v>2</v>
      </c>
      <c r="N189" s="143" t="s">
        <v>42</v>
      </c>
      <c r="P189" s="144">
        <f t="shared" si="21"/>
        <v>0</v>
      </c>
      <c r="Q189" s="144">
        <v>0</v>
      </c>
      <c r="R189" s="144">
        <f t="shared" si="22"/>
        <v>0</v>
      </c>
      <c r="S189" s="144">
        <v>0</v>
      </c>
      <c r="T189" s="145">
        <f t="shared" si="23"/>
        <v>0</v>
      </c>
      <c r="AR189" s="146" t="s">
        <v>86</v>
      </c>
      <c r="AT189" s="146" t="s">
        <v>306</v>
      </c>
      <c r="AU189" s="146" t="s">
        <v>78</v>
      </c>
      <c r="AY189" s="18" t="s">
        <v>304</v>
      </c>
      <c r="BE189" s="147">
        <f t="shared" si="24"/>
        <v>0</v>
      </c>
      <c r="BF189" s="147">
        <f t="shared" si="25"/>
        <v>0</v>
      </c>
      <c r="BG189" s="147">
        <f t="shared" si="26"/>
        <v>0</v>
      </c>
      <c r="BH189" s="147">
        <f t="shared" si="27"/>
        <v>0</v>
      </c>
      <c r="BI189" s="147">
        <f t="shared" si="28"/>
        <v>0</v>
      </c>
      <c r="BJ189" s="18" t="s">
        <v>78</v>
      </c>
      <c r="BK189" s="147">
        <f t="shared" si="29"/>
        <v>0</v>
      </c>
      <c r="BL189" s="18" t="s">
        <v>86</v>
      </c>
      <c r="BM189" s="146" t="s">
        <v>2140</v>
      </c>
    </row>
    <row r="190" spans="2:65" s="1" customFormat="1" ht="21.75" customHeight="1" x14ac:dyDescent="0.2">
      <c r="B190" s="134"/>
      <c r="C190" s="135" t="s">
        <v>1388</v>
      </c>
      <c r="D190" s="135" t="s">
        <v>306</v>
      </c>
      <c r="E190" s="136" t="s">
        <v>5040</v>
      </c>
      <c r="F190" s="137" t="s">
        <v>5041</v>
      </c>
      <c r="G190" s="138" t="s">
        <v>383</v>
      </c>
      <c r="H190" s="139">
        <v>0.6</v>
      </c>
      <c r="I190" s="140"/>
      <c r="J190" s="141">
        <f t="shared" si="20"/>
        <v>0</v>
      </c>
      <c r="K190" s="137" t="s">
        <v>4895</v>
      </c>
      <c r="L190" s="33"/>
      <c r="M190" s="142" t="s">
        <v>2</v>
      </c>
      <c r="N190" s="143" t="s">
        <v>42</v>
      </c>
      <c r="P190" s="144">
        <f t="shared" si="21"/>
        <v>0</v>
      </c>
      <c r="Q190" s="144">
        <v>0</v>
      </c>
      <c r="R190" s="144">
        <f t="shared" si="22"/>
        <v>0</v>
      </c>
      <c r="S190" s="144">
        <v>0</v>
      </c>
      <c r="T190" s="145">
        <f t="shared" si="23"/>
        <v>0</v>
      </c>
      <c r="AR190" s="146" t="s">
        <v>86</v>
      </c>
      <c r="AT190" s="146" t="s">
        <v>306</v>
      </c>
      <c r="AU190" s="146" t="s">
        <v>78</v>
      </c>
      <c r="AY190" s="18" t="s">
        <v>304</v>
      </c>
      <c r="BE190" s="147">
        <f t="shared" si="24"/>
        <v>0</v>
      </c>
      <c r="BF190" s="147">
        <f t="shared" si="25"/>
        <v>0</v>
      </c>
      <c r="BG190" s="147">
        <f t="shared" si="26"/>
        <v>0</v>
      </c>
      <c r="BH190" s="147">
        <f t="shared" si="27"/>
        <v>0</v>
      </c>
      <c r="BI190" s="147">
        <f t="shared" si="28"/>
        <v>0</v>
      </c>
      <c r="BJ190" s="18" t="s">
        <v>78</v>
      </c>
      <c r="BK190" s="147">
        <f t="shared" si="29"/>
        <v>0</v>
      </c>
      <c r="BL190" s="18" t="s">
        <v>86</v>
      </c>
      <c r="BM190" s="146" t="s">
        <v>2153</v>
      </c>
    </row>
    <row r="191" spans="2:65" s="1" customFormat="1" ht="21.75" customHeight="1" x14ac:dyDescent="0.2">
      <c r="B191" s="134"/>
      <c r="C191" s="135" t="s">
        <v>1390</v>
      </c>
      <c r="D191" s="135" t="s">
        <v>306</v>
      </c>
      <c r="E191" s="136" t="s">
        <v>5042</v>
      </c>
      <c r="F191" s="137" t="s">
        <v>5043</v>
      </c>
      <c r="G191" s="138" t="s">
        <v>871</v>
      </c>
      <c r="H191" s="139">
        <v>50</v>
      </c>
      <c r="I191" s="140"/>
      <c r="J191" s="141">
        <f t="shared" si="20"/>
        <v>0</v>
      </c>
      <c r="K191" s="137" t="s">
        <v>4895</v>
      </c>
      <c r="L191" s="33"/>
      <c r="M191" s="142" t="s">
        <v>2</v>
      </c>
      <c r="N191" s="143" t="s">
        <v>42</v>
      </c>
      <c r="P191" s="144">
        <f t="shared" si="21"/>
        <v>0</v>
      </c>
      <c r="Q191" s="144">
        <v>0</v>
      </c>
      <c r="R191" s="144">
        <f t="shared" si="22"/>
        <v>0</v>
      </c>
      <c r="S191" s="144">
        <v>0</v>
      </c>
      <c r="T191" s="145">
        <f t="shared" si="23"/>
        <v>0</v>
      </c>
      <c r="AR191" s="146" t="s">
        <v>86</v>
      </c>
      <c r="AT191" s="146" t="s">
        <v>306</v>
      </c>
      <c r="AU191" s="146" t="s">
        <v>78</v>
      </c>
      <c r="AY191" s="18" t="s">
        <v>304</v>
      </c>
      <c r="BE191" s="147">
        <f t="shared" si="24"/>
        <v>0</v>
      </c>
      <c r="BF191" s="147">
        <f t="shared" si="25"/>
        <v>0</v>
      </c>
      <c r="BG191" s="147">
        <f t="shared" si="26"/>
        <v>0</v>
      </c>
      <c r="BH191" s="147">
        <f t="shared" si="27"/>
        <v>0</v>
      </c>
      <c r="BI191" s="147">
        <f t="shared" si="28"/>
        <v>0</v>
      </c>
      <c r="BJ191" s="18" t="s">
        <v>78</v>
      </c>
      <c r="BK191" s="147">
        <f t="shared" si="29"/>
        <v>0</v>
      </c>
      <c r="BL191" s="18" t="s">
        <v>86</v>
      </c>
      <c r="BM191" s="146" t="s">
        <v>2160</v>
      </c>
    </row>
    <row r="192" spans="2:65" s="1" customFormat="1" ht="21.75" customHeight="1" x14ac:dyDescent="0.2">
      <c r="B192" s="134"/>
      <c r="C192" s="135" t="s">
        <v>1392</v>
      </c>
      <c r="D192" s="135" t="s">
        <v>306</v>
      </c>
      <c r="E192" s="136" t="s">
        <v>5044</v>
      </c>
      <c r="F192" s="137" t="s">
        <v>5045</v>
      </c>
      <c r="G192" s="138" t="s">
        <v>871</v>
      </c>
      <c r="H192" s="139">
        <v>60</v>
      </c>
      <c r="I192" s="140"/>
      <c r="J192" s="141">
        <f t="shared" ref="J192:J199" si="30">ROUND(I192*H192,2)</f>
        <v>0</v>
      </c>
      <c r="K192" s="137" t="s">
        <v>4895</v>
      </c>
      <c r="L192" s="33"/>
      <c r="M192" s="142" t="s">
        <v>2</v>
      </c>
      <c r="N192" s="143" t="s">
        <v>42</v>
      </c>
      <c r="P192" s="144">
        <f t="shared" ref="P192:P199" si="31">O192*H192</f>
        <v>0</v>
      </c>
      <c r="Q192" s="144">
        <v>0</v>
      </c>
      <c r="R192" s="144">
        <f t="shared" ref="R192:R199" si="32">Q192*H192</f>
        <v>0</v>
      </c>
      <c r="S192" s="144">
        <v>0</v>
      </c>
      <c r="T192" s="145">
        <f t="shared" ref="T192:T199" si="33">S192*H192</f>
        <v>0</v>
      </c>
      <c r="AR192" s="146" t="s">
        <v>86</v>
      </c>
      <c r="AT192" s="146" t="s">
        <v>306</v>
      </c>
      <c r="AU192" s="146" t="s">
        <v>78</v>
      </c>
      <c r="AY192" s="18" t="s">
        <v>304</v>
      </c>
      <c r="BE192" s="147">
        <f t="shared" ref="BE192:BE199" si="34">IF(N192="základní",J192,0)</f>
        <v>0</v>
      </c>
      <c r="BF192" s="147">
        <f t="shared" ref="BF192:BF199" si="35">IF(N192="snížená",J192,0)</f>
        <v>0</v>
      </c>
      <c r="BG192" s="147">
        <f t="shared" ref="BG192:BG199" si="36">IF(N192="zákl. přenesená",J192,0)</f>
        <v>0</v>
      </c>
      <c r="BH192" s="147">
        <f t="shared" ref="BH192:BH199" si="37">IF(N192="sníž. přenesená",J192,0)</f>
        <v>0</v>
      </c>
      <c r="BI192" s="147">
        <f t="shared" ref="BI192:BI199" si="38">IF(N192="nulová",J192,0)</f>
        <v>0</v>
      </c>
      <c r="BJ192" s="18" t="s">
        <v>78</v>
      </c>
      <c r="BK192" s="147">
        <f t="shared" ref="BK192:BK199" si="39">ROUND(I192*H192,2)</f>
        <v>0</v>
      </c>
      <c r="BL192" s="18" t="s">
        <v>86</v>
      </c>
      <c r="BM192" s="146" t="s">
        <v>2164</v>
      </c>
    </row>
    <row r="193" spans="2:65" s="1" customFormat="1" ht="21.75" customHeight="1" x14ac:dyDescent="0.2">
      <c r="B193" s="134"/>
      <c r="C193" s="135" t="s">
        <v>1394</v>
      </c>
      <c r="D193" s="135" t="s">
        <v>306</v>
      </c>
      <c r="E193" s="136" t="s">
        <v>5046</v>
      </c>
      <c r="F193" s="137" t="s">
        <v>5047</v>
      </c>
      <c r="G193" s="138" t="s">
        <v>871</v>
      </c>
      <c r="H193" s="139">
        <v>50</v>
      </c>
      <c r="I193" s="140"/>
      <c r="J193" s="141">
        <f t="shared" si="30"/>
        <v>0</v>
      </c>
      <c r="K193" s="137" t="s">
        <v>4895</v>
      </c>
      <c r="L193" s="33"/>
      <c r="M193" s="142" t="s">
        <v>2</v>
      </c>
      <c r="N193" s="143" t="s">
        <v>42</v>
      </c>
      <c r="P193" s="144">
        <f t="shared" si="31"/>
        <v>0</v>
      </c>
      <c r="Q193" s="144">
        <v>0</v>
      </c>
      <c r="R193" s="144">
        <f t="shared" si="32"/>
        <v>0</v>
      </c>
      <c r="S193" s="144">
        <v>0</v>
      </c>
      <c r="T193" s="145">
        <f t="shared" si="33"/>
        <v>0</v>
      </c>
      <c r="AR193" s="146" t="s">
        <v>86</v>
      </c>
      <c r="AT193" s="146" t="s">
        <v>306</v>
      </c>
      <c r="AU193" s="146" t="s">
        <v>78</v>
      </c>
      <c r="AY193" s="18" t="s">
        <v>304</v>
      </c>
      <c r="BE193" s="147">
        <f t="shared" si="34"/>
        <v>0</v>
      </c>
      <c r="BF193" s="147">
        <f t="shared" si="35"/>
        <v>0</v>
      </c>
      <c r="BG193" s="147">
        <f t="shared" si="36"/>
        <v>0</v>
      </c>
      <c r="BH193" s="147">
        <f t="shared" si="37"/>
        <v>0</v>
      </c>
      <c r="BI193" s="147">
        <f t="shared" si="38"/>
        <v>0</v>
      </c>
      <c r="BJ193" s="18" t="s">
        <v>78</v>
      </c>
      <c r="BK193" s="147">
        <f t="shared" si="39"/>
        <v>0</v>
      </c>
      <c r="BL193" s="18" t="s">
        <v>86</v>
      </c>
      <c r="BM193" s="146" t="s">
        <v>2170</v>
      </c>
    </row>
    <row r="194" spans="2:65" s="1" customFormat="1" ht="21.75" customHeight="1" x14ac:dyDescent="0.2">
      <c r="B194" s="134"/>
      <c r="C194" s="135" t="s">
        <v>1401</v>
      </c>
      <c r="D194" s="135" t="s">
        <v>306</v>
      </c>
      <c r="E194" s="136" t="s">
        <v>5048</v>
      </c>
      <c r="F194" s="137" t="s">
        <v>5049</v>
      </c>
      <c r="G194" s="138" t="s">
        <v>871</v>
      </c>
      <c r="H194" s="139">
        <v>500</v>
      </c>
      <c r="I194" s="140"/>
      <c r="J194" s="141">
        <f t="shared" si="30"/>
        <v>0</v>
      </c>
      <c r="K194" s="137" t="s">
        <v>4895</v>
      </c>
      <c r="L194" s="33"/>
      <c r="M194" s="142" t="s">
        <v>2</v>
      </c>
      <c r="N194" s="143" t="s">
        <v>42</v>
      </c>
      <c r="P194" s="144">
        <f t="shared" si="31"/>
        <v>0</v>
      </c>
      <c r="Q194" s="144">
        <v>0</v>
      </c>
      <c r="R194" s="144">
        <f t="shared" si="32"/>
        <v>0</v>
      </c>
      <c r="S194" s="144">
        <v>0</v>
      </c>
      <c r="T194" s="145">
        <f t="shared" si="33"/>
        <v>0</v>
      </c>
      <c r="AR194" s="146" t="s">
        <v>86</v>
      </c>
      <c r="AT194" s="146" t="s">
        <v>306</v>
      </c>
      <c r="AU194" s="146" t="s">
        <v>78</v>
      </c>
      <c r="AY194" s="18" t="s">
        <v>304</v>
      </c>
      <c r="BE194" s="147">
        <f t="shared" si="34"/>
        <v>0</v>
      </c>
      <c r="BF194" s="147">
        <f t="shared" si="35"/>
        <v>0</v>
      </c>
      <c r="BG194" s="147">
        <f t="shared" si="36"/>
        <v>0</v>
      </c>
      <c r="BH194" s="147">
        <f t="shared" si="37"/>
        <v>0</v>
      </c>
      <c r="BI194" s="147">
        <f t="shared" si="38"/>
        <v>0</v>
      </c>
      <c r="BJ194" s="18" t="s">
        <v>78</v>
      </c>
      <c r="BK194" s="147">
        <f t="shared" si="39"/>
        <v>0</v>
      </c>
      <c r="BL194" s="18" t="s">
        <v>86</v>
      </c>
      <c r="BM194" s="146" t="s">
        <v>2179</v>
      </c>
    </row>
    <row r="195" spans="2:65" s="1" customFormat="1" ht="24.2" customHeight="1" x14ac:dyDescent="0.2">
      <c r="B195" s="134"/>
      <c r="C195" s="135" t="s">
        <v>1405</v>
      </c>
      <c r="D195" s="135" t="s">
        <v>306</v>
      </c>
      <c r="E195" s="136" t="s">
        <v>5050</v>
      </c>
      <c r="F195" s="137" t="s">
        <v>5051</v>
      </c>
      <c r="G195" s="138" t="s">
        <v>179</v>
      </c>
      <c r="H195" s="139">
        <v>500</v>
      </c>
      <c r="I195" s="140"/>
      <c r="J195" s="141">
        <f t="shared" si="30"/>
        <v>0</v>
      </c>
      <c r="K195" s="137" t="s">
        <v>4895</v>
      </c>
      <c r="L195" s="33"/>
      <c r="M195" s="142" t="s">
        <v>2</v>
      </c>
      <c r="N195" s="143" t="s">
        <v>42</v>
      </c>
      <c r="P195" s="144">
        <f t="shared" si="31"/>
        <v>0</v>
      </c>
      <c r="Q195" s="144">
        <v>0</v>
      </c>
      <c r="R195" s="144">
        <f t="shared" si="32"/>
        <v>0</v>
      </c>
      <c r="S195" s="144">
        <v>0</v>
      </c>
      <c r="T195" s="145">
        <f t="shared" si="33"/>
        <v>0</v>
      </c>
      <c r="AR195" s="146" t="s">
        <v>86</v>
      </c>
      <c r="AT195" s="146" t="s">
        <v>306</v>
      </c>
      <c r="AU195" s="146" t="s">
        <v>78</v>
      </c>
      <c r="AY195" s="18" t="s">
        <v>304</v>
      </c>
      <c r="BE195" s="147">
        <f t="shared" si="34"/>
        <v>0</v>
      </c>
      <c r="BF195" s="147">
        <f t="shared" si="35"/>
        <v>0</v>
      </c>
      <c r="BG195" s="147">
        <f t="shared" si="36"/>
        <v>0</v>
      </c>
      <c r="BH195" s="147">
        <f t="shared" si="37"/>
        <v>0</v>
      </c>
      <c r="BI195" s="147">
        <f t="shared" si="38"/>
        <v>0</v>
      </c>
      <c r="BJ195" s="18" t="s">
        <v>78</v>
      </c>
      <c r="BK195" s="147">
        <f t="shared" si="39"/>
        <v>0</v>
      </c>
      <c r="BL195" s="18" t="s">
        <v>86</v>
      </c>
      <c r="BM195" s="146" t="s">
        <v>2186</v>
      </c>
    </row>
    <row r="196" spans="2:65" s="1" customFormat="1" ht="24.2" customHeight="1" x14ac:dyDescent="0.2">
      <c r="B196" s="134"/>
      <c r="C196" s="135" t="s">
        <v>1409</v>
      </c>
      <c r="D196" s="135" t="s">
        <v>306</v>
      </c>
      <c r="E196" s="136" t="s">
        <v>5052</v>
      </c>
      <c r="F196" s="137" t="s">
        <v>5053</v>
      </c>
      <c r="G196" s="138" t="s">
        <v>179</v>
      </c>
      <c r="H196" s="139">
        <v>120</v>
      </c>
      <c r="I196" s="140"/>
      <c r="J196" s="141">
        <f t="shared" si="30"/>
        <v>0</v>
      </c>
      <c r="K196" s="137" t="s">
        <v>4895</v>
      </c>
      <c r="L196" s="33"/>
      <c r="M196" s="142" t="s">
        <v>2</v>
      </c>
      <c r="N196" s="143" t="s">
        <v>42</v>
      </c>
      <c r="P196" s="144">
        <f t="shared" si="31"/>
        <v>0</v>
      </c>
      <c r="Q196" s="144">
        <v>0</v>
      </c>
      <c r="R196" s="144">
        <f t="shared" si="32"/>
        <v>0</v>
      </c>
      <c r="S196" s="144">
        <v>0</v>
      </c>
      <c r="T196" s="145">
        <f t="shared" si="33"/>
        <v>0</v>
      </c>
      <c r="AR196" s="146" t="s">
        <v>86</v>
      </c>
      <c r="AT196" s="146" t="s">
        <v>306</v>
      </c>
      <c r="AU196" s="146" t="s">
        <v>78</v>
      </c>
      <c r="AY196" s="18" t="s">
        <v>304</v>
      </c>
      <c r="BE196" s="147">
        <f t="shared" si="34"/>
        <v>0</v>
      </c>
      <c r="BF196" s="147">
        <f t="shared" si="35"/>
        <v>0</v>
      </c>
      <c r="BG196" s="147">
        <f t="shared" si="36"/>
        <v>0</v>
      </c>
      <c r="BH196" s="147">
        <f t="shared" si="37"/>
        <v>0</v>
      </c>
      <c r="BI196" s="147">
        <f t="shared" si="38"/>
        <v>0</v>
      </c>
      <c r="BJ196" s="18" t="s">
        <v>78</v>
      </c>
      <c r="BK196" s="147">
        <f t="shared" si="39"/>
        <v>0</v>
      </c>
      <c r="BL196" s="18" t="s">
        <v>86</v>
      </c>
      <c r="BM196" s="146" t="s">
        <v>2209</v>
      </c>
    </row>
    <row r="197" spans="2:65" s="1" customFormat="1" ht="21.75" customHeight="1" x14ac:dyDescent="0.2">
      <c r="B197" s="134"/>
      <c r="C197" s="135" t="s">
        <v>1412</v>
      </c>
      <c r="D197" s="135" t="s">
        <v>306</v>
      </c>
      <c r="E197" s="136" t="s">
        <v>5054</v>
      </c>
      <c r="F197" s="137" t="s">
        <v>5055</v>
      </c>
      <c r="G197" s="138" t="s">
        <v>179</v>
      </c>
      <c r="H197" s="139">
        <v>29</v>
      </c>
      <c r="I197" s="140"/>
      <c r="J197" s="141">
        <f t="shared" si="30"/>
        <v>0</v>
      </c>
      <c r="K197" s="137" t="s">
        <v>4892</v>
      </c>
      <c r="L197" s="33"/>
      <c r="M197" s="142" t="s">
        <v>2</v>
      </c>
      <c r="N197" s="143" t="s">
        <v>42</v>
      </c>
      <c r="P197" s="144">
        <f t="shared" si="31"/>
        <v>0</v>
      </c>
      <c r="Q197" s="144">
        <v>0</v>
      </c>
      <c r="R197" s="144">
        <f t="shared" si="32"/>
        <v>0</v>
      </c>
      <c r="S197" s="144">
        <v>0</v>
      </c>
      <c r="T197" s="145">
        <f t="shared" si="33"/>
        <v>0</v>
      </c>
      <c r="AR197" s="146" t="s">
        <v>86</v>
      </c>
      <c r="AT197" s="146" t="s">
        <v>306</v>
      </c>
      <c r="AU197" s="146" t="s">
        <v>78</v>
      </c>
      <c r="AY197" s="18" t="s">
        <v>304</v>
      </c>
      <c r="BE197" s="147">
        <f t="shared" si="34"/>
        <v>0</v>
      </c>
      <c r="BF197" s="147">
        <f t="shared" si="35"/>
        <v>0</v>
      </c>
      <c r="BG197" s="147">
        <f t="shared" si="36"/>
        <v>0</v>
      </c>
      <c r="BH197" s="147">
        <f t="shared" si="37"/>
        <v>0</v>
      </c>
      <c r="BI197" s="147">
        <f t="shared" si="38"/>
        <v>0</v>
      </c>
      <c r="BJ197" s="18" t="s">
        <v>78</v>
      </c>
      <c r="BK197" s="147">
        <f t="shared" si="39"/>
        <v>0</v>
      </c>
      <c r="BL197" s="18" t="s">
        <v>86</v>
      </c>
      <c r="BM197" s="146" t="s">
        <v>2227</v>
      </c>
    </row>
    <row r="198" spans="2:65" s="1" customFormat="1" ht="16.5" customHeight="1" x14ac:dyDescent="0.2">
      <c r="B198" s="134"/>
      <c r="C198" s="135" t="s">
        <v>1415</v>
      </c>
      <c r="D198" s="135" t="s">
        <v>306</v>
      </c>
      <c r="E198" s="136" t="s">
        <v>5056</v>
      </c>
      <c r="F198" s="137" t="s">
        <v>5057</v>
      </c>
      <c r="G198" s="138" t="s">
        <v>871</v>
      </c>
      <c r="H198" s="139">
        <v>7</v>
      </c>
      <c r="I198" s="140"/>
      <c r="J198" s="141">
        <f t="shared" si="30"/>
        <v>0</v>
      </c>
      <c r="K198" s="137" t="s">
        <v>4892</v>
      </c>
      <c r="L198" s="33"/>
      <c r="M198" s="142" t="s">
        <v>2</v>
      </c>
      <c r="N198" s="143" t="s">
        <v>42</v>
      </c>
      <c r="P198" s="144">
        <f t="shared" si="31"/>
        <v>0</v>
      </c>
      <c r="Q198" s="144">
        <v>0</v>
      </c>
      <c r="R198" s="144">
        <f t="shared" si="32"/>
        <v>0</v>
      </c>
      <c r="S198" s="144">
        <v>0</v>
      </c>
      <c r="T198" s="145">
        <f t="shared" si="33"/>
        <v>0</v>
      </c>
      <c r="AR198" s="146" t="s">
        <v>86</v>
      </c>
      <c r="AT198" s="146" t="s">
        <v>306</v>
      </c>
      <c r="AU198" s="146" t="s">
        <v>78</v>
      </c>
      <c r="AY198" s="18" t="s">
        <v>304</v>
      </c>
      <c r="BE198" s="147">
        <f t="shared" si="34"/>
        <v>0</v>
      </c>
      <c r="BF198" s="147">
        <f t="shared" si="35"/>
        <v>0</v>
      </c>
      <c r="BG198" s="147">
        <f t="shared" si="36"/>
        <v>0</v>
      </c>
      <c r="BH198" s="147">
        <f t="shared" si="37"/>
        <v>0</v>
      </c>
      <c r="BI198" s="147">
        <f t="shared" si="38"/>
        <v>0</v>
      </c>
      <c r="BJ198" s="18" t="s">
        <v>78</v>
      </c>
      <c r="BK198" s="147">
        <f t="shared" si="39"/>
        <v>0</v>
      </c>
      <c r="BL198" s="18" t="s">
        <v>86</v>
      </c>
      <c r="BM198" s="146" t="s">
        <v>2236</v>
      </c>
    </row>
    <row r="199" spans="2:65" s="1" customFormat="1" ht="16.5" customHeight="1" x14ac:dyDescent="0.2">
      <c r="B199" s="134"/>
      <c r="C199" s="135" t="s">
        <v>1428</v>
      </c>
      <c r="D199" s="135" t="s">
        <v>306</v>
      </c>
      <c r="E199" s="136" t="s">
        <v>758</v>
      </c>
      <c r="F199" s="137" t="s">
        <v>5058</v>
      </c>
      <c r="G199" s="138" t="s">
        <v>179</v>
      </c>
      <c r="H199" s="139">
        <v>60</v>
      </c>
      <c r="I199" s="140"/>
      <c r="J199" s="141">
        <f t="shared" si="30"/>
        <v>0</v>
      </c>
      <c r="K199" s="137" t="s">
        <v>4892</v>
      </c>
      <c r="L199" s="33"/>
      <c r="M199" s="142" t="s">
        <v>2</v>
      </c>
      <c r="N199" s="143" t="s">
        <v>42</v>
      </c>
      <c r="P199" s="144">
        <f t="shared" si="31"/>
        <v>0</v>
      </c>
      <c r="Q199" s="144">
        <v>0</v>
      </c>
      <c r="R199" s="144">
        <f t="shared" si="32"/>
        <v>0</v>
      </c>
      <c r="S199" s="144">
        <v>0</v>
      </c>
      <c r="T199" s="145">
        <f t="shared" si="33"/>
        <v>0</v>
      </c>
      <c r="AR199" s="146" t="s">
        <v>86</v>
      </c>
      <c r="AT199" s="146" t="s">
        <v>306</v>
      </c>
      <c r="AU199" s="146" t="s">
        <v>78</v>
      </c>
      <c r="AY199" s="18" t="s">
        <v>304</v>
      </c>
      <c r="BE199" s="147">
        <f t="shared" si="34"/>
        <v>0</v>
      </c>
      <c r="BF199" s="147">
        <f t="shared" si="35"/>
        <v>0</v>
      </c>
      <c r="BG199" s="147">
        <f t="shared" si="36"/>
        <v>0</v>
      </c>
      <c r="BH199" s="147">
        <f t="shared" si="37"/>
        <v>0</v>
      </c>
      <c r="BI199" s="147">
        <f t="shared" si="38"/>
        <v>0</v>
      </c>
      <c r="BJ199" s="18" t="s">
        <v>78</v>
      </c>
      <c r="BK199" s="147">
        <f t="shared" si="39"/>
        <v>0</v>
      </c>
      <c r="BL199" s="18" t="s">
        <v>86</v>
      </c>
      <c r="BM199" s="146" t="s">
        <v>2303</v>
      </c>
    </row>
    <row r="200" spans="2:65" s="11" customFormat="1" ht="25.9" customHeight="1" x14ac:dyDescent="0.2">
      <c r="B200" s="122"/>
      <c r="D200" s="123" t="s">
        <v>70</v>
      </c>
      <c r="E200" s="124" t="s">
        <v>5059</v>
      </c>
      <c r="F200" s="124" t="s">
        <v>5060</v>
      </c>
      <c r="I200" s="125"/>
      <c r="J200" s="126">
        <f>BK200</f>
        <v>0</v>
      </c>
      <c r="L200" s="122"/>
      <c r="M200" s="127"/>
      <c r="P200" s="128">
        <f>SUM(P201:P206)</f>
        <v>0</v>
      </c>
      <c r="R200" s="128">
        <f>SUM(R201:R206)</f>
        <v>0</v>
      </c>
      <c r="T200" s="129">
        <f>SUM(T201:T206)</f>
        <v>0</v>
      </c>
      <c r="AR200" s="123" t="s">
        <v>78</v>
      </c>
      <c r="AT200" s="130" t="s">
        <v>70</v>
      </c>
      <c r="AU200" s="130" t="s">
        <v>71</v>
      </c>
      <c r="AY200" s="123" t="s">
        <v>304</v>
      </c>
      <c r="BK200" s="131">
        <f>SUM(BK201:BK206)</f>
        <v>0</v>
      </c>
    </row>
    <row r="201" spans="2:65" s="1" customFormat="1" ht="24.2" customHeight="1" x14ac:dyDescent="0.2">
      <c r="B201" s="134"/>
      <c r="C201" s="135" t="s">
        <v>1432</v>
      </c>
      <c r="D201" s="135" t="s">
        <v>306</v>
      </c>
      <c r="E201" s="136" t="s">
        <v>5061</v>
      </c>
      <c r="F201" s="137" t="s">
        <v>5062</v>
      </c>
      <c r="G201" s="138" t="s">
        <v>5063</v>
      </c>
      <c r="H201" s="139">
        <v>0.1</v>
      </c>
      <c r="I201" s="140"/>
      <c r="J201" s="141">
        <f t="shared" ref="J201:J206" si="40">ROUND(I201*H201,2)</f>
        <v>0</v>
      </c>
      <c r="K201" s="137" t="s">
        <v>4895</v>
      </c>
      <c r="L201" s="33"/>
      <c r="M201" s="142" t="s">
        <v>2</v>
      </c>
      <c r="N201" s="143" t="s">
        <v>42</v>
      </c>
      <c r="P201" s="144">
        <f t="shared" ref="P201:P206" si="41">O201*H201</f>
        <v>0</v>
      </c>
      <c r="Q201" s="144">
        <v>0</v>
      </c>
      <c r="R201" s="144">
        <f t="shared" ref="R201:R206" si="42">Q201*H201</f>
        <v>0</v>
      </c>
      <c r="S201" s="144">
        <v>0</v>
      </c>
      <c r="T201" s="145">
        <f t="shared" ref="T201:T206" si="43">S201*H201</f>
        <v>0</v>
      </c>
      <c r="AR201" s="146" t="s">
        <v>86</v>
      </c>
      <c r="AT201" s="146" t="s">
        <v>306</v>
      </c>
      <c r="AU201" s="146" t="s">
        <v>78</v>
      </c>
      <c r="AY201" s="18" t="s">
        <v>304</v>
      </c>
      <c r="BE201" s="147">
        <f t="shared" ref="BE201:BE206" si="44">IF(N201="základní",J201,0)</f>
        <v>0</v>
      </c>
      <c r="BF201" s="147">
        <f t="shared" ref="BF201:BF206" si="45">IF(N201="snížená",J201,0)</f>
        <v>0</v>
      </c>
      <c r="BG201" s="147">
        <f t="shared" ref="BG201:BG206" si="46">IF(N201="zákl. přenesená",J201,0)</f>
        <v>0</v>
      </c>
      <c r="BH201" s="147">
        <f t="shared" ref="BH201:BH206" si="47">IF(N201="sníž. přenesená",J201,0)</f>
        <v>0</v>
      </c>
      <c r="BI201" s="147">
        <f t="shared" ref="BI201:BI206" si="48">IF(N201="nulová",J201,0)</f>
        <v>0</v>
      </c>
      <c r="BJ201" s="18" t="s">
        <v>78</v>
      </c>
      <c r="BK201" s="147">
        <f t="shared" ref="BK201:BK206" si="49">ROUND(I201*H201,2)</f>
        <v>0</v>
      </c>
      <c r="BL201" s="18" t="s">
        <v>86</v>
      </c>
      <c r="BM201" s="146" t="s">
        <v>2314</v>
      </c>
    </row>
    <row r="202" spans="2:65" s="1" customFormat="1" ht="21.75" customHeight="1" x14ac:dyDescent="0.2">
      <c r="B202" s="134"/>
      <c r="C202" s="135" t="s">
        <v>1439</v>
      </c>
      <c r="D202" s="135" t="s">
        <v>306</v>
      </c>
      <c r="E202" s="136" t="s">
        <v>5064</v>
      </c>
      <c r="F202" s="137" t="s">
        <v>5065</v>
      </c>
      <c r="G202" s="138" t="s">
        <v>179</v>
      </c>
      <c r="H202" s="139">
        <v>30</v>
      </c>
      <c r="I202" s="140"/>
      <c r="J202" s="141">
        <f t="shared" si="40"/>
        <v>0</v>
      </c>
      <c r="K202" s="137" t="s">
        <v>4895</v>
      </c>
      <c r="L202" s="33"/>
      <c r="M202" s="142" t="s">
        <v>2</v>
      </c>
      <c r="N202" s="143" t="s">
        <v>42</v>
      </c>
      <c r="P202" s="144">
        <f t="shared" si="41"/>
        <v>0</v>
      </c>
      <c r="Q202" s="144">
        <v>0</v>
      </c>
      <c r="R202" s="144">
        <f t="shared" si="42"/>
        <v>0</v>
      </c>
      <c r="S202" s="144">
        <v>0</v>
      </c>
      <c r="T202" s="145">
        <f t="shared" si="43"/>
        <v>0</v>
      </c>
      <c r="AR202" s="146" t="s">
        <v>86</v>
      </c>
      <c r="AT202" s="146" t="s">
        <v>306</v>
      </c>
      <c r="AU202" s="146" t="s">
        <v>78</v>
      </c>
      <c r="AY202" s="18" t="s">
        <v>304</v>
      </c>
      <c r="BE202" s="147">
        <f t="shared" si="44"/>
        <v>0</v>
      </c>
      <c r="BF202" s="147">
        <f t="shared" si="45"/>
        <v>0</v>
      </c>
      <c r="BG202" s="147">
        <f t="shared" si="46"/>
        <v>0</v>
      </c>
      <c r="BH202" s="147">
        <f t="shared" si="47"/>
        <v>0</v>
      </c>
      <c r="BI202" s="147">
        <f t="shared" si="48"/>
        <v>0</v>
      </c>
      <c r="BJ202" s="18" t="s">
        <v>78</v>
      </c>
      <c r="BK202" s="147">
        <f t="shared" si="49"/>
        <v>0</v>
      </c>
      <c r="BL202" s="18" t="s">
        <v>86</v>
      </c>
      <c r="BM202" s="146" t="s">
        <v>2322</v>
      </c>
    </row>
    <row r="203" spans="2:65" s="1" customFormat="1" ht="24.2" customHeight="1" x14ac:dyDescent="0.2">
      <c r="B203" s="134"/>
      <c r="C203" s="135" t="s">
        <v>1445</v>
      </c>
      <c r="D203" s="135" t="s">
        <v>306</v>
      </c>
      <c r="E203" s="136" t="s">
        <v>5066</v>
      </c>
      <c r="F203" s="137" t="s">
        <v>5067</v>
      </c>
      <c r="G203" s="138" t="s">
        <v>179</v>
      </c>
      <c r="H203" s="139">
        <v>30</v>
      </c>
      <c r="I203" s="140"/>
      <c r="J203" s="141">
        <f t="shared" si="40"/>
        <v>0</v>
      </c>
      <c r="K203" s="137" t="s">
        <v>4895</v>
      </c>
      <c r="L203" s="33"/>
      <c r="M203" s="142" t="s">
        <v>2</v>
      </c>
      <c r="N203" s="143" t="s">
        <v>42</v>
      </c>
      <c r="P203" s="144">
        <f t="shared" si="41"/>
        <v>0</v>
      </c>
      <c r="Q203" s="144">
        <v>0</v>
      </c>
      <c r="R203" s="144">
        <f t="shared" si="42"/>
        <v>0</v>
      </c>
      <c r="S203" s="144">
        <v>0</v>
      </c>
      <c r="T203" s="145">
        <f t="shared" si="43"/>
        <v>0</v>
      </c>
      <c r="AR203" s="146" t="s">
        <v>86</v>
      </c>
      <c r="AT203" s="146" t="s">
        <v>306</v>
      </c>
      <c r="AU203" s="146" t="s">
        <v>78</v>
      </c>
      <c r="AY203" s="18" t="s">
        <v>304</v>
      </c>
      <c r="BE203" s="147">
        <f t="shared" si="44"/>
        <v>0</v>
      </c>
      <c r="BF203" s="147">
        <f t="shared" si="45"/>
        <v>0</v>
      </c>
      <c r="BG203" s="147">
        <f t="shared" si="46"/>
        <v>0</v>
      </c>
      <c r="BH203" s="147">
        <f t="shared" si="47"/>
        <v>0</v>
      </c>
      <c r="BI203" s="147">
        <f t="shared" si="48"/>
        <v>0</v>
      </c>
      <c r="BJ203" s="18" t="s">
        <v>78</v>
      </c>
      <c r="BK203" s="147">
        <f t="shared" si="49"/>
        <v>0</v>
      </c>
      <c r="BL203" s="18" t="s">
        <v>86</v>
      </c>
      <c r="BM203" s="146" t="s">
        <v>2330</v>
      </c>
    </row>
    <row r="204" spans="2:65" s="1" customFormat="1" ht="21.75" customHeight="1" x14ac:dyDescent="0.2">
      <c r="B204" s="134"/>
      <c r="C204" s="135" t="s">
        <v>1449</v>
      </c>
      <c r="D204" s="135" t="s">
        <v>306</v>
      </c>
      <c r="E204" s="136" t="s">
        <v>5068</v>
      </c>
      <c r="F204" s="137" t="s">
        <v>5069</v>
      </c>
      <c r="G204" s="138" t="s">
        <v>179</v>
      </c>
      <c r="H204" s="139">
        <v>30</v>
      </c>
      <c r="I204" s="140"/>
      <c r="J204" s="141">
        <f t="shared" si="40"/>
        <v>0</v>
      </c>
      <c r="K204" s="137" t="s">
        <v>4895</v>
      </c>
      <c r="L204" s="33"/>
      <c r="M204" s="142" t="s">
        <v>2</v>
      </c>
      <c r="N204" s="143" t="s">
        <v>42</v>
      </c>
      <c r="P204" s="144">
        <f t="shared" si="41"/>
        <v>0</v>
      </c>
      <c r="Q204" s="144">
        <v>0</v>
      </c>
      <c r="R204" s="144">
        <f t="shared" si="42"/>
        <v>0</v>
      </c>
      <c r="S204" s="144">
        <v>0</v>
      </c>
      <c r="T204" s="145">
        <f t="shared" si="43"/>
        <v>0</v>
      </c>
      <c r="AR204" s="146" t="s">
        <v>86</v>
      </c>
      <c r="AT204" s="146" t="s">
        <v>306</v>
      </c>
      <c r="AU204" s="146" t="s">
        <v>78</v>
      </c>
      <c r="AY204" s="18" t="s">
        <v>304</v>
      </c>
      <c r="BE204" s="147">
        <f t="shared" si="44"/>
        <v>0</v>
      </c>
      <c r="BF204" s="147">
        <f t="shared" si="45"/>
        <v>0</v>
      </c>
      <c r="BG204" s="147">
        <f t="shared" si="46"/>
        <v>0</v>
      </c>
      <c r="BH204" s="147">
        <f t="shared" si="47"/>
        <v>0</v>
      </c>
      <c r="BI204" s="147">
        <f t="shared" si="48"/>
        <v>0</v>
      </c>
      <c r="BJ204" s="18" t="s">
        <v>78</v>
      </c>
      <c r="BK204" s="147">
        <f t="shared" si="49"/>
        <v>0</v>
      </c>
      <c r="BL204" s="18" t="s">
        <v>86</v>
      </c>
      <c r="BM204" s="146" t="s">
        <v>2340</v>
      </c>
    </row>
    <row r="205" spans="2:65" s="1" customFormat="1" ht="24.2" customHeight="1" x14ac:dyDescent="0.2">
      <c r="B205" s="134"/>
      <c r="C205" s="135" t="s">
        <v>1453</v>
      </c>
      <c r="D205" s="135" t="s">
        <v>306</v>
      </c>
      <c r="E205" s="136" t="s">
        <v>5070</v>
      </c>
      <c r="F205" s="137" t="s">
        <v>5071</v>
      </c>
      <c r="G205" s="138" t="s">
        <v>130</v>
      </c>
      <c r="H205" s="139">
        <v>20</v>
      </c>
      <c r="I205" s="140"/>
      <c r="J205" s="141">
        <f t="shared" si="40"/>
        <v>0</v>
      </c>
      <c r="K205" s="137" t="s">
        <v>4895</v>
      </c>
      <c r="L205" s="33"/>
      <c r="M205" s="142" t="s">
        <v>2</v>
      </c>
      <c r="N205" s="143" t="s">
        <v>42</v>
      </c>
      <c r="P205" s="144">
        <f t="shared" si="41"/>
        <v>0</v>
      </c>
      <c r="Q205" s="144">
        <v>0</v>
      </c>
      <c r="R205" s="144">
        <f t="shared" si="42"/>
        <v>0</v>
      </c>
      <c r="S205" s="144">
        <v>0</v>
      </c>
      <c r="T205" s="145">
        <f t="shared" si="43"/>
        <v>0</v>
      </c>
      <c r="AR205" s="146" t="s">
        <v>86</v>
      </c>
      <c r="AT205" s="146" t="s">
        <v>306</v>
      </c>
      <c r="AU205" s="146" t="s">
        <v>78</v>
      </c>
      <c r="AY205" s="18" t="s">
        <v>304</v>
      </c>
      <c r="BE205" s="147">
        <f t="shared" si="44"/>
        <v>0</v>
      </c>
      <c r="BF205" s="147">
        <f t="shared" si="45"/>
        <v>0</v>
      </c>
      <c r="BG205" s="147">
        <f t="shared" si="46"/>
        <v>0</v>
      </c>
      <c r="BH205" s="147">
        <f t="shared" si="47"/>
        <v>0</v>
      </c>
      <c r="BI205" s="147">
        <f t="shared" si="48"/>
        <v>0</v>
      </c>
      <c r="BJ205" s="18" t="s">
        <v>78</v>
      </c>
      <c r="BK205" s="147">
        <f t="shared" si="49"/>
        <v>0</v>
      </c>
      <c r="BL205" s="18" t="s">
        <v>86</v>
      </c>
      <c r="BM205" s="146" t="s">
        <v>2348</v>
      </c>
    </row>
    <row r="206" spans="2:65" s="1" customFormat="1" ht="16.5" customHeight="1" x14ac:dyDescent="0.2">
      <c r="B206" s="134"/>
      <c r="C206" s="135" t="s">
        <v>1460</v>
      </c>
      <c r="D206" s="135" t="s">
        <v>306</v>
      </c>
      <c r="E206" s="136" t="s">
        <v>770</v>
      </c>
      <c r="F206" s="137" t="s">
        <v>5072</v>
      </c>
      <c r="G206" s="138" t="s">
        <v>179</v>
      </c>
      <c r="H206" s="139">
        <v>40</v>
      </c>
      <c r="I206" s="140"/>
      <c r="J206" s="141">
        <f t="shared" si="40"/>
        <v>0</v>
      </c>
      <c r="K206" s="137" t="s">
        <v>4892</v>
      </c>
      <c r="L206" s="33"/>
      <c r="M206" s="194" t="s">
        <v>2</v>
      </c>
      <c r="N206" s="195" t="s">
        <v>42</v>
      </c>
      <c r="O206" s="192"/>
      <c r="P206" s="196">
        <f t="shared" si="41"/>
        <v>0</v>
      </c>
      <c r="Q206" s="196">
        <v>0</v>
      </c>
      <c r="R206" s="196">
        <f t="shared" si="42"/>
        <v>0</v>
      </c>
      <c r="S206" s="196">
        <v>0</v>
      </c>
      <c r="T206" s="197">
        <f t="shared" si="43"/>
        <v>0</v>
      </c>
      <c r="AR206" s="146" t="s">
        <v>86</v>
      </c>
      <c r="AT206" s="146" t="s">
        <v>306</v>
      </c>
      <c r="AU206" s="146" t="s">
        <v>78</v>
      </c>
      <c r="AY206" s="18" t="s">
        <v>304</v>
      </c>
      <c r="BE206" s="147">
        <f t="shared" si="44"/>
        <v>0</v>
      </c>
      <c r="BF206" s="147">
        <f t="shared" si="45"/>
        <v>0</v>
      </c>
      <c r="BG206" s="147">
        <f t="shared" si="46"/>
        <v>0</v>
      </c>
      <c r="BH206" s="147">
        <f t="shared" si="47"/>
        <v>0</v>
      </c>
      <c r="BI206" s="147">
        <f t="shared" si="48"/>
        <v>0</v>
      </c>
      <c r="BJ206" s="18" t="s">
        <v>78</v>
      </c>
      <c r="BK206" s="147">
        <f t="shared" si="49"/>
        <v>0</v>
      </c>
      <c r="BL206" s="18" t="s">
        <v>86</v>
      </c>
      <c r="BM206" s="146" t="s">
        <v>2364</v>
      </c>
    </row>
    <row r="207" spans="2:65" s="1" customFormat="1" ht="6.95" customHeight="1" x14ac:dyDescent="0.2">
      <c r="B207" s="42"/>
      <c r="C207" s="43"/>
      <c r="D207" s="43"/>
      <c r="E207" s="43"/>
      <c r="F207" s="43"/>
      <c r="G207" s="43"/>
      <c r="H207" s="43"/>
      <c r="I207" s="43"/>
      <c r="J207" s="43"/>
      <c r="K207" s="43"/>
      <c r="L207" s="33"/>
    </row>
  </sheetData>
  <sheetProtection algorithmName="SHA-512" hashValue="FEzr1+Ahgu0fLIIxyi76FhTgNoLgK2M5FlT+mpONAA1QBzST1ztGrvQq/qZdmRAbzwEph2+TBJqNPN6WYD/Jng==" saltValue="IJu1x9fkAP74aBJLsPDMPA==" spinCount="100000" sheet="1" objects="1" scenarios="1"/>
  <autoFilter ref="C87:K206" xr:uid="{00000000-0009-0000-0000-000003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3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94</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153</v>
      </c>
      <c r="F9" s="329"/>
      <c r="G9" s="329"/>
      <c r="H9" s="329"/>
      <c r="L9" s="33"/>
    </row>
    <row r="10" spans="2:46" s="1" customFormat="1" ht="12" customHeight="1" x14ac:dyDescent="0.2">
      <c r="B10" s="33"/>
      <c r="D10" s="28" t="s">
        <v>157</v>
      </c>
      <c r="L10" s="33"/>
    </row>
    <row r="11" spans="2:46" s="1" customFormat="1" ht="16.5" customHeight="1" x14ac:dyDescent="0.2">
      <c r="B11" s="33"/>
      <c r="E11" s="326" t="s">
        <v>5073</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6.5" customHeight="1" x14ac:dyDescent="0.2">
      <c r="B29" s="93"/>
      <c r="E29" s="306" t="s">
        <v>2</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ROUND(J92,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ROUND((SUM(BE92:BE237)),  2)</f>
        <v>0</v>
      </c>
      <c r="I35" s="96">
        <v>0.21</v>
      </c>
      <c r="J35" s="84">
        <f>ROUND(((SUM(BE92:BE237))*I35),  2)</f>
        <v>0</v>
      </c>
      <c r="L35" s="33"/>
    </row>
    <row r="36" spans="2:12" s="1" customFormat="1" ht="14.45" customHeight="1" x14ac:dyDescent="0.2">
      <c r="B36" s="33"/>
      <c r="E36" s="28" t="s">
        <v>43</v>
      </c>
      <c r="F36" s="84">
        <f>ROUND((SUM(BF92:BF237)),  2)</f>
        <v>0</v>
      </c>
      <c r="I36" s="96">
        <v>0.15</v>
      </c>
      <c r="J36" s="84">
        <f>ROUND(((SUM(BF92:BF237))*I36),  2)</f>
        <v>0</v>
      </c>
      <c r="L36" s="33"/>
    </row>
    <row r="37" spans="2:12" s="1" customFormat="1" ht="14.45" hidden="1" customHeight="1" x14ac:dyDescent="0.2">
      <c r="B37" s="33"/>
      <c r="E37" s="28" t="s">
        <v>44</v>
      </c>
      <c r="F37" s="84">
        <f>ROUND((SUM(BG92:BG237)),  2)</f>
        <v>0</v>
      </c>
      <c r="I37" s="96">
        <v>0.21</v>
      </c>
      <c r="J37" s="84">
        <f>0</f>
        <v>0</v>
      </c>
      <c r="L37" s="33"/>
    </row>
    <row r="38" spans="2:12" s="1" customFormat="1" ht="14.45" hidden="1" customHeight="1" x14ac:dyDescent="0.2">
      <c r="B38" s="33"/>
      <c r="E38" s="28" t="s">
        <v>45</v>
      </c>
      <c r="F38" s="84">
        <f>ROUND((SUM(BH92:BH237)),  2)</f>
        <v>0</v>
      </c>
      <c r="I38" s="96">
        <v>0.15</v>
      </c>
      <c r="J38" s="84">
        <f>0</f>
        <v>0</v>
      </c>
      <c r="L38" s="33"/>
    </row>
    <row r="39" spans="2:12" s="1" customFormat="1" ht="14.45" hidden="1" customHeight="1" x14ac:dyDescent="0.2">
      <c r="B39" s="33"/>
      <c r="E39" s="28" t="s">
        <v>46</v>
      </c>
      <c r="F39" s="84">
        <f>ROUND((SUM(BI92:BI237)),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153</v>
      </c>
      <c r="F52" s="329"/>
      <c r="G52" s="329"/>
      <c r="H52" s="329"/>
      <c r="L52" s="33"/>
    </row>
    <row r="53" spans="2:47" s="1" customFormat="1" ht="12" customHeight="1" x14ac:dyDescent="0.2">
      <c r="B53" s="33"/>
      <c r="C53" s="28" t="s">
        <v>157</v>
      </c>
      <c r="L53" s="33"/>
    </row>
    <row r="54" spans="2:47" s="1" customFormat="1" ht="16.5" customHeight="1" x14ac:dyDescent="0.2">
      <c r="B54" s="33"/>
      <c r="E54" s="326" t="str">
        <f>E11</f>
        <v>6 - UT</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J92</f>
        <v>0</v>
      </c>
      <c r="L63" s="33"/>
      <c r="AU63" s="18" t="s">
        <v>237</v>
      </c>
    </row>
    <row r="64" spans="2:47" s="8" customFormat="1" ht="24.95" customHeight="1" x14ac:dyDescent="0.2">
      <c r="B64" s="106"/>
      <c r="D64" s="107" t="s">
        <v>5074</v>
      </c>
      <c r="E64" s="108"/>
      <c r="F64" s="108"/>
      <c r="G64" s="108"/>
      <c r="H64" s="108"/>
      <c r="I64" s="108"/>
      <c r="J64" s="109">
        <f>J93</f>
        <v>0</v>
      </c>
      <c r="L64" s="106"/>
    </row>
    <row r="65" spans="2:12" s="8" customFormat="1" ht="24.95" customHeight="1" x14ac:dyDescent="0.2">
      <c r="B65" s="106"/>
      <c r="D65" s="107" t="s">
        <v>5075</v>
      </c>
      <c r="E65" s="108"/>
      <c r="F65" s="108"/>
      <c r="G65" s="108"/>
      <c r="H65" s="108"/>
      <c r="I65" s="108"/>
      <c r="J65" s="109">
        <f>J107</f>
        <v>0</v>
      </c>
      <c r="L65" s="106"/>
    </row>
    <row r="66" spans="2:12" s="8" customFormat="1" ht="24.95" customHeight="1" x14ac:dyDescent="0.2">
      <c r="B66" s="106"/>
      <c r="D66" s="107" t="s">
        <v>5076</v>
      </c>
      <c r="E66" s="108"/>
      <c r="F66" s="108"/>
      <c r="G66" s="108"/>
      <c r="H66" s="108"/>
      <c r="I66" s="108"/>
      <c r="J66" s="109">
        <f>J113</f>
        <v>0</v>
      </c>
      <c r="L66" s="106"/>
    </row>
    <row r="67" spans="2:12" s="8" customFormat="1" ht="24.95" customHeight="1" x14ac:dyDescent="0.2">
      <c r="B67" s="106"/>
      <c r="D67" s="107" t="s">
        <v>5077</v>
      </c>
      <c r="E67" s="108"/>
      <c r="F67" s="108"/>
      <c r="G67" s="108"/>
      <c r="H67" s="108"/>
      <c r="I67" s="108"/>
      <c r="J67" s="109">
        <f>J142</f>
        <v>0</v>
      </c>
      <c r="L67" s="106"/>
    </row>
    <row r="68" spans="2:12" s="8" customFormat="1" ht="24.95" customHeight="1" x14ac:dyDescent="0.2">
      <c r="B68" s="106"/>
      <c r="D68" s="107" t="s">
        <v>5078</v>
      </c>
      <c r="E68" s="108"/>
      <c r="F68" s="108"/>
      <c r="G68" s="108"/>
      <c r="H68" s="108"/>
      <c r="I68" s="108"/>
      <c r="J68" s="109">
        <f>J165</f>
        <v>0</v>
      </c>
      <c r="L68" s="106"/>
    </row>
    <row r="69" spans="2:12" s="8" customFormat="1" ht="24.95" customHeight="1" x14ac:dyDescent="0.2">
      <c r="B69" s="106"/>
      <c r="D69" s="107" t="s">
        <v>5079</v>
      </c>
      <c r="E69" s="108"/>
      <c r="F69" s="108"/>
      <c r="G69" s="108"/>
      <c r="H69" s="108"/>
      <c r="I69" s="108"/>
      <c r="J69" s="109">
        <f>J194</f>
        <v>0</v>
      </c>
      <c r="L69" s="106"/>
    </row>
    <row r="70" spans="2:12" s="8" customFormat="1" ht="24.95" customHeight="1" x14ac:dyDescent="0.2">
      <c r="B70" s="106"/>
      <c r="D70" s="107" t="s">
        <v>5080</v>
      </c>
      <c r="E70" s="108"/>
      <c r="F70" s="108"/>
      <c r="G70" s="108"/>
      <c r="H70" s="108"/>
      <c r="I70" s="108"/>
      <c r="J70" s="109">
        <f>J223</f>
        <v>0</v>
      </c>
      <c r="L70" s="106"/>
    </row>
    <row r="71" spans="2:12" s="1" customFormat="1" ht="21.75" customHeight="1" x14ac:dyDescent="0.2">
      <c r="B71" s="33"/>
      <c r="L71" s="33"/>
    </row>
    <row r="72" spans="2:12" s="1" customFormat="1" ht="6.95" customHeight="1" x14ac:dyDescent="0.2">
      <c r="B72" s="42"/>
      <c r="C72" s="43"/>
      <c r="D72" s="43"/>
      <c r="E72" s="43"/>
      <c r="F72" s="43"/>
      <c r="G72" s="43"/>
      <c r="H72" s="43"/>
      <c r="I72" s="43"/>
      <c r="J72" s="43"/>
      <c r="K72" s="43"/>
      <c r="L72" s="33"/>
    </row>
    <row r="76" spans="2:12" s="1" customFormat="1" ht="6.95" customHeight="1" x14ac:dyDescent="0.2">
      <c r="B76" s="44"/>
      <c r="C76" s="45"/>
      <c r="D76" s="45"/>
      <c r="E76" s="45"/>
      <c r="F76" s="45"/>
      <c r="G76" s="45"/>
      <c r="H76" s="45"/>
      <c r="I76" s="45"/>
      <c r="J76" s="45"/>
      <c r="K76" s="45"/>
      <c r="L76" s="33"/>
    </row>
    <row r="77" spans="2:12" s="1" customFormat="1" ht="24.95" customHeight="1" x14ac:dyDescent="0.2">
      <c r="B77" s="33"/>
      <c r="C77" s="22" t="s">
        <v>289</v>
      </c>
      <c r="L77" s="33"/>
    </row>
    <row r="78" spans="2:12" s="1" customFormat="1" ht="6.95" customHeight="1" x14ac:dyDescent="0.2">
      <c r="B78" s="33"/>
      <c r="L78" s="33"/>
    </row>
    <row r="79" spans="2:12" s="1" customFormat="1" ht="12" customHeight="1" x14ac:dyDescent="0.2">
      <c r="B79" s="33"/>
      <c r="C79" s="28" t="s">
        <v>16</v>
      </c>
      <c r="L79" s="33"/>
    </row>
    <row r="80" spans="2:12" s="1" customFormat="1" ht="26.25" customHeight="1" x14ac:dyDescent="0.2">
      <c r="B80" s="33"/>
      <c r="E80" s="330" t="str">
        <f>E7</f>
        <v>Výstavba nové výjezdové základny ZZS PAK ve Svitavách - bez mobiliáře</v>
      </c>
      <c r="F80" s="331"/>
      <c r="G80" s="331"/>
      <c r="H80" s="331"/>
      <c r="L80" s="33"/>
    </row>
    <row r="81" spans="2:65" ht="12" customHeight="1" x14ac:dyDescent="0.2">
      <c r="B81" s="21"/>
      <c r="C81" s="28" t="s">
        <v>149</v>
      </c>
      <c r="L81" s="21"/>
    </row>
    <row r="82" spans="2:65" s="1" customFormat="1" ht="16.5" customHeight="1" x14ac:dyDescent="0.2">
      <c r="B82" s="33"/>
      <c r="E82" s="330" t="s">
        <v>153</v>
      </c>
      <c r="F82" s="329"/>
      <c r="G82" s="329"/>
      <c r="H82" s="329"/>
      <c r="L82" s="33"/>
    </row>
    <row r="83" spans="2:65" s="1" customFormat="1" ht="12" customHeight="1" x14ac:dyDescent="0.2">
      <c r="B83" s="33"/>
      <c r="C83" s="28" t="s">
        <v>157</v>
      </c>
      <c r="L83" s="33"/>
    </row>
    <row r="84" spans="2:65" s="1" customFormat="1" ht="16.5" customHeight="1" x14ac:dyDescent="0.2">
      <c r="B84" s="33"/>
      <c r="E84" s="326" t="str">
        <f>E11</f>
        <v>6 - UT</v>
      </c>
      <c r="F84" s="329"/>
      <c r="G84" s="329"/>
      <c r="H84" s="329"/>
      <c r="L84" s="33"/>
    </row>
    <row r="85" spans="2:65" s="1" customFormat="1" ht="6.95" customHeight="1" x14ac:dyDescent="0.2">
      <c r="B85" s="33"/>
      <c r="L85" s="33"/>
    </row>
    <row r="86" spans="2:65" s="1" customFormat="1" ht="12" customHeight="1" x14ac:dyDescent="0.2">
      <c r="B86" s="33"/>
      <c r="C86" s="28" t="s">
        <v>20</v>
      </c>
      <c r="F86" s="26" t="str">
        <f>F14</f>
        <v xml:space="preserve"> </v>
      </c>
      <c r="I86" s="28" t="s">
        <v>22</v>
      </c>
      <c r="J86" s="50" t="str">
        <f>IF(J14="","",J14)</f>
        <v>9. 5. 2023</v>
      </c>
      <c r="L86" s="33"/>
    </row>
    <row r="87" spans="2:65" s="1" customFormat="1" ht="6.95" customHeight="1" x14ac:dyDescent="0.2">
      <c r="B87" s="33"/>
      <c r="L87" s="33"/>
    </row>
    <row r="88" spans="2:65" s="1" customFormat="1" ht="15.2" customHeight="1" x14ac:dyDescent="0.2">
      <c r="B88" s="33"/>
      <c r="C88" s="28" t="s">
        <v>24</v>
      </c>
      <c r="F88" s="26" t="str">
        <f>E17</f>
        <v xml:space="preserve"> </v>
      </c>
      <c r="I88" s="28" t="s">
        <v>29</v>
      </c>
      <c r="J88" s="31" t="str">
        <f>E23</f>
        <v/>
      </c>
      <c r="L88" s="33"/>
    </row>
    <row r="89" spans="2:65" s="1" customFormat="1" ht="15.2" customHeight="1" x14ac:dyDescent="0.2">
      <c r="B89" s="33"/>
      <c r="C89" s="28" t="s">
        <v>27</v>
      </c>
      <c r="F89" s="26" t="str">
        <f>IF(E20="","",E20)</f>
        <v>Vyplň údaj</v>
      </c>
      <c r="I89" s="28" t="s">
        <v>33</v>
      </c>
      <c r="J89" s="31" t="str">
        <f>E26</f>
        <v>Ing.Jiří Pitra</v>
      </c>
      <c r="L89" s="33"/>
    </row>
    <row r="90" spans="2:65" s="1" customFormat="1" ht="10.35" customHeight="1" x14ac:dyDescent="0.2">
      <c r="B90" s="33"/>
      <c r="L90" s="33"/>
    </row>
    <row r="91" spans="2:65" s="10" customFormat="1" ht="29.25" customHeight="1" x14ac:dyDescent="0.2">
      <c r="B91" s="114"/>
      <c r="C91" s="115" t="s">
        <v>290</v>
      </c>
      <c r="D91" s="116" t="s">
        <v>56</v>
      </c>
      <c r="E91" s="116" t="s">
        <v>52</v>
      </c>
      <c r="F91" s="116" t="s">
        <v>53</v>
      </c>
      <c r="G91" s="116" t="s">
        <v>291</v>
      </c>
      <c r="H91" s="116" t="s">
        <v>292</v>
      </c>
      <c r="I91" s="116" t="s">
        <v>293</v>
      </c>
      <c r="J91" s="116" t="s">
        <v>236</v>
      </c>
      <c r="K91" s="117" t="s">
        <v>294</v>
      </c>
      <c r="L91" s="114"/>
      <c r="M91" s="57" t="s">
        <v>2</v>
      </c>
      <c r="N91" s="58" t="s">
        <v>41</v>
      </c>
      <c r="O91" s="58" t="s">
        <v>295</v>
      </c>
      <c r="P91" s="58" t="s">
        <v>296</v>
      </c>
      <c r="Q91" s="58" t="s">
        <v>297</v>
      </c>
      <c r="R91" s="58" t="s">
        <v>298</v>
      </c>
      <c r="S91" s="58" t="s">
        <v>299</v>
      </c>
      <c r="T91" s="59" t="s">
        <v>300</v>
      </c>
    </row>
    <row r="92" spans="2:65" s="1" customFormat="1" ht="22.9" customHeight="1" x14ac:dyDescent="0.25">
      <c r="B92" s="33"/>
      <c r="C92" s="62" t="s">
        <v>301</v>
      </c>
      <c r="J92" s="118">
        <f>BK92</f>
        <v>0</v>
      </c>
      <c r="L92" s="33"/>
      <c r="M92" s="60"/>
      <c r="N92" s="51"/>
      <c r="O92" s="51"/>
      <c r="P92" s="119">
        <f>P93+P107+P113+P142+P165+P194+P223</f>
        <v>0</v>
      </c>
      <c r="Q92" s="51"/>
      <c r="R92" s="119">
        <f>R93+R107+R113+R142+R165+R194+R223</f>
        <v>0</v>
      </c>
      <c r="S92" s="51"/>
      <c r="T92" s="120">
        <f>T93+T107+T113+T142+T165+T194+T223</f>
        <v>0</v>
      </c>
      <c r="AT92" s="18" t="s">
        <v>70</v>
      </c>
      <c r="AU92" s="18" t="s">
        <v>237</v>
      </c>
      <c r="BK92" s="121">
        <f>BK93+BK107+BK113+BK142+BK165+BK194+BK223</f>
        <v>0</v>
      </c>
    </row>
    <row r="93" spans="2:65" s="11" customFormat="1" ht="25.9" customHeight="1" x14ac:dyDescent="0.2">
      <c r="B93" s="122"/>
      <c r="D93" s="123" t="s">
        <v>70</v>
      </c>
      <c r="E93" s="124" t="s">
        <v>2944</v>
      </c>
      <c r="F93" s="124" t="s">
        <v>2945</v>
      </c>
      <c r="I93" s="125"/>
      <c r="J93" s="126">
        <f>BK93</f>
        <v>0</v>
      </c>
      <c r="L93" s="122"/>
      <c r="M93" s="127"/>
      <c r="P93" s="128">
        <f>SUM(P94:P106)</f>
        <v>0</v>
      </c>
      <c r="R93" s="128">
        <f>SUM(R94:R106)</f>
        <v>0</v>
      </c>
      <c r="T93" s="129">
        <f>SUM(T94:T106)</f>
        <v>0</v>
      </c>
      <c r="AR93" s="123" t="s">
        <v>80</v>
      </c>
      <c r="AT93" s="130" t="s">
        <v>70</v>
      </c>
      <c r="AU93" s="130" t="s">
        <v>71</v>
      </c>
      <c r="AY93" s="123" t="s">
        <v>304</v>
      </c>
      <c r="BK93" s="131">
        <f>SUM(BK94:BK106)</f>
        <v>0</v>
      </c>
    </row>
    <row r="94" spans="2:65" s="1" customFormat="1" ht="16.5" customHeight="1" x14ac:dyDescent="0.2">
      <c r="B94" s="134"/>
      <c r="C94" s="181" t="s">
        <v>78</v>
      </c>
      <c r="D94" s="181" t="s">
        <v>535</v>
      </c>
      <c r="E94" s="182" t="s">
        <v>5081</v>
      </c>
      <c r="F94" s="183" t="s">
        <v>5082</v>
      </c>
      <c r="G94" s="184" t="s">
        <v>179</v>
      </c>
      <c r="H94" s="185">
        <v>300</v>
      </c>
      <c r="I94" s="186"/>
      <c r="J94" s="187">
        <f t="shared" ref="J94:J106" si="0">ROUND(I94*H94,2)</f>
        <v>0</v>
      </c>
      <c r="K94" s="183" t="s">
        <v>4895</v>
      </c>
      <c r="L94" s="188"/>
      <c r="M94" s="189" t="s">
        <v>2</v>
      </c>
      <c r="N94" s="190" t="s">
        <v>42</v>
      </c>
      <c r="P94" s="144">
        <f t="shared" ref="P94:P106" si="1">O94*H94</f>
        <v>0</v>
      </c>
      <c r="Q94" s="144">
        <v>0</v>
      </c>
      <c r="R94" s="144">
        <f t="shared" ref="R94:R106" si="2">Q94*H94</f>
        <v>0</v>
      </c>
      <c r="S94" s="144">
        <v>0</v>
      </c>
      <c r="T94" s="145">
        <f t="shared" ref="T94:T106" si="3">S94*H94</f>
        <v>0</v>
      </c>
      <c r="AR94" s="146" t="s">
        <v>552</v>
      </c>
      <c r="AT94" s="146" t="s">
        <v>535</v>
      </c>
      <c r="AU94" s="146" t="s">
        <v>78</v>
      </c>
      <c r="AY94" s="18" t="s">
        <v>304</v>
      </c>
      <c r="BE94" s="147">
        <f t="shared" ref="BE94:BE106" si="4">IF(N94="základní",J94,0)</f>
        <v>0</v>
      </c>
      <c r="BF94" s="147">
        <f t="shared" ref="BF94:BF106" si="5">IF(N94="snížená",J94,0)</f>
        <v>0</v>
      </c>
      <c r="BG94" s="147">
        <f t="shared" ref="BG94:BG106" si="6">IF(N94="zákl. přenesená",J94,0)</f>
        <v>0</v>
      </c>
      <c r="BH94" s="147">
        <f t="shared" ref="BH94:BH106" si="7">IF(N94="sníž. přenesená",J94,0)</f>
        <v>0</v>
      </c>
      <c r="BI94" s="147">
        <f t="shared" ref="BI94:BI106" si="8">IF(N94="nulová",J94,0)</f>
        <v>0</v>
      </c>
      <c r="BJ94" s="18" t="s">
        <v>78</v>
      </c>
      <c r="BK94" s="147">
        <f t="shared" ref="BK94:BK106" si="9">ROUND(I94*H94,2)</f>
        <v>0</v>
      </c>
      <c r="BL94" s="18" t="s">
        <v>423</v>
      </c>
      <c r="BM94" s="146" t="s">
        <v>80</v>
      </c>
    </row>
    <row r="95" spans="2:65" s="1" customFormat="1" ht="16.5" customHeight="1" x14ac:dyDescent="0.2">
      <c r="B95" s="134"/>
      <c r="C95" s="181" t="s">
        <v>80</v>
      </c>
      <c r="D95" s="181" t="s">
        <v>535</v>
      </c>
      <c r="E95" s="182" t="s">
        <v>5083</v>
      </c>
      <c r="F95" s="183" t="s">
        <v>5084</v>
      </c>
      <c r="G95" s="184" t="s">
        <v>179</v>
      </c>
      <c r="H95" s="185">
        <v>102</v>
      </c>
      <c r="I95" s="186"/>
      <c r="J95" s="187">
        <f t="shared" si="0"/>
        <v>0</v>
      </c>
      <c r="K95" s="183" t="s">
        <v>4895</v>
      </c>
      <c r="L95" s="188"/>
      <c r="M95" s="189" t="s">
        <v>2</v>
      </c>
      <c r="N95" s="190" t="s">
        <v>42</v>
      </c>
      <c r="P95" s="144">
        <f t="shared" si="1"/>
        <v>0</v>
      </c>
      <c r="Q95" s="144">
        <v>0</v>
      </c>
      <c r="R95" s="144">
        <f t="shared" si="2"/>
        <v>0</v>
      </c>
      <c r="S95" s="144">
        <v>0</v>
      </c>
      <c r="T95" s="145">
        <f t="shared" si="3"/>
        <v>0</v>
      </c>
      <c r="AR95" s="146" t="s">
        <v>552</v>
      </c>
      <c r="AT95" s="146" t="s">
        <v>535</v>
      </c>
      <c r="AU95" s="146" t="s">
        <v>78</v>
      </c>
      <c r="AY95" s="18" t="s">
        <v>304</v>
      </c>
      <c r="BE95" s="147">
        <f t="shared" si="4"/>
        <v>0</v>
      </c>
      <c r="BF95" s="147">
        <f t="shared" si="5"/>
        <v>0</v>
      </c>
      <c r="BG95" s="147">
        <f t="shared" si="6"/>
        <v>0</v>
      </c>
      <c r="BH95" s="147">
        <f t="shared" si="7"/>
        <v>0</v>
      </c>
      <c r="BI95" s="147">
        <f t="shared" si="8"/>
        <v>0</v>
      </c>
      <c r="BJ95" s="18" t="s">
        <v>78</v>
      </c>
      <c r="BK95" s="147">
        <f t="shared" si="9"/>
        <v>0</v>
      </c>
      <c r="BL95" s="18" t="s">
        <v>423</v>
      </c>
      <c r="BM95" s="146" t="s">
        <v>86</v>
      </c>
    </row>
    <row r="96" spans="2:65" s="1" customFormat="1" ht="16.5" customHeight="1" x14ac:dyDescent="0.2">
      <c r="B96" s="134"/>
      <c r="C96" s="181" t="s">
        <v>322</v>
      </c>
      <c r="D96" s="181" t="s">
        <v>535</v>
      </c>
      <c r="E96" s="182" t="s">
        <v>5085</v>
      </c>
      <c r="F96" s="183" t="s">
        <v>5086</v>
      </c>
      <c r="G96" s="184" t="s">
        <v>179</v>
      </c>
      <c r="H96" s="185">
        <v>165</v>
      </c>
      <c r="I96" s="186"/>
      <c r="J96" s="187">
        <f t="shared" si="0"/>
        <v>0</v>
      </c>
      <c r="K96" s="183" t="s">
        <v>4895</v>
      </c>
      <c r="L96" s="188"/>
      <c r="M96" s="189" t="s">
        <v>2</v>
      </c>
      <c r="N96" s="190" t="s">
        <v>42</v>
      </c>
      <c r="P96" s="144">
        <f t="shared" si="1"/>
        <v>0</v>
      </c>
      <c r="Q96" s="144">
        <v>0</v>
      </c>
      <c r="R96" s="144">
        <f t="shared" si="2"/>
        <v>0</v>
      </c>
      <c r="S96" s="144">
        <v>0</v>
      </c>
      <c r="T96" s="145">
        <f t="shared" si="3"/>
        <v>0</v>
      </c>
      <c r="AR96" s="146" t="s">
        <v>552</v>
      </c>
      <c r="AT96" s="146" t="s">
        <v>535</v>
      </c>
      <c r="AU96" s="146" t="s">
        <v>78</v>
      </c>
      <c r="AY96" s="18" t="s">
        <v>304</v>
      </c>
      <c r="BE96" s="147">
        <f t="shared" si="4"/>
        <v>0</v>
      </c>
      <c r="BF96" s="147">
        <f t="shared" si="5"/>
        <v>0</v>
      </c>
      <c r="BG96" s="147">
        <f t="shared" si="6"/>
        <v>0</v>
      </c>
      <c r="BH96" s="147">
        <f t="shared" si="7"/>
        <v>0</v>
      </c>
      <c r="BI96" s="147">
        <f t="shared" si="8"/>
        <v>0</v>
      </c>
      <c r="BJ96" s="18" t="s">
        <v>78</v>
      </c>
      <c r="BK96" s="147">
        <f t="shared" si="9"/>
        <v>0</v>
      </c>
      <c r="BL96" s="18" t="s">
        <v>423</v>
      </c>
      <c r="BM96" s="146" t="s">
        <v>92</v>
      </c>
    </row>
    <row r="97" spans="2:65" s="1" customFormat="1" ht="16.5" customHeight="1" x14ac:dyDescent="0.2">
      <c r="B97" s="134"/>
      <c r="C97" s="181" t="s">
        <v>86</v>
      </c>
      <c r="D97" s="181" t="s">
        <v>535</v>
      </c>
      <c r="E97" s="182" t="s">
        <v>5087</v>
      </c>
      <c r="F97" s="183" t="s">
        <v>5088</v>
      </c>
      <c r="G97" s="184" t="s">
        <v>179</v>
      </c>
      <c r="H97" s="185">
        <v>95</v>
      </c>
      <c r="I97" s="186"/>
      <c r="J97" s="187">
        <f t="shared" si="0"/>
        <v>0</v>
      </c>
      <c r="K97" s="183" t="s">
        <v>4895</v>
      </c>
      <c r="L97" s="188"/>
      <c r="M97" s="189" t="s">
        <v>2</v>
      </c>
      <c r="N97" s="190" t="s">
        <v>42</v>
      </c>
      <c r="P97" s="144">
        <f t="shared" si="1"/>
        <v>0</v>
      </c>
      <c r="Q97" s="144">
        <v>0</v>
      </c>
      <c r="R97" s="144">
        <f t="shared" si="2"/>
        <v>0</v>
      </c>
      <c r="S97" s="144">
        <v>0</v>
      </c>
      <c r="T97" s="145">
        <f t="shared" si="3"/>
        <v>0</v>
      </c>
      <c r="AR97" s="146" t="s">
        <v>552</v>
      </c>
      <c r="AT97" s="146" t="s">
        <v>535</v>
      </c>
      <c r="AU97" s="146" t="s">
        <v>78</v>
      </c>
      <c r="AY97" s="18" t="s">
        <v>304</v>
      </c>
      <c r="BE97" s="147">
        <f t="shared" si="4"/>
        <v>0</v>
      </c>
      <c r="BF97" s="147">
        <f t="shared" si="5"/>
        <v>0</v>
      </c>
      <c r="BG97" s="147">
        <f t="shared" si="6"/>
        <v>0</v>
      </c>
      <c r="BH97" s="147">
        <f t="shared" si="7"/>
        <v>0</v>
      </c>
      <c r="BI97" s="147">
        <f t="shared" si="8"/>
        <v>0</v>
      </c>
      <c r="BJ97" s="18" t="s">
        <v>78</v>
      </c>
      <c r="BK97" s="147">
        <f t="shared" si="9"/>
        <v>0</v>
      </c>
      <c r="BL97" s="18" t="s">
        <v>423</v>
      </c>
      <c r="BM97" s="146" t="s">
        <v>98</v>
      </c>
    </row>
    <row r="98" spans="2:65" s="1" customFormat="1" ht="16.5" customHeight="1" x14ac:dyDescent="0.2">
      <c r="B98" s="134"/>
      <c r="C98" s="181" t="s">
        <v>89</v>
      </c>
      <c r="D98" s="181" t="s">
        <v>535</v>
      </c>
      <c r="E98" s="182" t="s">
        <v>5089</v>
      </c>
      <c r="F98" s="183" t="s">
        <v>5090</v>
      </c>
      <c r="G98" s="184" t="s">
        <v>179</v>
      </c>
      <c r="H98" s="185">
        <v>80</v>
      </c>
      <c r="I98" s="186"/>
      <c r="J98" s="187">
        <f t="shared" si="0"/>
        <v>0</v>
      </c>
      <c r="K98" s="183" t="s">
        <v>4895</v>
      </c>
      <c r="L98" s="188"/>
      <c r="M98" s="189" t="s">
        <v>2</v>
      </c>
      <c r="N98" s="190" t="s">
        <v>42</v>
      </c>
      <c r="P98" s="144">
        <f t="shared" si="1"/>
        <v>0</v>
      </c>
      <c r="Q98" s="144">
        <v>0</v>
      </c>
      <c r="R98" s="144">
        <f t="shared" si="2"/>
        <v>0</v>
      </c>
      <c r="S98" s="144">
        <v>0</v>
      </c>
      <c r="T98" s="145">
        <f t="shared" si="3"/>
        <v>0</v>
      </c>
      <c r="AR98" s="146" t="s">
        <v>552</v>
      </c>
      <c r="AT98" s="146" t="s">
        <v>535</v>
      </c>
      <c r="AU98" s="146" t="s">
        <v>78</v>
      </c>
      <c r="AY98" s="18" t="s">
        <v>304</v>
      </c>
      <c r="BE98" s="147">
        <f t="shared" si="4"/>
        <v>0</v>
      </c>
      <c r="BF98" s="147">
        <f t="shared" si="5"/>
        <v>0</v>
      </c>
      <c r="BG98" s="147">
        <f t="shared" si="6"/>
        <v>0</v>
      </c>
      <c r="BH98" s="147">
        <f t="shared" si="7"/>
        <v>0</v>
      </c>
      <c r="BI98" s="147">
        <f t="shared" si="8"/>
        <v>0</v>
      </c>
      <c r="BJ98" s="18" t="s">
        <v>78</v>
      </c>
      <c r="BK98" s="147">
        <f t="shared" si="9"/>
        <v>0</v>
      </c>
      <c r="BL98" s="18" t="s">
        <v>423</v>
      </c>
      <c r="BM98" s="146" t="s">
        <v>387</v>
      </c>
    </row>
    <row r="99" spans="2:65" s="1" customFormat="1" ht="16.5" customHeight="1" x14ac:dyDescent="0.2">
      <c r="B99" s="134"/>
      <c r="C99" s="135" t="s">
        <v>92</v>
      </c>
      <c r="D99" s="135" t="s">
        <v>306</v>
      </c>
      <c r="E99" s="136" t="s">
        <v>5091</v>
      </c>
      <c r="F99" s="137" t="s">
        <v>5092</v>
      </c>
      <c r="G99" s="138" t="s">
        <v>179</v>
      </c>
      <c r="H99" s="139">
        <v>750</v>
      </c>
      <c r="I99" s="140"/>
      <c r="J99" s="141">
        <f t="shared" si="0"/>
        <v>0</v>
      </c>
      <c r="K99" s="137" t="s">
        <v>4895</v>
      </c>
      <c r="L99" s="33"/>
      <c r="M99" s="142" t="s">
        <v>2</v>
      </c>
      <c r="N99" s="143" t="s">
        <v>42</v>
      </c>
      <c r="P99" s="144">
        <f t="shared" si="1"/>
        <v>0</v>
      </c>
      <c r="Q99" s="144">
        <v>0</v>
      </c>
      <c r="R99" s="144">
        <f t="shared" si="2"/>
        <v>0</v>
      </c>
      <c r="S99" s="144">
        <v>0</v>
      </c>
      <c r="T99" s="145">
        <f t="shared" si="3"/>
        <v>0</v>
      </c>
      <c r="AR99" s="146" t="s">
        <v>423</v>
      </c>
      <c r="AT99" s="146" t="s">
        <v>306</v>
      </c>
      <c r="AU99" s="146" t="s">
        <v>78</v>
      </c>
      <c r="AY99" s="18" t="s">
        <v>304</v>
      </c>
      <c r="BE99" s="147">
        <f t="shared" si="4"/>
        <v>0</v>
      </c>
      <c r="BF99" s="147">
        <f t="shared" si="5"/>
        <v>0</v>
      </c>
      <c r="BG99" s="147">
        <f t="shared" si="6"/>
        <v>0</v>
      </c>
      <c r="BH99" s="147">
        <f t="shared" si="7"/>
        <v>0</v>
      </c>
      <c r="BI99" s="147">
        <f t="shared" si="8"/>
        <v>0</v>
      </c>
      <c r="BJ99" s="18" t="s">
        <v>78</v>
      </c>
      <c r="BK99" s="147">
        <f t="shared" si="9"/>
        <v>0</v>
      </c>
      <c r="BL99" s="18" t="s">
        <v>423</v>
      </c>
      <c r="BM99" s="146" t="s">
        <v>404</v>
      </c>
    </row>
    <row r="100" spans="2:65" s="1" customFormat="1" ht="21.75" customHeight="1" x14ac:dyDescent="0.2">
      <c r="B100" s="134"/>
      <c r="C100" s="181" t="s">
        <v>95</v>
      </c>
      <c r="D100" s="181" t="s">
        <v>535</v>
      </c>
      <c r="E100" s="182" t="s">
        <v>5093</v>
      </c>
      <c r="F100" s="183" t="s">
        <v>5094</v>
      </c>
      <c r="G100" s="184" t="s">
        <v>179</v>
      </c>
      <c r="H100" s="185">
        <v>10</v>
      </c>
      <c r="I100" s="186"/>
      <c r="J100" s="187">
        <f t="shared" si="0"/>
        <v>0</v>
      </c>
      <c r="K100" s="183" t="s">
        <v>4895</v>
      </c>
      <c r="L100" s="188"/>
      <c r="M100" s="189" t="s">
        <v>2</v>
      </c>
      <c r="N100" s="190" t="s">
        <v>42</v>
      </c>
      <c r="P100" s="144">
        <f t="shared" si="1"/>
        <v>0</v>
      </c>
      <c r="Q100" s="144">
        <v>0</v>
      </c>
      <c r="R100" s="144">
        <f t="shared" si="2"/>
        <v>0</v>
      </c>
      <c r="S100" s="144">
        <v>0</v>
      </c>
      <c r="T100" s="145">
        <f t="shared" si="3"/>
        <v>0</v>
      </c>
      <c r="AR100" s="146" t="s">
        <v>552</v>
      </c>
      <c r="AT100" s="146" t="s">
        <v>535</v>
      </c>
      <c r="AU100" s="146" t="s">
        <v>78</v>
      </c>
      <c r="AY100" s="18" t="s">
        <v>304</v>
      </c>
      <c r="BE100" s="147">
        <f t="shared" si="4"/>
        <v>0</v>
      </c>
      <c r="BF100" s="147">
        <f t="shared" si="5"/>
        <v>0</v>
      </c>
      <c r="BG100" s="147">
        <f t="shared" si="6"/>
        <v>0</v>
      </c>
      <c r="BH100" s="147">
        <f t="shared" si="7"/>
        <v>0</v>
      </c>
      <c r="BI100" s="147">
        <f t="shared" si="8"/>
        <v>0</v>
      </c>
      <c r="BJ100" s="18" t="s">
        <v>78</v>
      </c>
      <c r="BK100" s="147">
        <f t="shared" si="9"/>
        <v>0</v>
      </c>
      <c r="BL100" s="18" t="s">
        <v>423</v>
      </c>
      <c r="BM100" s="146" t="s">
        <v>409</v>
      </c>
    </row>
    <row r="101" spans="2:65" s="1" customFormat="1" ht="21.75" customHeight="1" x14ac:dyDescent="0.2">
      <c r="B101" s="134"/>
      <c r="C101" s="181" t="s">
        <v>98</v>
      </c>
      <c r="D101" s="181" t="s">
        <v>535</v>
      </c>
      <c r="E101" s="182" t="s">
        <v>5095</v>
      </c>
      <c r="F101" s="183" t="s">
        <v>5096</v>
      </c>
      <c r="G101" s="184" t="s">
        <v>179</v>
      </c>
      <c r="H101" s="185">
        <v>78</v>
      </c>
      <c r="I101" s="186"/>
      <c r="J101" s="187">
        <f t="shared" si="0"/>
        <v>0</v>
      </c>
      <c r="K101" s="183" t="s">
        <v>4895</v>
      </c>
      <c r="L101" s="188"/>
      <c r="M101" s="189" t="s">
        <v>2</v>
      </c>
      <c r="N101" s="190" t="s">
        <v>42</v>
      </c>
      <c r="P101" s="144">
        <f t="shared" si="1"/>
        <v>0</v>
      </c>
      <c r="Q101" s="144">
        <v>0</v>
      </c>
      <c r="R101" s="144">
        <f t="shared" si="2"/>
        <v>0</v>
      </c>
      <c r="S101" s="144">
        <v>0</v>
      </c>
      <c r="T101" s="145">
        <f t="shared" si="3"/>
        <v>0</v>
      </c>
      <c r="AR101" s="146" t="s">
        <v>552</v>
      </c>
      <c r="AT101" s="146" t="s">
        <v>535</v>
      </c>
      <c r="AU101" s="146" t="s">
        <v>78</v>
      </c>
      <c r="AY101" s="18" t="s">
        <v>304</v>
      </c>
      <c r="BE101" s="147">
        <f t="shared" si="4"/>
        <v>0</v>
      </c>
      <c r="BF101" s="147">
        <f t="shared" si="5"/>
        <v>0</v>
      </c>
      <c r="BG101" s="147">
        <f t="shared" si="6"/>
        <v>0</v>
      </c>
      <c r="BH101" s="147">
        <f t="shared" si="7"/>
        <v>0</v>
      </c>
      <c r="BI101" s="147">
        <f t="shared" si="8"/>
        <v>0</v>
      </c>
      <c r="BJ101" s="18" t="s">
        <v>78</v>
      </c>
      <c r="BK101" s="147">
        <f t="shared" si="9"/>
        <v>0</v>
      </c>
      <c r="BL101" s="18" t="s">
        <v>423</v>
      </c>
      <c r="BM101" s="146" t="s">
        <v>423</v>
      </c>
    </row>
    <row r="102" spans="2:65" s="1" customFormat="1" ht="21.75" customHeight="1" x14ac:dyDescent="0.2">
      <c r="B102" s="134"/>
      <c r="C102" s="181" t="s">
        <v>380</v>
      </c>
      <c r="D102" s="181" t="s">
        <v>535</v>
      </c>
      <c r="E102" s="182" t="s">
        <v>5097</v>
      </c>
      <c r="F102" s="183" t="s">
        <v>5098</v>
      </c>
      <c r="G102" s="184" t="s">
        <v>179</v>
      </c>
      <c r="H102" s="185">
        <v>296</v>
      </c>
      <c r="I102" s="186"/>
      <c r="J102" s="187">
        <f t="shared" si="0"/>
        <v>0</v>
      </c>
      <c r="K102" s="183" t="s">
        <v>4895</v>
      </c>
      <c r="L102" s="188"/>
      <c r="M102" s="189" t="s">
        <v>2</v>
      </c>
      <c r="N102" s="190" t="s">
        <v>42</v>
      </c>
      <c r="P102" s="144">
        <f t="shared" si="1"/>
        <v>0</v>
      </c>
      <c r="Q102" s="144">
        <v>0</v>
      </c>
      <c r="R102" s="144">
        <f t="shared" si="2"/>
        <v>0</v>
      </c>
      <c r="S102" s="144">
        <v>0</v>
      </c>
      <c r="T102" s="145">
        <f t="shared" si="3"/>
        <v>0</v>
      </c>
      <c r="AR102" s="146" t="s">
        <v>552</v>
      </c>
      <c r="AT102" s="146" t="s">
        <v>535</v>
      </c>
      <c r="AU102" s="146" t="s">
        <v>78</v>
      </c>
      <c r="AY102" s="18" t="s">
        <v>304</v>
      </c>
      <c r="BE102" s="147">
        <f t="shared" si="4"/>
        <v>0</v>
      </c>
      <c r="BF102" s="147">
        <f t="shared" si="5"/>
        <v>0</v>
      </c>
      <c r="BG102" s="147">
        <f t="shared" si="6"/>
        <v>0</v>
      </c>
      <c r="BH102" s="147">
        <f t="shared" si="7"/>
        <v>0</v>
      </c>
      <c r="BI102" s="147">
        <f t="shared" si="8"/>
        <v>0</v>
      </c>
      <c r="BJ102" s="18" t="s">
        <v>78</v>
      </c>
      <c r="BK102" s="147">
        <f t="shared" si="9"/>
        <v>0</v>
      </c>
      <c r="BL102" s="18" t="s">
        <v>423</v>
      </c>
      <c r="BM102" s="146" t="s">
        <v>440</v>
      </c>
    </row>
    <row r="103" spans="2:65" s="1" customFormat="1" ht="21.75" customHeight="1" x14ac:dyDescent="0.2">
      <c r="B103" s="134"/>
      <c r="C103" s="181" t="s">
        <v>387</v>
      </c>
      <c r="D103" s="181" t="s">
        <v>535</v>
      </c>
      <c r="E103" s="182" t="s">
        <v>5099</v>
      </c>
      <c r="F103" s="183" t="s">
        <v>5100</v>
      </c>
      <c r="G103" s="184" t="s">
        <v>179</v>
      </c>
      <c r="H103" s="185">
        <v>360</v>
      </c>
      <c r="I103" s="186"/>
      <c r="J103" s="187">
        <f t="shared" si="0"/>
        <v>0</v>
      </c>
      <c r="K103" s="183" t="s">
        <v>4895</v>
      </c>
      <c r="L103" s="188"/>
      <c r="M103" s="189" t="s">
        <v>2</v>
      </c>
      <c r="N103" s="190" t="s">
        <v>42</v>
      </c>
      <c r="P103" s="144">
        <f t="shared" si="1"/>
        <v>0</v>
      </c>
      <c r="Q103" s="144">
        <v>0</v>
      </c>
      <c r="R103" s="144">
        <f t="shared" si="2"/>
        <v>0</v>
      </c>
      <c r="S103" s="144">
        <v>0</v>
      </c>
      <c r="T103" s="145">
        <f t="shared" si="3"/>
        <v>0</v>
      </c>
      <c r="AR103" s="146" t="s">
        <v>552</v>
      </c>
      <c r="AT103" s="146" t="s">
        <v>535</v>
      </c>
      <c r="AU103" s="146" t="s">
        <v>78</v>
      </c>
      <c r="AY103" s="18" t="s">
        <v>304</v>
      </c>
      <c r="BE103" s="147">
        <f t="shared" si="4"/>
        <v>0</v>
      </c>
      <c r="BF103" s="147">
        <f t="shared" si="5"/>
        <v>0</v>
      </c>
      <c r="BG103" s="147">
        <f t="shared" si="6"/>
        <v>0</v>
      </c>
      <c r="BH103" s="147">
        <f t="shared" si="7"/>
        <v>0</v>
      </c>
      <c r="BI103" s="147">
        <f t="shared" si="8"/>
        <v>0</v>
      </c>
      <c r="BJ103" s="18" t="s">
        <v>78</v>
      </c>
      <c r="BK103" s="147">
        <f t="shared" si="9"/>
        <v>0</v>
      </c>
      <c r="BL103" s="18" t="s">
        <v>423</v>
      </c>
      <c r="BM103" s="146" t="s">
        <v>461</v>
      </c>
    </row>
    <row r="104" spans="2:65" s="1" customFormat="1" ht="21.75" customHeight="1" x14ac:dyDescent="0.2">
      <c r="B104" s="134"/>
      <c r="C104" s="181" t="s">
        <v>396</v>
      </c>
      <c r="D104" s="181" t="s">
        <v>535</v>
      </c>
      <c r="E104" s="182" t="s">
        <v>5101</v>
      </c>
      <c r="F104" s="183" t="s">
        <v>5102</v>
      </c>
      <c r="G104" s="184" t="s">
        <v>179</v>
      </c>
      <c r="H104" s="185">
        <v>15</v>
      </c>
      <c r="I104" s="186"/>
      <c r="J104" s="187">
        <f t="shared" si="0"/>
        <v>0</v>
      </c>
      <c r="K104" s="183" t="s">
        <v>4895</v>
      </c>
      <c r="L104" s="188"/>
      <c r="M104" s="189" t="s">
        <v>2</v>
      </c>
      <c r="N104" s="190" t="s">
        <v>42</v>
      </c>
      <c r="P104" s="144">
        <f t="shared" si="1"/>
        <v>0</v>
      </c>
      <c r="Q104" s="144">
        <v>0</v>
      </c>
      <c r="R104" s="144">
        <f t="shared" si="2"/>
        <v>0</v>
      </c>
      <c r="S104" s="144">
        <v>0</v>
      </c>
      <c r="T104" s="145">
        <f t="shared" si="3"/>
        <v>0</v>
      </c>
      <c r="AR104" s="146" t="s">
        <v>552</v>
      </c>
      <c r="AT104" s="146" t="s">
        <v>535</v>
      </c>
      <c r="AU104" s="146" t="s">
        <v>78</v>
      </c>
      <c r="AY104" s="18" t="s">
        <v>304</v>
      </c>
      <c r="BE104" s="147">
        <f t="shared" si="4"/>
        <v>0</v>
      </c>
      <c r="BF104" s="147">
        <f t="shared" si="5"/>
        <v>0</v>
      </c>
      <c r="BG104" s="147">
        <f t="shared" si="6"/>
        <v>0</v>
      </c>
      <c r="BH104" s="147">
        <f t="shared" si="7"/>
        <v>0</v>
      </c>
      <c r="BI104" s="147">
        <f t="shared" si="8"/>
        <v>0</v>
      </c>
      <c r="BJ104" s="18" t="s">
        <v>78</v>
      </c>
      <c r="BK104" s="147">
        <f t="shared" si="9"/>
        <v>0</v>
      </c>
      <c r="BL104" s="18" t="s">
        <v>423</v>
      </c>
      <c r="BM104" s="146" t="s">
        <v>469</v>
      </c>
    </row>
    <row r="105" spans="2:65" s="1" customFormat="1" ht="21.75" customHeight="1" x14ac:dyDescent="0.2">
      <c r="B105" s="134"/>
      <c r="C105" s="181" t="s">
        <v>404</v>
      </c>
      <c r="D105" s="181" t="s">
        <v>535</v>
      </c>
      <c r="E105" s="182" t="s">
        <v>5103</v>
      </c>
      <c r="F105" s="183" t="s">
        <v>5104</v>
      </c>
      <c r="G105" s="184" t="s">
        <v>179</v>
      </c>
      <c r="H105" s="185">
        <v>15</v>
      </c>
      <c r="I105" s="186"/>
      <c r="J105" s="187">
        <f t="shared" si="0"/>
        <v>0</v>
      </c>
      <c r="K105" s="183" t="s">
        <v>4895</v>
      </c>
      <c r="L105" s="188"/>
      <c r="M105" s="189" t="s">
        <v>2</v>
      </c>
      <c r="N105" s="190" t="s">
        <v>42</v>
      </c>
      <c r="P105" s="144">
        <f t="shared" si="1"/>
        <v>0</v>
      </c>
      <c r="Q105" s="144">
        <v>0</v>
      </c>
      <c r="R105" s="144">
        <f t="shared" si="2"/>
        <v>0</v>
      </c>
      <c r="S105" s="144">
        <v>0</v>
      </c>
      <c r="T105" s="145">
        <f t="shared" si="3"/>
        <v>0</v>
      </c>
      <c r="AR105" s="146" t="s">
        <v>552</v>
      </c>
      <c r="AT105" s="146" t="s">
        <v>535</v>
      </c>
      <c r="AU105" s="146" t="s">
        <v>78</v>
      </c>
      <c r="AY105" s="18" t="s">
        <v>304</v>
      </c>
      <c r="BE105" s="147">
        <f t="shared" si="4"/>
        <v>0</v>
      </c>
      <c r="BF105" s="147">
        <f t="shared" si="5"/>
        <v>0</v>
      </c>
      <c r="BG105" s="147">
        <f t="shared" si="6"/>
        <v>0</v>
      </c>
      <c r="BH105" s="147">
        <f t="shared" si="7"/>
        <v>0</v>
      </c>
      <c r="BI105" s="147">
        <f t="shared" si="8"/>
        <v>0</v>
      </c>
      <c r="BJ105" s="18" t="s">
        <v>78</v>
      </c>
      <c r="BK105" s="147">
        <f t="shared" si="9"/>
        <v>0</v>
      </c>
      <c r="BL105" s="18" t="s">
        <v>423</v>
      </c>
      <c r="BM105" s="146" t="s">
        <v>485</v>
      </c>
    </row>
    <row r="106" spans="2:65" s="1" customFormat="1" ht="16.5" customHeight="1" x14ac:dyDescent="0.2">
      <c r="B106" s="134"/>
      <c r="C106" s="135" t="s">
        <v>406</v>
      </c>
      <c r="D106" s="135" t="s">
        <v>306</v>
      </c>
      <c r="E106" s="136" t="s">
        <v>5105</v>
      </c>
      <c r="F106" s="137" t="s">
        <v>5106</v>
      </c>
      <c r="G106" s="138" t="s">
        <v>179</v>
      </c>
      <c r="H106" s="139">
        <v>775</v>
      </c>
      <c r="I106" s="140"/>
      <c r="J106" s="141">
        <f t="shared" si="0"/>
        <v>0</v>
      </c>
      <c r="K106" s="137" t="s">
        <v>4895</v>
      </c>
      <c r="L106" s="33"/>
      <c r="M106" s="142" t="s">
        <v>2</v>
      </c>
      <c r="N106" s="143" t="s">
        <v>42</v>
      </c>
      <c r="P106" s="144">
        <f t="shared" si="1"/>
        <v>0</v>
      </c>
      <c r="Q106" s="144">
        <v>0</v>
      </c>
      <c r="R106" s="144">
        <f t="shared" si="2"/>
        <v>0</v>
      </c>
      <c r="S106" s="144">
        <v>0</v>
      </c>
      <c r="T106" s="145">
        <f t="shared" si="3"/>
        <v>0</v>
      </c>
      <c r="AR106" s="146" t="s">
        <v>423</v>
      </c>
      <c r="AT106" s="146" t="s">
        <v>306</v>
      </c>
      <c r="AU106" s="146" t="s">
        <v>78</v>
      </c>
      <c r="AY106" s="18" t="s">
        <v>304</v>
      </c>
      <c r="BE106" s="147">
        <f t="shared" si="4"/>
        <v>0</v>
      </c>
      <c r="BF106" s="147">
        <f t="shared" si="5"/>
        <v>0</v>
      </c>
      <c r="BG106" s="147">
        <f t="shared" si="6"/>
        <v>0</v>
      </c>
      <c r="BH106" s="147">
        <f t="shared" si="7"/>
        <v>0</v>
      </c>
      <c r="BI106" s="147">
        <f t="shared" si="8"/>
        <v>0</v>
      </c>
      <c r="BJ106" s="18" t="s">
        <v>78</v>
      </c>
      <c r="BK106" s="147">
        <f t="shared" si="9"/>
        <v>0</v>
      </c>
      <c r="BL106" s="18" t="s">
        <v>423</v>
      </c>
      <c r="BM106" s="146" t="s">
        <v>499</v>
      </c>
    </row>
    <row r="107" spans="2:65" s="11" customFormat="1" ht="25.9" customHeight="1" x14ac:dyDescent="0.2">
      <c r="B107" s="122"/>
      <c r="D107" s="123" t="s">
        <v>70</v>
      </c>
      <c r="E107" s="124" t="s">
        <v>5107</v>
      </c>
      <c r="F107" s="124" t="s">
        <v>5108</v>
      </c>
      <c r="I107" s="125"/>
      <c r="J107" s="126">
        <f>BK107</f>
        <v>0</v>
      </c>
      <c r="L107" s="122"/>
      <c r="M107" s="127"/>
      <c r="P107" s="128">
        <f>SUM(P108:P112)</f>
        <v>0</v>
      </c>
      <c r="R107" s="128">
        <f>SUM(R108:R112)</f>
        <v>0</v>
      </c>
      <c r="T107" s="129">
        <f>SUM(T108:T112)</f>
        <v>0</v>
      </c>
      <c r="AR107" s="123" t="s">
        <v>80</v>
      </c>
      <c r="AT107" s="130" t="s">
        <v>70</v>
      </c>
      <c r="AU107" s="130" t="s">
        <v>71</v>
      </c>
      <c r="AY107" s="123" t="s">
        <v>304</v>
      </c>
      <c r="BK107" s="131">
        <f>SUM(BK108:BK112)</f>
        <v>0</v>
      </c>
    </row>
    <row r="108" spans="2:65" s="1" customFormat="1" ht="16.5" customHeight="1" x14ac:dyDescent="0.2">
      <c r="B108" s="134"/>
      <c r="C108" s="135" t="s">
        <v>409</v>
      </c>
      <c r="D108" s="135" t="s">
        <v>306</v>
      </c>
      <c r="E108" s="136" t="s">
        <v>5109</v>
      </c>
      <c r="F108" s="137" t="s">
        <v>5110</v>
      </c>
      <c r="G108" s="138" t="s">
        <v>4639</v>
      </c>
      <c r="H108" s="139">
        <v>3</v>
      </c>
      <c r="I108" s="140"/>
      <c r="J108" s="141">
        <f>ROUND(I108*H108,2)</f>
        <v>0</v>
      </c>
      <c r="K108" s="137" t="s">
        <v>4895</v>
      </c>
      <c r="L108" s="33"/>
      <c r="M108" s="142" t="s">
        <v>2</v>
      </c>
      <c r="N108" s="143" t="s">
        <v>42</v>
      </c>
      <c r="P108" s="144">
        <f>O108*H108</f>
        <v>0</v>
      </c>
      <c r="Q108" s="144">
        <v>0</v>
      </c>
      <c r="R108" s="144">
        <f>Q108*H108</f>
        <v>0</v>
      </c>
      <c r="S108" s="144">
        <v>0</v>
      </c>
      <c r="T108" s="145">
        <f>S108*H108</f>
        <v>0</v>
      </c>
      <c r="AR108" s="146" t="s">
        <v>423</v>
      </c>
      <c r="AT108" s="146" t="s">
        <v>306</v>
      </c>
      <c r="AU108" s="146" t="s">
        <v>78</v>
      </c>
      <c r="AY108" s="18" t="s">
        <v>304</v>
      </c>
      <c r="BE108" s="147">
        <f>IF(N108="základní",J108,0)</f>
        <v>0</v>
      </c>
      <c r="BF108" s="147">
        <f>IF(N108="snížená",J108,0)</f>
        <v>0</v>
      </c>
      <c r="BG108" s="147">
        <f>IF(N108="zákl. přenesená",J108,0)</f>
        <v>0</v>
      </c>
      <c r="BH108" s="147">
        <f>IF(N108="sníž. přenesená",J108,0)</f>
        <v>0</v>
      </c>
      <c r="BI108" s="147">
        <f>IF(N108="nulová",J108,0)</f>
        <v>0</v>
      </c>
      <c r="BJ108" s="18" t="s">
        <v>78</v>
      </c>
      <c r="BK108" s="147">
        <f>ROUND(I108*H108,2)</f>
        <v>0</v>
      </c>
      <c r="BL108" s="18" t="s">
        <v>423</v>
      </c>
      <c r="BM108" s="146" t="s">
        <v>512</v>
      </c>
    </row>
    <row r="109" spans="2:65" s="1" customFormat="1" ht="21.75" customHeight="1" x14ac:dyDescent="0.2">
      <c r="B109" s="134"/>
      <c r="C109" s="181" t="s">
        <v>8</v>
      </c>
      <c r="D109" s="181" t="s">
        <v>535</v>
      </c>
      <c r="E109" s="182" t="s">
        <v>5111</v>
      </c>
      <c r="F109" s="183" t="s">
        <v>5112</v>
      </c>
      <c r="G109" s="184" t="s">
        <v>871</v>
      </c>
      <c r="H109" s="185">
        <v>3</v>
      </c>
      <c r="I109" s="186"/>
      <c r="J109" s="187">
        <f>ROUND(I109*H109,2)</f>
        <v>0</v>
      </c>
      <c r="K109" s="183" t="s">
        <v>4895</v>
      </c>
      <c r="L109" s="188"/>
      <c r="M109" s="189" t="s">
        <v>2</v>
      </c>
      <c r="N109" s="190" t="s">
        <v>42</v>
      </c>
      <c r="P109" s="144">
        <f>O109*H109</f>
        <v>0</v>
      </c>
      <c r="Q109" s="144">
        <v>0</v>
      </c>
      <c r="R109" s="144">
        <f>Q109*H109</f>
        <v>0</v>
      </c>
      <c r="S109" s="144">
        <v>0</v>
      </c>
      <c r="T109" s="145">
        <f>S109*H109</f>
        <v>0</v>
      </c>
      <c r="AR109" s="146" t="s">
        <v>552</v>
      </c>
      <c r="AT109" s="146" t="s">
        <v>535</v>
      </c>
      <c r="AU109" s="146" t="s">
        <v>78</v>
      </c>
      <c r="AY109" s="18" t="s">
        <v>304</v>
      </c>
      <c r="BE109" s="147">
        <f>IF(N109="základní",J109,0)</f>
        <v>0</v>
      </c>
      <c r="BF109" s="147">
        <f>IF(N109="snížená",J109,0)</f>
        <v>0</v>
      </c>
      <c r="BG109" s="147">
        <f>IF(N109="zákl. přenesená",J109,0)</f>
        <v>0</v>
      </c>
      <c r="BH109" s="147">
        <f>IF(N109="sníž. přenesená",J109,0)</f>
        <v>0</v>
      </c>
      <c r="BI109" s="147">
        <f>IF(N109="nulová",J109,0)</f>
        <v>0</v>
      </c>
      <c r="BJ109" s="18" t="s">
        <v>78</v>
      </c>
      <c r="BK109" s="147">
        <f>ROUND(I109*H109,2)</f>
        <v>0</v>
      </c>
      <c r="BL109" s="18" t="s">
        <v>423</v>
      </c>
      <c r="BM109" s="146" t="s">
        <v>541</v>
      </c>
    </row>
    <row r="110" spans="2:65" s="1" customFormat="1" ht="16.5" customHeight="1" x14ac:dyDescent="0.2">
      <c r="B110" s="134"/>
      <c r="C110" s="181" t="s">
        <v>423</v>
      </c>
      <c r="D110" s="181" t="s">
        <v>535</v>
      </c>
      <c r="E110" s="182" t="s">
        <v>5113</v>
      </c>
      <c r="F110" s="183" t="s">
        <v>5114</v>
      </c>
      <c r="G110" s="184" t="s">
        <v>871</v>
      </c>
      <c r="H110" s="185">
        <v>1</v>
      </c>
      <c r="I110" s="186"/>
      <c r="J110" s="187">
        <f>ROUND(I110*H110,2)</f>
        <v>0</v>
      </c>
      <c r="K110" s="183" t="s">
        <v>4895</v>
      </c>
      <c r="L110" s="188"/>
      <c r="M110" s="189" t="s">
        <v>2</v>
      </c>
      <c r="N110" s="190" t="s">
        <v>42</v>
      </c>
      <c r="P110" s="144">
        <f>O110*H110</f>
        <v>0</v>
      </c>
      <c r="Q110" s="144">
        <v>0</v>
      </c>
      <c r="R110" s="144">
        <f>Q110*H110</f>
        <v>0</v>
      </c>
      <c r="S110" s="144">
        <v>0</v>
      </c>
      <c r="T110" s="145">
        <f>S110*H110</f>
        <v>0</v>
      </c>
      <c r="AR110" s="146" t="s">
        <v>552</v>
      </c>
      <c r="AT110" s="146" t="s">
        <v>535</v>
      </c>
      <c r="AU110" s="146" t="s">
        <v>78</v>
      </c>
      <c r="AY110" s="18" t="s">
        <v>304</v>
      </c>
      <c r="BE110" s="147">
        <f>IF(N110="základní",J110,0)</f>
        <v>0</v>
      </c>
      <c r="BF110" s="147">
        <f>IF(N110="snížená",J110,0)</f>
        <v>0</v>
      </c>
      <c r="BG110" s="147">
        <f>IF(N110="zákl. přenesená",J110,0)</f>
        <v>0</v>
      </c>
      <c r="BH110" s="147">
        <f>IF(N110="sníž. přenesená",J110,0)</f>
        <v>0</v>
      </c>
      <c r="BI110" s="147">
        <f>IF(N110="nulová",J110,0)</f>
        <v>0</v>
      </c>
      <c r="BJ110" s="18" t="s">
        <v>78</v>
      </c>
      <c r="BK110" s="147">
        <f>ROUND(I110*H110,2)</f>
        <v>0</v>
      </c>
      <c r="BL110" s="18" t="s">
        <v>423</v>
      </c>
      <c r="BM110" s="146" t="s">
        <v>552</v>
      </c>
    </row>
    <row r="111" spans="2:65" s="1" customFormat="1" ht="16.5" customHeight="1" x14ac:dyDescent="0.2">
      <c r="B111" s="134"/>
      <c r="C111" s="135" t="s">
        <v>433</v>
      </c>
      <c r="D111" s="135" t="s">
        <v>306</v>
      </c>
      <c r="E111" s="136" t="s">
        <v>5115</v>
      </c>
      <c r="F111" s="137" t="s">
        <v>5116</v>
      </c>
      <c r="G111" s="138" t="s">
        <v>4639</v>
      </c>
      <c r="H111" s="139">
        <v>1</v>
      </c>
      <c r="I111" s="140"/>
      <c r="J111" s="141">
        <f>ROUND(I111*H111,2)</f>
        <v>0</v>
      </c>
      <c r="K111" s="137" t="s">
        <v>4895</v>
      </c>
      <c r="L111" s="33"/>
      <c r="M111" s="142" t="s">
        <v>2</v>
      </c>
      <c r="N111" s="143" t="s">
        <v>42</v>
      </c>
      <c r="P111" s="144">
        <f>O111*H111</f>
        <v>0</v>
      </c>
      <c r="Q111" s="144">
        <v>0</v>
      </c>
      <c r="R111" s="144">
        <f>Q111*H111</f>
        <v>0</v>
      </c>
      <c r="S111" s="144">
        <v>0</v>
      </c>
      <c r="T111" s="145">
        <f>S111*H111</f>
        <v>0</v>
      </c>
      <c r="AR111" s="146" t="s">
        <v>423</v>
      </c>
      <c r="AT111" s="146" t="s">
        <v>306</v>
      </c>
      <c r="AU111" s="146" t="s">
        <v>78</v>
      </c>
      <c r="AY111" s="18" t="s">
        <v>304</v>
      </c>
      <c r="BE111" s="147">
        <f>IF(N111="základní",J111,0)</f>
        <v>0</v>
      </c>
      <c r="BF111" s="147">
        <f>IF(N111="snížená",J111,0)</f>
        <v>0</v>
      </c>
      <c r="BG111" s="147">
        <f>IF(N111="zákl. přenesená",J111,0)</f>
        <v>0</v>
      </c>
      <c r="BH111" s="147">
        <f>IF(N111="sníž. přenesená",J111,0)</f>
        <v>0</v>
      </c>
      <c r="BI111" s="147">
        <f>IF(N111="nulová",J111,0)</f>
        <v>0</v>
      </c>
      <c r="BJ111" s="18" t="s">
        <v>78</v>
      </c>
      <c r="BK111" s="147">
        <f>ROUND(I111*H111,2)</f>
        <v>0</v>
      </c>
      <c r="BL111" s="18" t="s">
        <v>423</v>
      </c>
      <c r="BM111" s="146" t="s">
        <v>570</v>
      </c>
    </row>
    <row r="112" spans="2:65" s="1" customFormat="1" ht="16.5" customHeight="1" x14ac:dyDescent="0.2">
      <c r="B112" s="134"/>
      <c r="C112" s="135" t="s">
        <v>440</v>
      </c>
      <c r="D112" s="135" t="s">
        <v>306</v>
      </c>
      <c r="E112" s="136" t="s">
        <v>5117</v>
      </c>
      <c r="F112" s="137" t="s">
        <v>5118</v>
      </c>
      <c r="G112" s="138" t="s">
        <v>383</v>
      </c>
      <c r="H112" s="139">
        <v>0.7</v>
      </c>
      <c r="I112" s="140"/>
      <c r="J112" s="141">
        <f>ROUND(I112*H112,2)</f>
        <v>0</v>
      </c>
      <c r="K112" s="137" t="s">
        <v>4895</v>
      </c>
      <c r="L112" s="33"/>
      <c r="M112" s="142" t="s">
        <v>2</v>
      </c>
      <c r="N112" s="143" t="s">
        <v>42</v>
      </c>
      <c r="P112" s="144">
        <f>O112*H112</f>
        <v>0</v>
      </c>
      <c r="Q112" s="144">
        <v>0</v>
      </c>
      <c r="R112" s="144">
        <f>Q112*H112</f>
        <v>0</v>
      </c>
      <c r="S112" s="144">
        <v>0</v>
      </c>
      <c r="T112" s="145">
        <f>S112*H112</f>
        <v>0</v>
      </c>
      <c r="AR112" s="146" t="s">
        <v>423</v>
      </c>
      <c r="AT112" s="146" t="s">
        <v>306</v>
      </c>
      <c r="AU112" s="146" t="s">
        <v>78</v>
      </c>
      <c r="AY112" s="18" t="s">
        <v>304</v>
      </c>
      <c r="BE112" s="147">
        <f>IF(N112="základní",J112,0)</f>
        <v>0</v>
      </c>
      <c r="BF112" s="147">
        <f>IF(N112="snížená",J112,0)</f>
        <v>0</v>
      </c>
      <c r="BG112" s="147">
        <f>IF(N112="zákl. přenesená",J112,0)</f>
        <v>0</v>
      </c>
      <c r="BH112" s="147">
        <f>IF(N112="sníž. přenesená",J112,0)</f>
        <v>0</v>
      </c>
      <c r="BI112" s="147">
        <f>IF(N112="nulová",J112,0)</f>
        <v>0</v>
      </c>
      <c r="BJ112" s="18" t="s">
        <v>78</v>
      </c>
      <c r="BK112" s="147">
        <f>ROUND(I112*H112,2)</f>
        <v>0</v>
      </c>
      <c r="BL112" s="18" t="s">
        <v>423</v>
      </c>
      <c r="BM112" s="146" t="s">
        <v>585</v>
      </c>
    </row>
    <row r="113" spans="2:65" s="11" customFormat="1" ht="25.9" customHeight="1" x14ac:dyDescent="0.2">
      <c r="B113" s="122"/>
      <c r="D113" s="123" t="s">
        <v>70</v>
      </c>
      <c r="E113" s="124" t="s">
        <v>5119</v>
      </c>
      <c r="F113" s="124" t="s">
        <v>5120</v>
      </c>
      <c r="I113" s="125"/>
      <c r="J113" s="126">
        <f>BK113</f>
        <v>0</v>
      </c>
      <c r="L113" s="122"/>
      <c r="M113" s="127"/>
      <c r="P113" s="128">
        <f>SUM(P114:P141)</f>
        <v>0</v>
      </c>
      <c r="R113" s="128">
        <f>SUM(R114:R141)</f>
        <v>0</v>
      </c>
      <c r="T113" s="129">
        <f>SUM(T114:T141)</f>
        <v>0</v>
      </c>
      <c r="AR113" s="123" t="s">
        <v>80</v>
      </c>
      <c r="AT113" s="130" t="s">
        <v>70</v>
      </c>
      <c r="AU113" s="130" t="s">
        <v>71</v>
      </c>
      <c r="AY113" s="123" t="s">
        <v>304</v>
      </c>
      <c r="BK113" s="131">
        <f>SUM(BK114:BK141)</f>
        <v>0</v>
      </c>
    </row>
    <row r="114" spans="2:65" s="1" customFormat="1" ht="21.75" customHeight="1" x14ac:dyDescent="0.2">
      <c r="B114" s="134"/>
      <c r="C114" s="135" t="s">
        <v>453</v>
      </c>
      <c r="D114" s="135" t="s">
        <v>306</v>
      </c>
      <c r="E114" s="136" t="s">
        <v>5121</v>
      </c>
      <c r="F114" s="137" t="s">
        <v>5122</v>
      </c>
      <c r="G114" s="138" t="s">
        <v>871</v>
      </c>
      <c r="H114" s="139">
        <v>1</v>
      </c>
      <c r="I114" s="140"/>
      <c r="J114" s="141">
        <f>ROUND(I114*H114,2)</f>
        <v>0</v>
      </c>
      <c r="K114" s="137" t="s">
        <v>4895</v>
      </c>
      <c r="L114" s="33"/>
      <c r="M114" s="142" t="s">
        <v>2</v>
      </c>
      <c r="N114" s="143" t="s">
        <v>42</v>
      </c>
      <c r="P114" s="144">
        <f>O114*H114</f>
        <v>0</v>
      </c>
      <c r="Q114" s="144">
        <v>0</v>
      </c>
      <c r="R114" s="144">
        <f>Q114*H114</f>
        <v>0</v>
      </c>
      <c r="S114" s="144">
        <v>0</v>
      </c>
      <c r="T114" s="145">
        <f>S114*H114</f>
        <v>0</v>
      </c>
      <c r="AR114" s="146" t="s">
        <v>423</v>
      </c>
      <c r="AT114" s="146" t="s">
        <v>306</v>
      </c>
      <c r="AU114" s="146" t="s">
        <v>78</v>
      </c>
      <c r="AY114" s="18" t="s">
        <v>304</v>
      </c>
      <c r="BE114" s="147">
        <f>IF(N114="základní",J114,0)</f>
        <v>0</v>
      </c>
      <c r="BF114" s="147">
        <f>IF(N114="snížená",J114,0)</f>
        <v>0</v>
      </c>
      <c r="BG114" s="147">
        <f>IF(N114="zákl. přenesená",J114,0)</f>
        <v>0</v>
      </c>
      <c r="BH114" s="147">
        <f>IF(N114="sníž. přenesená",J114,0)</f>
        <v>0</v>
      </c>
      <c r="BI114" s="147">
        <f>IF(N114="nulová",J114,0)</f>
        <v>0</v>
      </c>
      <c r="BJ114" s="18" t="s">
        <v>78</v>
      </c>
      <c r="BK114" s="147">
        <f>ROUND(I114*H114,2)</f>
        <v>0</v>
      </c>
      <c r="BL114" s="18" t="s">
        <v>423</v>
      </c>
      <c r="BM114" s="146" t="s">
        <v>596</v>
      </c>
    </row>
    <row r="115" spans="2:65" s="1" customFormat="1" ht="21.75" customHeight="1" x14ac:dyDescent="0.2">
      <c r="B115" s="134"/>
      <c r="C115" s="135" t="s">
        <v>461</v>
      </c>
      <c r="D115" s="135" t="s">
        <v>306</v>
      </c>
      <c r="E115" s="136" t="s">
        <v>5123</v>
      </c>
      <c r="F115" s="137" t="s">
        <v>5124</v>
      </c>
      <c r="G115" s="138" t="s">
        <v>871</v>
      </c>
      <c r="H115" s="139">
        <v>1</v>
      </c>
      <c r="I115" s="140"/>
      <c r="J115" s="141">
        <f>ROUND(I115*H115,2)</f>
        <v>0</v>
      </c>
      <c r="K115" s="137" t="s">
        <v>4895</v>
      </c>
      <c r="L115" s="33"/>
      <c r="M115" s="142" t="s">
        <v>2</v>
      </c>
      <c r="N115" s="143" t="s">
        <v>42</v>
      </c>
      <c r="P115" s="144">
        <f>O115*H115</f>
        <v>0</v>
      </c>
      <c r="Q115" s="144">
        <v>0</v>
      </c>
      <c r="R115" s="144">
        <f>Q115*H115</f>
        <v>0</v>
      </c>
      <c r="S115" s="144">
        <v>0</v>
      </c>
      <c r="T115" s="145">
        <f>S115*H115</f>
        <v>0</v>
      </c>
      <c r="AR115" s="146" t="s">
        <v>423</v>
      </c>
      <c r="AT115" s="146" t="s">
        <v>306</v>
      </c>
      <c r="AU115" s="146" t="s">
        <v>78</v>
      </c>
      <c r="AY115" s="18" t="s">
        <v>304</v>
      </c>
      <c r="BE115" s="147">
        <f>IF(N115="základní",J115,0)</f>
        <v>0</v>
      </c>
      <c r="BF115" s="147">
        <f>IF(N115="snížená",J115,0)</f>
        <v>0</v>
      </c>
      <c r="BG115" s="147">
        <f>IF(N115="zákl. přenesená",J115,0)</f>
        <v>0</v>
      </c>
      <c r="BH115" s="147">
        <f>IF(N115="sníž. přenesená",J115,0)</f>
        <v>0</v>
      </c>
      <c r="BI115" s="147">
        <f>IF(N115="nulová",J115,0)</f>
        <v>0</v>
      </c>
      <c r="BJ115" s="18" t="s">
        <v>78</v>
      </c>
      <c r="BK115" s="147">
        <f>ROUND(I115*H115,2)</f>
        <v>0</v>
      </c>
      <c r="BL115" s="18" t="s">
        <v>423</v>
      </c>
      <c r="BM115" s="146" t="s">
        <v>608</v>
      </c>
    </row>
    <row r="116" spans="2:65" s="1" customFormat="1" ht="16.5" customHeight="1" x14ac:dyDescent="0.2">
      <c r="B116" s="134"/>
      <c r="C116" s="135" t="s">
        <v>7</v>
      </c>
      <c r="D116" s="135" t="s">
        <v>306</v>
      </c>
      <c r="E116" s="136" t="s">
        <v>5125</v>
      </c>
      <c r="F116" s="137" t="s">
        <v>5126</v>
      </c>
      <c r="G116" s="138" t="s">
        <v>871</v>
      </c>
      <c r="H116" s="139">
        <v>1</v>
      </c>
      <c r="I116" s="140"/>
      <c r="J116" s="141">
        <f>ROUND(I116*H116,2)</f>
        <v>0</v>
      </c>
      <c r="K116" s="137" t="s">
        <v>4895</v>
      </c>
      <c r="L116" s="33"/>
      <c r="M116" s="142" t="s">
        <v>2</v>
      </c>
      <c r="N116" s="143" t="s">
        <v>42</v>
      </c>
      <c r="P116" s="144">
        <f>O116*H116</f>
        <v>0</v>
      </c>
      <c r="Q116" s="144">
        <v>0</v>
      </c>
      <c r="R116" s="144">
        <f>Q116*H116</f>
        <v>0</v>
      </c>
      <c r="S116" s="144">
        <v>0</v>
      </c>
      <c r="T116" s="145">
        <f>S116*H116</f>
        <v>0</v>
      </c>
      <c r="AR116" s="146" t="s">
        <v>423</v>
      </c>
      <c r="AT116" s="146" t="s">
        <v>306</v>
      </c>
      <c r="AU116" s="146" t="s">
        <v>78</v>
      </c>
      <c r="AY116" s="18" t="s">
        <v>304</v>
      </c>
      <c r="BE116" s="147">
        <f>IF(N116="základní",J116,0)</f>
        <v>0</v>
      </c>
      <c r="BF116" s="147">
        <f>IF(N116="snížená",J116,0)</f>
        <v>0</v>
      </c>
      <c r="BG116" s="147">
        <f>IF(N116="zákl. přenesená",J116,0)</f>
        <v>0</v>
      </c>
      <c r="BH116" s="147">
        <f>IF(N116="sníž. přenesená",J116,0)</f>
        <v>0</v>
      </c>
      <c r="BI116" s="147">
        <f>IF(N116="nulová",J116,0)</f>
        <v>0</v>
      </c>
      <c r="BJ116" s="18" t="s">
        <v>78</v>
      </c>
      <c r="BK116" s="147">
        <f>ROUND(I116*H116,2)</f>
        <v>0</v>
      </c>
      <c r="BL116" s="18" t="s">
        <v>423</v>
      </c>
      <c r="BM116" s="146" t="s">
        <v>623</v>
      </c>
    </row>
    <row r="117" spans="2:65" s="1" customFormat="1" ht="29.25" x14ac:dyDescent="0.2">
      <c r="B117" s="33"/>
      <c r="D117" s="153" t="s">
        <v>360</v>
      </c>
      <c r="F117" s="180" t="s">
        <v>5127</v>
      </c>
      <c r="I117" s="150"/>
      <c r="L117" s="33"/>
      <c r="M117" s="151"/>
      <c r="T117" s="54"/>
      <c r="AT117" s="18" t="s">
        <v>360</v>
      </c>
      <c r="AU117" s="18" t="s">
        <v>78</v>
      </c>
    </row>
    <row r="118" spans="2:65" s="1" customFormat="1" ht="16.5" customHeight="1" x14ac:dyDescent="0.2">
      <c r="B118" s="134"/>
      <c r="C118" s="135" t="s">
        <v>469</v>
      </c>
      <c r="D118" s="135" t="s">
        <v>306</v>
      </c>
      <c r="E118" s="136" t="s">
        <v>5128</v>
      </c>
      <c r="F118" s="137" t="s">
        <v>5129</v>
      </c>
      <c r="G118" s="138" t="s">
        <v>871</v>
      </c>
      <c r="H118" s="139">
        <v>1</v>
      </c>
      <c r="I118" s="140"/>
      <c r="J118" s="141">
        <f>ROUND(I118*H118,2)</f>
        <v>0</v>
      </c>
      <c r="K118" s="137" t="s">
        <v>4895</v>
      </c>
      <c r="L118" s="33"/>
      <c r="M118" s="142" t="s">
        <v>2</v>
      </c>
      <c r="N118" s="143" t="s">
        <v>42</v>
      </c>
      <c r="P118" s="144">
        <f>O118*H118</f>
        <v>0</v>
      </c>
      <c r="Q118" s="144">
        <v>0</v>
      </c>
      <c r="R118" s="144">
        <f>Q118*H118</f>
        <v>0</v>
      </c>
      <c r="S118" s="144">
        <v>0</v>
      </c>
      <c r="T118" s="145">
        <f>S118*H118</f>
        <v>0</v>
      </c>
      <c r="AR118" s="146" t="s">
        <v>423</v>
      </c>
      <c r="AT118" s="146" t="s">
        <v>306</v>
      </c>
      <c r="AU118" s="146" t="s">
        <v>78</v>
      </c>
      <c r="AY118" s="18" t="s">
        <v>304</v>
      </c>
      <c r="BE118" s="147">
        <f>IF(N118="základní",J118,0)</f>
        <v>0</v>
      </c>
      <c r="BF118" s="147">
        <f>IF(N118="snížená",J118,0)</f>
        <v>0</v>
      </c>
      <c r="BG118" s="147">
        <f>IF(N118="zákl. přenesená",J118,0)</f>
        <v>0</v>
      </c>
      <c r="BH118" s="147">
        <f>IF(N118="sníž. přenesená",J118,0)</f>
        <v>0</v>
      </c>
      <c r="BI118" s="147">
        <f>IF(N118="nulová",J118,0)</f>
        <v>0</v>
      </c>
      <c r="BJ118" s="18" t="s">
        <v>78</v>
      </c>
      <c r="BK118" s="147">
        <f>ROUND(I118*H118,2)</f>
        <v>0</v>
      </c>
      <c r="BL118" s="18" t="s">
        <v>423</v>
      </c>
      <c r="BM118" s="146" t="s">
        <v>643</v>
      </c>
    </row>
    <row r="119" spans="2:65" s="1" customFormat="1" ht="29.25" x14ac:dyDescent="0.2">
      <c r="B119" s="33"/>
      <c r="D119" s="153" t="s">
        <v>360</v>
      </c>
      <c r="F119" s="180" t="s">
        <v>5130</v>
      </c>
      <c r="I119" s="150"/>
      <c r="L119" s="33"/>
      <c r="M119" s="151"/>
      <c r="T119" s="54"/>
      <c r="AT119" s="18" t="s">
        <v>360</v>
      </c>
      <c r="AU119" s="18" t="s">
        <v>78</v>
      </c>
    </row>
    <row r="120" spans="2:65" s="1" customFormat="1" ht="24.2" customHeight="1" x14ac:dyDescent="0.2">
      <c r="B120" s="134"/>
      <c r="C120" s="135" t="s">
        <v>479</v>
      </c>
      <c r="D120" s="135" t="s">
        <v>306</v>
      </c>
      <c r="E120" s="136" t="s">
        <v>5131</v>
      </c>
      <c r="F120" s="137" t="s">
        <v>5132</v>
      </c>
      <c r="G120" s="138" t="s">
        <v>4639</v>
      </c>
      <c r="H120" s="139">
        <v>1</v>
      </c>
      <c r="I120" s="140"/>
      <c r="J120" s="141">
        <f>ROUND(I120*H120,2)</f>
        <v>0</v>
      </c>
      <c r="K120" s="137" t="s">
        <v>4895</v>
      </c>
      <c r="L120" s="33"/>
      <c r="M120" s="142" t="s">
        <v>2</v>
      </c>
      <c r="N120" s="143" t="s">
        <v>42</v>
      </c>
      <c r="P120" s="144">
        <f>O120*H120</f>
        <v>0</v>
      </c>
      <c r="Q120" s="144">
        <v>0</v>
      </c>
      <c r="R120" s="144">
        <f>Q120*H120</f>
        <v>0</v>
      </c>
      <c r="S120" s="144">
        <v>0</v>
      </c>
      <c r="T120" s="145">
        <f>S120*H120</f>
        <v>0</v>
      </c>
      <c r="AR120" s="146" t="s">
        <v>423</v>
      </c>
      <c r="AT120" s="146" t="s">
        <v>306</v>
      </c>
      <c r="AU120" s="146" t="s">
        <v>78</v>
      </c>
      <c r="AY120" s="18" t="s">
        <v>304</v>
      </c>
      <c r="BE120" s="147">
        <f>IF(N120="základní",J120,0)</f>
        <v>0</v>
      </c>
      <c r="BF120" s="147">
        <f>IF(N120="snížená",J120,0)</f>
        <v>0</v>
      </c>
      <c r="BG120" s="147">
        <f>IF(N120="zákl. přenesená",J120,0)</f>
        <v>0</v>
      </c>
      <c r="BH120" s="147">
        <f>IF(N120="sníž. přenesená",J120,0)</f>
        <v>0</v>
      </c>
      <c r="BI120" s="147">
        <f>IF(N120="nulová",J120,0)</f>
        <v>0</v>
      </c>
      <c r="BJ120" s="18" t="s">
        <v>78</v>
      </c>
      <c r="BK120" s="147">
        <f>ROUND(I120*H120,2)</f>
        <v>0</v>
      </c>
      <c r="BL120" s="18" t="s">
        <v>423</v>
      </c>
      <c r="BM120" s="146" t="s">
        <v>661</v>
      </c>
    </row>
    <row r="121" spans="2:65" s="1" customFormat="1" ht="24.2" customHeight="1" x14ac:dyDescent="0.2">
      <c r="B121" s="134"/>
      <c r="C121" s="181" t="s">
        <v>485</v>
      </c>
      <c r="D121" s="181" t="s">
        <v>535</v>
      </c>
      <c r="E121" s="182" t="s">
        <v>5133</v>
      </c>
      <c r="F121" s="183" t="s">
        <v>5134</v>
      </c>
      <c r="G121" s="184" t="s">
        <v>871</v>
      </c>
      <c r="H121" s="185">
        <v>1</v>
      </c>
      <c r="I121" s="186"/>
      <c r="J121" s="187">
        <f>ROUND(I121*H121,2)</f>
        <v>0</v>
      </c>
      <c r="K121" s="183" t="s">
        <v>4895</v>
      </c>
      <c r="L121" s="188"/>
      <c r="M121" s="189" t="s">
        <v>2</v>
      </c>
      <c r="N121" s="190" t="s">
        <v>42</v>
      </c>
      <c r="P121" s="144">
        <f>O121*H121</f>
        <v>0</v>
      </c>
      <c r="Q121" s="144">
        <v>0</v>
      </c>
      <c r="R121" s="144">
        <f>Q121*H121</f>
        <v>0</v>
      </c>
      <c r="S121" s="144">
        <v>0</v>
      </c>
      <c r="T121" s="145">
        <f>S121*H121</f>
        <v>0</v>
      </c>
      <c r="AR121" s="146" t="s">
        <v>552</v>
      </c>
      <c r="AT121" s="146" t="s">
        <v>535</v>
      </c>
      <c r="AU121" s="146" t="s">
        <v>78</v>
      </c>
      <c r="AY121" s="18" t="s">
        <v>304</v>
      </c>
      <c r="BE121" s="147">
        <f>IF(N121="základní",J121,0)</f>
        <v>0</v>
      </c>
      <c r="BF121" s="147">
        <f>IF(N121="snížená",J121,0)</f>
        <v>0</v>
      </c>
      <c r="BG121" s="147">
        <f>IF(N121="zákl. přenesená",J121,0)</f>
        <v>0</v>
      </c>
      <c r="BH121" s="147">
        <f>IF(N121="sníž. přenesená",J121,0)</f>
        <v>0</v>
      </c>
      <c r="BI121" s="147">
        <f>IF(N121="nulová",J121,0)</f>
        <v>0</v>
      </c>
      <c r="BJ121" s="18" t="s">
        <v>78</v>
      </c>
      <c r="BK121" s="147">
        <f>ROUND(I121*H121,2)</f>
        <v>0</v>
      </c>
      <c r="BL121" s="18" t="s">
        <v>423</v>
      </c>
      <c r="BM121" s="146" t="s">
        <v>677</v>
      </c>
    </row>
    <row r="122" spans="2:65" s="1" customFormat="1" ht="19.5" x14ac:dyDescent="0.2">
      <c r="B122" s="33"/>
      <c r="D122" s="153" t="s">
        <v>360</v>
      </c>
      <c r="F122" s="180" t="s">
        <v>5135</v>
      </c>
      <c r="I122" s="150"/>
      <c r="L122" s="33"/>
      <c r="M122" s="151"/>
      <c r="T122" s="54"/>
      <c r="AT122" s="18" t="s">
        <v>360</v>
      </c>
      <c r="AU122" s="18" t="s">
        <v>78</v>
      </c>
    </row>
    <row r="123" spans="2:65" s="1" customFormat="1" ht="16.5" customHeight="1" x14ac:dyDescent="0.2">
      <c r="B123" s="134"/>
      <c r="C123" s="135" t="s">
        <v>492</v>
      </c>
      <c r="D123" s="135" t="s">
        <v>306</v>
      </c>
      <c r="E123" s="136" t="s">
        <v>5136</v>
      </c>
      <c r="F123" s="137" t="s">
        <v>5137</v>
      </c>
      <c r="G123" s="138" t="s">
        <v>4639</v>
      </c>
      <c r="H123" s="139">
        <v>1</v>
      </c>
      <c r="I123" s="140"/>
      <c r="J123" s="141">
        <f t="shared" ref="J123:J137" si="10">ROUND(I123*H123,2)</f>
        <v>0</v>
      </c>
      <c r="K123" s="137" t="s">
        <v>4895</v>
      </c>
      <c r="L123" s="33"/>
      <c r="M123" s="142" t="s">
        <v>2</v>
      </c>
      <c r="N123" s="143" t="s">
        <v>42</v>
      </c>
      <c r="P123" s="144">
        <f t="shared" ref="P123:P137" si="11">O123*H123</f>
        <v>0</v>
      </c>
      <c r="Q123" s="144">
        <v>0</v>
      </c>
      <c r="R123" s="144">
        <f t="shared" ref="R123:R137" si="12">Q123*H123</f>
        <v>0</v>
      </c>
      <c r="S123" s="144">
        <v>0</v>
      </c>
      <c r="T123" s="145">
        <f t="shared" ref="T123:T137" si="13">S123*H123</f>
        <v>0</v>
      </c>
      <c r="AR123" s="146" t="s">
        <v>423</v>
      </c>
      <c r="AT123" s="146" t="s">
        <v>306</v>
      </c>
      <c r="AU123" s="146" t="s">
        <v>78</v>
      </c>
      <c r="AY123" s="18" t="s">
        <v>304</v>
      </c>
      <c r="BE123" s="147">
        <f t="shared" ref="BE123:BE137" si="14">IF(N123="základní",J123,0)</f>
        <v>0</v>
      </c>
      <c r="BF123" s="147">
        <f t="shared" ref="BF123:BF137" si="15">IF(N123="snížená",J123,0)</f>
        <v>0</v>
      </c>
      <c r="BG123" s="147">
        <f t="shared" ref="BG123:BG137" si="16">IF(N123="zákl. přenesená",J123,0)</f>
        <v>0</v>
      </c>
      <c r="BH123" s="147">
        <f t="shared" ref="BH123:BH137" si="17">IF(N123="sníž. přenesená",J123,0)</f>
        <v>0</v>
      </c>
      <c r="BI123" s="147">
        <f t="shared" ref="BI123:BI137" si="18">IF(N123="nulová",J123,0)</f>
        <v>0</v>
      </c>
      <c r="BJ123" s="18" t="s">
        <v>78</v>
      </c>
      <c r="BK123" s="147">
        <f t="shared" ref="BK123:BK137" si="19">ROUND(I123*H123,2)</f>
        <v>0</v>
      </c>
      <c r="BL123" s="18" t="s">
        <v>423</v>
      </c>
      <c r="BM123" s="146" t="s">
        <v>700</v>
      </c>
    </row>
    <row r="124" spans="2:65" s="1" customFormat="1" ht="21.75" customHeight="1" x14ac:dyDescent="0.2">
      <c r="B124" s="134"/>
      <c r="C124" s="135" t="s">
        <v>499</v>
      </c>
      <c r="D124" s="135" t="s">
        <v>306</v>
      </c>
      <c r="E124" s="136" t="s">
        <v>5138</v>
      </c>
      <c r="F124" s="137" t="s">
        <v>5139</v>
      </c>
      <c r="G124" s="138" t="s">
        <v>4639</v>
      </c>
      <c r="H124" s="139">
        <v>4</v>
      </c>
      <c r="I124" s="140"/>
      <c r="J124" s="141">
        <f t="shared" si="10"/>
        <v>0</v>
      </c>
      <c r="K124" s="137" t="s">
        <v>4895</v>
      </c>
      <c r="L124" s="33"/>
      <c r="M124" s="142" t="s">
        <v>2</v>
      </c>
      <c r="N124" s="143" t="s">
        <v>42</v>
      </c>
      <c r="P124" s="144">
        <f t="shared" si="11"/>
        <v>0</v>
      </c>
      <c r="Q124" s="144">
        <v>0</v>
      </c>
      <c r="R124" s="144">
        <f t="shared" si="12"/>
        <v>0</v>
      </c>
      <c r="S124" s="144">
        <v>0</v>
      </c>
      <c r="T124" s="145">
        <f t="shared" si="13"/>
        <v>0</v>
      </c>
      <c r="AR124" s="146" t="s">
        <v>423</v>
      </c>
      <c r="AT124" s="146" t="s">
        <v>306</v>
      </c>
      <c r="AU124" s="146" t="s">
        <v>78</v>
      </c>
      <c r="AY124" s="18" t="s">
        <v>304</v>
      </c>
      <c r="BE124" s="147">
        <f t="shared" si="14"/>
        <v>0</v>
      </c>
      <c r="BF124" s="147">
        <f t="shared" si="15"/>
        <v>0</v>
      </c>
      <c r="BG124" s="147">
        <f t="shared" si="16"/>
        <v>0</v>
      </c>
      <c r="BH124" s="147">
        <f t="shared" si="17"/>
        <v>0</v>
      </c>
      <c r="BI124" s="147">
        <f t="shared" si="18"/>
        <v>0</v>
      </c>
      <c r="BJ124" s="18" t="s">
        <v>78</v>
      </c>
      <c r="BK124" s="147">
        <f t="shared" si="19"/>
        <v>0</v>
      </c>
      <c r="BL124" s="18" t="s">
        <v>423</v>
      </c>
      <c r="BM124" s="146" t="s">
        <v>717</v>
      </c>
    </row>
    <row r="125" spans="2:65" s="1" customFormat="1" ht="24.2" customHeight="1" x14ac:dyDescent="0.2">
      <c r="B125" s="134"/>
      <c r="C125" s="135" t="s">
        <v>505</v>
      </c>
      <c r="D125" s="135" t="s">
        <v>306</v>
      </c>
      <c r="E125" s="136" t="s">
        <v>5140</v>
      </c>
      <c r="F125" s="137" t="s">
        <v>5141</v>
      </c>
      <c r="G125" s="138" t="s">
        <v>4639</v>
      </c>
      <c r="H125" s="139">
        <v>7</v>
      </c>
      <c r="I125" s="140"/>
      <c r="J125" s="141">
        <f t="shared" si="10"/>
        <v>0</v>
      </c>
      <c r="K125" s="137" t="s">
        <v>4895</v>
      </c>
      <c r="L125" s="33"/>
      <c r="M125" s="142" t="s">
        <v>2</v>
      </c>
      <c r="N125" s="143" t="s">
        <v>42</v>
      </c>
      <c r="P125" s="144">
        <f t="shared" si="11"/>
        <v>0</v>
      </c>
      <c r="Q125" s="144">
        <v>0</v>
      </c>
      <c r="R125" s="144">
        <f t="shared" si="12"/>
        <v>0</v>
      </c>
      <c r="S125" s="144">
        <v>0</v>
      </c>
      <c r="T125" s="145">
        <f t="shared" si="13"/>
        <v>0</v>
      </c>
      <c r="AR125" s="146" t="s">
        <v>423</v>
      </c>
      <c r="AT125" s="146" t="s">
        <v>306</v>
      </c>
      <c r="AU125" s="146" t="s">
        <v>78</v>
      </c>
      <c r="AY125" s="18" t="s">
        <v>304</v>
      </c>
      <c r="BE125" s="147">
        <f t="shared" si="14"/>
        <v>0</v>
      </c>
      <c r="BF125" s="147">
        <f t="shared" si="15"/>
        <v>0</v>
      </c>
      <c r="BG125" s="147">
        <f t="shared" si="16"/>
        <v>0</v>
      </c>
      <c r="BH125" s="147">
        <f t="shared" si="17"/>
        <v>0</v>
      </c>
      <c r="BI125" s="147">
        <f t="shared" si="18"/>
        <v>0</v>
      </c>
      <c r="BJ125" s="18" t="s">
        <v>78</v>
      </c>
      <c r="BK125" s="147">
        <f t="shared" si="19"/>
        <v>0</v>
      </c>
      <c r="BL125" s="18" t="s">
        <v>423</v>
      </c>
      <c r="BM125" s="146" t="s">
        <v>742</v>
      </c>
    </row>
    <row r="126" spans="2:65" s="1" customFormat="1" ht="21.75" customHeight="1" x14ac:dyDescent="0.2">
      <c r="B126" s="134"/>
      <c r="C126" s="135" t="s">
        <v>512</v>
      </c>
      <c r="D126" s="135" t="s">
        <v>306</v>
      </c>
      <c r="E126" s="136" t="s">
        <v>5142</v>
      </c>
      <c r="F126" s="137" t="s">
        <v>5143</v>
      </c>
      <c r="G126" s="138" t="s">
        <v>4639</v>
      </c>
      <c r="H126" s="139">
        <v>2</v>
      </c>
      <c r="I126" s="140"/>
      <c r="J126" s="141">
        <f t="shared" si="10"/>
        <v>0</v>
      </c>
      <c r="K126" s="137" t="s">
        <v>4895</v>
      </c>
      <c r="L126" s="33"/>
      <c r="M126" s="142" t="s">
        <v>2</v>
      </c>
      <c r="N126" s="143" t="s">
        <v>42</v>
      </c>
      <c r="P126" s="144">
        <f t="shared" si="11"/>
        <v>0</v>
      </c>
      <c r="Q126" s="144">
        <v>0</v>
      </c>
      <c r="R126" s="144">
        <f t="shared" si="12"/>
        <v>0</v>
      </c>
      <c r="S126" s="144">
        <v>0</v>
      </c>
      <c r="T126" s="145">
        <f t="shared" si="13"/>
        <v>0</v>
      </c>
      <c r="AR126" s="146" t="s">
        <v>423</v>
      </c>
      <c r="AT126" s="146" t="s">
        <v>306</v>
      </c>
      <c r="AU126" s="146" t="s">
        <v>78</v>
      </c>
      <c r="AY126" s="18" t="s">
        <v>304</v>
      </c>
      <c r="BE126" s="147">
        <f t="shared" si="14"/>
        <v>0</v>
      </c>
      <c r="BF126" s="147">
        <f t="shared" si="15"/>
        <v>0</v>
      </c>
      <c r="BG126" s="147">
        <f t="shared" si="16"/>
        <v>0</v>
      </c>
      <c r="BH126" s="147">
        <f t="shared" si="17"/>
        <v>0</v>
      </c>
      <c r="BI126" s="147">
        <f t="shared" si="18"/>
        <v>0</v>
      </c>
      <c r="BJ126" s="18" t="s">
        <v>78</v>
      </c>
      <c r="BK126" s="147">
        <f t="shared" si="19"/>
        <v>0</v>
      </c>
      <c r="BL126" s="18" t="s">
        <v>423</v>
      </c>
      <c r="BM126" s="146" t="s">
        <v>758</v>
      </c>
    </row>
    <row r="127" spans="2:65" s="1" customFormat="1" ht="33" customHeight="1" x14ac:dyDescent="0.2">
      <c r="B127" s="134"/>
      <c r="C127" s="135" t="s">
        <v>534</v>
      </c>
      <c r="D127" s="135" t="s">
        <v>306</v>
      </c>
      <c r="E127" s="136" t="s">
        <v>5144</v>
      </c>
      <c r="F127" s="137" t="s">
        <v>5145</v>
      </c>
      <c r="G127" s="138" t="s">
        <v>4639</v>
      </c>
      <c r="H127" s="139">
        <v>1</v>
      </c>
      <c r="I127" s="140"/>
      <c r="J127" s="141">
        <f t="shared" si="10"/>
        <v>0</v>
      </c>
      <c r="K127" s="137" t="s">
        <v>4895</v>
      </c>
      <c r="L127" s="33"/>
      <c r="M127" s="142" t="s">
        <v>2</v>
      </c>
      <c r="N127" s="143" t="s">
        <v>42</v>
      </c>
      <c r="P127" s="144">
        <f t="shared" si="11"/>
        <v>0</v>
      </c>
      <c r="Q127" s="144">
        <v>0</v>
      </c>
      <c r="R127" s="144">
        <f t="shared" si="12"/>
        <v>0</v>
      </c>
      <c r="S127" s="144">
        <v>0</v>
      </c>
      <c r="T127" s="145">
        <f t="shared" si="13"/>
        <v>0</v>
      </c>
      <c r="AR127" s="146" t="s">
        <v>423</v>
      </c>
      <c r="AT127" s="146" t="s">
        <v>306</v>
      </c>
      <c r="AU127" s="146" t="s">
        <v>78</v>
      </c>
      <c r="AY127" s="18" t="s">
        <v>304</v>
      </c>
      <c r="BE127" s="147">
        <f t="shared" si="14"/>
        <v>0</v>
      </c>
      <c r="BF127" s="147">
        <f t="shared" si="15"/>
        <v>0</v>
      </c>
      <c r="BG127" s="147">
        <f t="shared" si="16"/>
        <v>0</v>
      </c>
      <c r="BH127" s="147">
        <f t="shared" si="17"/>
        <v>0</v>
      </c>
      <c r="BI127" s="147">
        <f t="shared" si="18"/>
        <v>0</v>
      </c>
      <c r="BJ127" s="18" t="s">
        <v>78</v>
      </c>
      <c r="BK127" s="147">
        <f t="shared" si="19"/>
        <v>0</v>
      </c>
      <c r="BL127" s="18" t="s">
        <v>423</v>
      </c>
      <c r="BM127" s="146" t="s">
        <v>779</v>
      </c>
    </row>
    <row r="128" spans="2:65" s="1" customFormat="1" ht="33" customHeight="1" x14ac:dyDescent="0.2">
      <c r="B128" s="134"/>
      <c r="C128" s="135" t="s">
        <v>541</v>
      </c>
      <c r="D128" s="135" t="s">
        <v>306</v>
      </c>
      <c r="E128" s="136" t="s">
        <v>5146</v>
      </c>
      <c r="F128" s="137" t="s">
        <v>5147</v>
      </c>
      <c r="G128" s="138" t="s">
        <v>4639</v>
      </c>
      <c r="H128" s="139">
        <v>1</v>
      </c>
      <c r="I128" s="140"/>
      <c r="J128" s="141">
        <f t="shared" si="10"/>
        <v>0</v>
      </c>
      <c r="K128" s="137" t="s">
        <v>4895</v>
      </c>
      <c r="L128" s="33"/>
      <c r="M128" s="142" t="s">
        <v>2</v>
      </c>
      <c r="N128" s="143" t="s">
        <v>42</v>
      </c>
      <c r="P128" s="144">
        <f t="shared" si="11"/>
        <v>0</v>
      </c>
      <c r="Q128" s="144">
        <v>0</v>
      </c>
      <c r="R128" s="144">
        <f t="shared" si="12"/>
        <v>0</v>
      </c>
      <c r="S128" s="144">
        <v>0</v>
      </c>
      <c r="T128" s="145">
        <f t="shared" si="13"/>
        <v>0</v>
      </c>
      <c r="AR128" s="146" t="s">
        <v>423</v>
      </c>
      <c r="AT128" s="146" t="s">
        <v>306</v>
      </c>
      <c r="AU128" s="146" t="s">
        <v>78</v>
      </c>
      <c r="AY128" s="18" t="s">
        <v>304</v>
      </c>
      <c r="BE128" s="147">
        <f t="shared" si="14"/>
        <v>0</v>
      </c>
      <c r="BF128" s="147">
        <f t="shared" si="15"/>
        <v>0</v>
      </c>
      <c r="BG128" s="147">
        <f t="shared" si="16"/>
        <v>0</v>
      </c>
      <c r="BH128" s="147">
        <f t="shared" si="17"/>
        <v>0</v>
      </c>
      <c r="BI128" s="147">
        <f t="shared" si="18"/>
        <v>0</v>
      </c>
      <c r="BJ128" s="18" t="s">
        <v>78</v>
      </c>
      <c r="BK128" s="147">
        <f t="shared" si="19"/>
        <v>0</v>
      </c>
      <c r="BL128" s="18" t="s">
        <v>423</v>
      </c>
      <c r="BM128" s="146" t="s">
        <v>809</v>
      </c>
    </row>
    <row r="129" spans="2:65" s="1" customFormat="1" ht="33" customHeight="1" x14ac:dyDescent="0.2">
      <c r="B129" s="134"/>
      <c r="C129" s="135" t="s">
        <v>547</v>
      </c>
      <c r="D129" s="135" t="s">
        <v>306</v>
      </c>
      <c r="E129" s="136" t="s">
        <v>5148</v>
      </c>
      <c r="F129" s="137" t="s">
        <v>5149</v>
      </c>
      <c r="G129" s="138" t="s">
        <v>4639</v>
      </c>
      <c r="H129" s="139">
        <v>2</v>
      </c>
      <c r="I129" s="140"/>
      <c r="J129" s="141">
        <f t="shared" si="10"/>
        <v>0</v>
      </c>
      <c r="K129" s="137" t="s">
        <v>4895</v>
      </c>
      <c r="L129" s="33"/>
      <c r="M129" s="142" t="s">
        <v>2</v>
      </c>
      <c r="N129" s="143" t="s">
        <v>42</v>
      </c>
      <c r="P129" s="144">
        <f t="shared" si="11"/>
        <v>0</v>
      </c>
      <c r="Q129" s="144">
        <v>0</v>
      </c>
      <c r="R129" s="144">
        <f t="shared" si="12"/>
        <v>0</v>
      </c>
      <c r="S129" s="144">
        <v>0</v>
      </c>
      <c r="T129" s="145">
        <f t="shared" si="13"/>
        <v>0</v>
      </c>
      <c r="AR129" s="146" t="s">
        <v>423</v>
      </c>
      <c r="AT129" s="146" t="s">
        <v>306</v>
      </c>
      <c r="AU129" s="146" t="s">
        <v>78</v>
      </c>
      <c r="AY129" s="18" t="s">
        <v>304</v>
      </c>
      <c r="BE129" s="147">
        <f t="shared" si="14"/>
        <v>0</v>
      </c>
      <c r="BF129" s="147">
        <f t="shared" si="15"/>
        <v>0</v>
      </c>
      <c r="BG129" s="147">
        <f t="shared" si="16"/>
        <v>0</v>
      </c>
      <c r="BH129" s="147">
        <f t="shared" si="17"/>
        <v>0</v>
      </c>
      <c r="BI129" s="147">
        <f t="shared" si="18"/>
        <v>0</v>
      </c>
      <c r="BJ129" s="18" t="s">
        <v>78</v>
      </c>
      <c r="BK129" s="147">
        <f t="shared" si="19"/>
        <v>0</v>
      </c>
      <c r="BL129" s="18" t="s">
        <v>423</v>
      </c>
      <c r="BM129" s="146" t="s">
        <v>830</v>
      </c>
    </row>
    <row r="130" spans="2:65" s="1" customFormat="1" ht="33" customHeight="1" x14ac:dyDescent="0.2">
      <c r="B130" s="134"/>
      <c r="C130" s="135" t="s">
        <v>552</v>
      </c>
      <c r="D130" s="135" t="s">
        <v>306</v>
      </c>
      <c r="E130" s="136" t="s">
        <v>5150</v>
      </c>
      <c r="F130" s="137" t="s">
        <v>5151</v>
      </c>
      <c r="G130" s="138" t="s">
        <v>4639</v>
      </c>
      <c r="H130" s="139">
        <v>1</v>
      </c>
      <c r="I130" s="140"/>
      <c r="J130" s="141">
        <f t="shared" si="10"/>
        <v>0</v>
      </c>
      <c r="K130" s="137" t="s">
        <v>4895</v>
      </c>
      <c r="L130" s="33"/>
      <c r="M130" s="142" t="s">
        <v>2</v>
      </c>
      <c r="N130" s="143" t="s">
        <v>42</v>
      </c>
      <c r="P130" s="144">
        <f t="shared" si="11"/>
        <v>0</v>
      </c>
      <c r="Q130" s="144">
        <v>0</v>
      </c>
      <c r="R130" s="144">
        <f t="shared" si="12"/>
        <v>0</v>
      </c>
      <c r="S130" s="144">
        <v>0</v>
      </c>
      <c r="T130" s="145">
        <f t="shared" si="13"/>
        <v>0</v>
      </c>
      <c r="AR130" s="146" t="s">
        <v>423</v>
      </c>
      <c r="AT130" s="146" t="s">
        <v>306</v>
      </c>
      <c r="AU130" s="146" t="s">
        <v>78</v>
      </c>
      <c r="AY130" s="18" t="s">
        <v>304</v>
      </c>
      <c r="BE130" s="147">
        <f t="shared" si="14"/>
        <v>0</v>
      </c>
      <c r="BF130" s="147">
        <f t="shared" si="15"/>
        <v>0</v>
      </c>
      <c r="BG130" s="147">
        <f t="shared" si="16"/>
        <v>0</v>
      </c>
      <c r="BH130" s="147">
        <f t="shared" si="17"/>
        <v>0</v>
      </c>
      <c r="BI130" s="147">
        <f t="shared" si="18"/>
        <v>0</v>
      </c>
      <c r="BJ130" s="18" t="s">
        <v>78</v>
      </c>
      <c r="BK130" s="147">
        <f t="shared" si="19"/>
        <v>0</v>
      </c>
      <c r="BL130" s="18" t="s">
        <v>423</v>
      </c>
      <c r="BM130" s="146" t="s">
        <v>850</v>
      </c>
    </row>
    <row r="131" spans="2:65" s="1" customFormat="1" ht="33" customHeight="1" x14ac:dyDescent="0.2">
      <c r="B131" s="134"/>
      <c r="C131" s="135" t="s">
        <v>565</v>
      </c>
      <c r="D131" s="135" t="s">
        <v>306</v>
      </c>
      <c r="E131" s="136" t="s">
        <v>5152</v>
      </c>
      <c r="F131" s="137" t="s">
        <v>5153</v>
      </c>
      <c r="G131" s="138" t="s">
        <v>4639</v>
      </c>
      <c r="H131" s="139">
        <v>1</v>
      </c>
      <c r="I131" s="140"/>
      <c r="J131" s="141">
        <f t="shared" si="10"/>
        <v>0</v>
      </c>
      <c r="K131" s="137" t="s">
        <v>4895</v>
      </c>
      <c r="L131" s="33"/>
      <c r="M131" s="142" t="s">
        <v>2</v>
      </c>
      <c r="N131" s="143" t="s">
        <v>42</v>
      </c>
      <c r="P131" s="144">
        <f t="shared" si="11"/>
        <v>0</v>
      </c>
      <c r="Q131" s="144">
        <v>0</v>
      </c>
      <c r="R131" s="144">
        <f t="shared" si="12"/>
        <v>0</v>
      </c>
      <c r="S131" s="144">
        <v>0</v>
      </c>
      <c r="T131" s="145">
        <f t="shared" si="13"/>
        <v>0</v>
      </c>
      <c r="AR131" s="146" t="s">
        <v>423</v>
      </c>
      <c r="AT131" s="146" t="s">
        <v>306</v>
      </c>
      <c r="AU131" s="146" t="s">
        <v>78</v>
      </c>
      <c r="AY131" s="18" t="s">
        <v>304</v>
      </c>
      <c r="BE131" s="147">
        <f t="shared" si="14"/>
        <v>0</v>
      </c>
      <c r="BF131" s="147">
        <f t="shared" si="15"/>
        <v>0</v>
      </c>
      <c r="BG131" s="147">
        <f t="shared" si="16"/>
        <v>0</v>
      </c>
      <c r="BH131" s="147">
        <f t="shared" si="17"/>
        <v>0</v>
      </c>
      <c r="BI131" s="147">
        <f t="shared" si="18"/>
        <v>0</v>
      </c>
      <c r="BJ131" s="18" t="s">
        <v>78</v>
      </c>
      <c r="BK131" s="147">
        <f t="shared" si="19"/>
        <v>0</v>
      </c>
      <c r="BL131" s="18" t="s">
        <v>423</v>
      </c>
      <c r="BM131" s="146" t="s">
        <v>868</v>
      </c>
    </row>
    <row r="132" spans="2:65" s="1" customFormat="1" ht="33" customHeight="1" x14ac:dyDescent="0.2">
      <c r="B132" s="134"/>
      <c r="C132" s="135" t="s">
        <v>570</v>
      </c>
      <c r="D132" s="135" t="s">
        <v>306</v>
      </c>
      <c r="E132" s="136" t="s">
        <v>5154</v>
      </c>
      <c r="F132" s="137" t="s">
        <v>5155</v>
      </c>
      <c r="G132" s="138" t="s">
        <v>4639</v>
      </c>
      <c r="H132" s="139">
        <v>1</v>
      </c>
      <c r="I132" s="140"/>
      <c r="J132" s="141">
        <f t="shared" si="10"/>
        <v>0</v>
      </c>
      <c r="K132" s="137" t="s">
        <v>4895</v>
      </c>
      <c r="L132" s="33"/>
      <c r="M132" s="142" t="s">
        <v>2</v>
      </c>
      <c r="N132" s="143" t="s">
        <v>42</v>
      </c>
      <c r="P132" s="144">
        <f t="shared" si="11"/>
        <v>0</v>
      </c>
      <c r="Q132" s="144">
        <v>0</v>
      </c>
      <c r="R132" s="144">
        <f t="shared" si="12"/>
        <v>0</v>
      </c>
      <c r="S132" s="144">
        <v>0</v>
      </c>
      <c r="T132" s="145">
        <f t="shared" si="13"/>
        <v>0</v>
      </c>
      <c r="AR132" s="146" t="s">
        <v>423</v>
      </c>
      <c r="AT132" s="146" t="s">
        <v>306</v>
      </c>
      <c r="AU132" s="146" t="s">
        <v>78</v>
      </c>
      <c r="AY132" s="18" t="s">
        <v>304</v>
      </c>
      <c r="BE132" s="147">
        <f t="shared" si="14"/>
        <v>0</v>
      </c>
      <c r="BF132" s="147">
        <f t="shared" si="15"/>
        <v>0</v>
      </c>
      <c r="BG132" s="147">
        <f t="shared" si="16"/>
        <v>0</v>
      </c>
      <c r="BH132" s="147">
        <f t="shared" si="17"/>
        <v>0</v>
      </c>
      <c r="BI132" s="147">
        <f t="shared" si="18"/>
        <v>0</v>
      </c>
      <c r="BJ132" s="18" t="s">
        <v>78</v>
      </c>
      <c r="BK132" s="147">
        <f t="shared" si="19"/>
        <v>0</v>
      </c>
      <c r="BL132" s="18" t="s">
        <v>423</v>
      </c>
      <c r="BM132" s="146" t="s">
        <v>881</v>
      </c>
    </row>
    <row r="133" spans="2:65" s="1" customFormat="1" ht="33" customHeight="1" x14ac:dyDescent="0.2">
      <c r="B133" s="134"/>
      <c r="C133" s="135" t="s">
        <v>578</v>
      </c>
      <c r="D133" s="135" t="s">
        <v>306</v>
      </c>
      <c r="E133" s="136" t="s">
        <v>5156</v>
      </c>
      <c r="F133" s="137" t="s">
        <v>5157</v>
      </c>
      <c r="G133" s="138" t="s">
        <v>4639</v>
      </c>
      <c r="H133" s="139">
        <v>1</v>
      </c>
      <c r="I133" s="140"/>
      <c r="J133" s="141">
        <f t="shared" si="10"/>
        <v>0</v>
      </c>
      <c r="K133" s="137" t="s">
        <v>4895</v>
      </c>
      <c r="L133" s="33"/>
      <c r="M133" s="142" t="s">
        <v>2</v>
      </c>
      <c r="N133" s="143" t="s">
        <v>42</v>
      </c>
      <c r="P133" s="144">
        <f t="shared" si="11"/>
        <v>0</v>
      </c>
      <c r="Q133" s="144">
        <v>0</v>
      </c>
      <c r="R133" s="144">
        <f t="shared" si="12"/>
        <v>0</v>
      </c>
      <c r="S133" s="144">
        <v>0</v>
      </c>
      <c r="T133" s="145">
        <f t="shared" si="13"/>
        <v>0</v>
      </c>
      <c r="AR133" s="146" t="s">
        <v>423</v>
      </c>
      <c r="AT133" s="146" t="s">
        <v>306</v>
      </c>
      <c r="AU133" s="146" t="s">
        <v>78</v>
      </c>
      <c r="AY133" s="18" t="s">
        <v>304</v>
      </c>
      <c r="BE133" s="147">
        <f t="shared" si="14"/>
        <v>0</v>
      </c>
      <c r="BF133" s="147">
        <f t="shared" si="15"/>
        <v>0</v>
      </c>
      <c r="BG133" s="147">
        <f t="shared" si="16"/>
        <v>0</v>
      </c>
      <c r="BH133" s="147">
        <f t="shared" si="17"/>
        <v>0</v>
      </c>
      <c r="BI133" s="147">
        <f t="shared" si="18"/>
        <v>0</v>
      </c>
      <c r="BJ133" s="18" t="s">
        <v>78</v>
      </c>
      <c r="BK133" s="147">
        <f t="shared" si="19"/>
        <v>0</v>
      </c>
      <c r="BL133" s="18" t="s">
        <v>423</v>
      </c>
      <c r="BM133" s="146" t="s">
        <v>898</v>
      </c>
    </row>
    <row r="134" spans="2:65" s="1" customFormat="1" ht="33" customHeight="1" x14ac:dyDescent="0.2">
      <c r="B134" s="134"/>
      <c r="C134" s="135" t="s">
        <v>585</v>
      </c>
      <c r="D134" s="135" t="s">
        <v>306</v>
      </c>
      <c r="E134" s="136" t="s">
        <v>5158</v>
      </c>
      <c r="F134" s="137" t="s">
        <v>5159</v>
      </c>
      <c r="G134" s="138" t="s">
        <v>4639</v>
      </c>
      <c r="H134" s="139">
        <v>1</v>
      </c>
      <c r="I134" s="140"/>
      <c r="J134" s="141">
        <f t="shared" si="10"/>
        <v>0</v>
      </c>
      <c r="K134" s="137" t="s">
        <v>4895</v>
      </c>
      <c r="L134" s="33"/>
      <c r="M134" s="142" t="s">
        <v>2</v>
      </c>
      <c r="N134" s="143" t="s">
        <v>42</v>
      </c>
      <c r="P134" s="144">
        <f t="shared" si="11"/>
        <v>0</v>
      </c>
      <c r="Q134" s="144">
        <v>0</v>
      </c>
      <c r="R134" s="144">
        <f t="shared" si="12"/>
        <v>0</v>
      </c>
      <c r="S134" s="144">
        <v>0</v>
      </c>
      <c r="T134" s="145">
        <f t="shared" si="13"/>
        <v>0</v>
      </c>
      <c r="AR134" s="146" t="s">
        <v>423</v>
      </c>
      <c r="AT134" s="146" t="s">
        <v>306</v>
      </c>
      <c r="AU134" s="146" t="s">
        <v>78</v>
      </c>
      <c r="AY134" s="18" t="s">
        <v>304</v>
      </c>
      <c r="BE134" s="147">
        <f t="shared" si="14"/>
        <v>0</v>
      </c>
      <c r="BF134" s="147">
        <f t="shared" si="15"/>
        <v>0</v>
      </c>
      <c r="BG134" s="147">
        <f t="shared" si="16"/>
        <v>0</v>
      </c>
      <c r="BH134" s="147">
        <f t="shared" si="17"/>
        <v>0</v>
      </c>
      <c r="BI134" s="147">
        <f t="shared" si="18"/>
        <v>0</v>
      </c>
      <c r="BJ134" s="18" t="s">
        <v>78</v>
      </c>
      <c r="BK134" s="147">
        <f t="shared" si="19"/>
        <v>0</v>
      </c>
      <c r="BL134" s="18" t="s">
        <v>423</v>
      </c>
      <c r="BM134" s="146" t="s">
        <v>932</v>
      </c>
    </row>
    <row r="135" spans="2:65" s="1" customFormat="1" ht="33" customHeight="1" x14ac:dyDescent="0.2">
      <c r="B135" s="134"/>
      <c r="C135" s="135" t="s">
        <v>593</v>
      </c>
      <c r="D135" s="135" t="s">
        <v>306</v>
      </c>
      <c r="E135" s="136" t="s">
        <v>5160</v>
      </c>
      <c r="F135" s="137" t="s">
        <v>5161</v>
      </c>
      <c r="G135" s="138" t="s">
        <v>4639</v>
      </c>
      <c r="H135" s="139">
        <v>1</v>
      </c>
      <c r="I135" s="140"/>
      <c r="J135" s="141">
        <f t="shared" si="10"/>
        <v>0</v>
      </c>
      <c r="K135" s="137" t="s">
        <v>4895</v>
      </c>
      <c r="L135" s="33"/>
      <c r="M135" s="142" t="s">
        <v>2</v>
      </c>
      <c r="N135" s="143" t="s">
        <v>42</v>
      </c>
      <c r="P135" s="144">
        <f t="shared" si="11"/>
        <v>0</v>
      </c>
      <c r="Q135" s="144">
        <v>0</v>
      </c>
      <c r="R135" s="144">
        <f t="shared" si="12"/>
        <v>0</v>
      </c>
      <c r="S135" s="144">
        <v>0</v>
      </c>
      <c r="T135" s="145">
        <f t="shared" si="13"/>
        <v>0</v>
      </c>
      <c r="AR135" s="146" t="s">
        <v>423</v>
      </c>
      <c r="AT135" s="146" t="s">
        <v>306</v>
      </c>
      <c r="AU135" s="146" t="s">
        <v>78</v>
      </c>
      <c r="AY135" s="18" t="s">
        <v>304</v>
      </c>
      <c r="BE135" s="147">
        <f t="shared" si="14"/>
        <v>0</v>
      </c>
      <c r="BF135" s="147">
        <f t="shared" si="15"/>
        <v>0</v>
      </c>
      <c r="BG135" s="147">
        <f t="shared" si="16"/>
        <v>0</v>
      </c>
      <c r="BH135" s="147">
        <f t="shared" si="17"/>
        <v>0</v>
      </c>
      <c r="BI135" s="147">
        <f t="shared" si="18"/>
        <v>0</v>
      </c>
      <c r="BJ135" s="18" t="s">
        <v>78</v>
      </c>
      <c r="BK135" s="147">
        <f t="shared" si="19"/>
        <v>0</v>
      </c>
      <c r="BL135" s="18" t="s">
        <v>423</v>
      </c>
      <c r="BM135" s="146" t="s">
        <v>944</v>
      </c>
    </row>
    <row r="136" spans="2:65" s="1" customFormat="1" ht="16.5" customHeight="1" x14ac:dyDescent="0.2">
      <c r="B136" s="134"/>
      <c r="C136" s="135" t="s">
        <v>596</v>
      </c>
      <c r="D136" s="135" t="s">
        <v>306</v>
      </c>
      <c r="E136" s="136" t="s">
        <v>5162</v>
      </c>
      <c r="F136" s="137" t="s">
        <v>5163</v>
      </c>
      <c r="G136" s="138" t="s">
        <v>4639</v>
      </c>
      <c r="H136" s="139">
        <v>6</v>
      </c>
      <c r="I136" s="140"/>
      <c r="J136" s="141">
        <f t="shared" si="10"/>
        <v>0</v>
      </c>
      <c r="K136" s="137" t="s">
        <v>4895</v>
      </c>
      <c r="L136" s="33"/>
      <c r="M136" s="142" t="s">
        <v>2</v>
      </c>
      <c r="N136" s="143" t="s">
        <v>42</v>
      </c>
      <c r="P136" s="144">
        <f t="shared" si="11"/>
        <v>0</v>
      </c>
      <c r="Q136" s="144">
        <v>0</v>
      </c>
      <c r="R136" s="144">
        <f t="shared" si="12"/>
        <v>0</v>
      </c>
      <c r="S136" s="144">
        <v>0</v>
      </c>
      <c r="T136" s="145">
        <f t="shared" si="13"/>
        <v>0</v>
      </c>
      <c r="AR136" s="146" t="s">
        <v>423</v>
      </c>
      <c r="AT136" s="146" t="s">
        <v>306</v>
      </c>
      <c r="AU136" s="146" t="s">
        <v>78</v>
      </c>
      <c r="AY136" s="18" t="s">
        <v>304</v>
      </c>
      <c r="BE136" s="147">
        <f t="shared" si="14"/>
        <v>0</v>
      </c>
      <c r="BF136" s="147">
        <f t="shared" si="15"/>
        <v>0</v>
      </c>
      <c r="BG136" s="147">
        <f t="shared" si="16"/>
        <v>0</v>
      </c>
      <c r="BH136" s="147">
        <f t="shared" si="17"/>
        <v>0</v>
      </c>
      <c r="BI136" s="147">
        <f t="shared" si="18"/>
        <v>0</v>
      </c>
      <c r="BJ136" s="18" t="s">
        <v>78</v>
      </c>
      <c r="BK136" s="147">
        <f t="shared" si="19"/>
        <v>0</v>
      </c>
      <c r="BL136" s="18" t="s">
        <v>423</v>
      </c>
      <c r="BM136" s="146" t="s">
        <v>972</v>
      </c>
    </row>
    <row r="137" spans="2:65" s="1" customFormat="1" ht="21.75" customHeight="1" x14ac:dyDescent="0.2">
      <c r="B137" s="134"/>
      <c r="C137" s="181" t="s">
        <v>603</v>
      </c>
      <c r="D137" s="181" t="s">
        <v>535</v>
      </c>
      <c r="E137" s="182" t="s">
        <v>5164</v>
      </c>
      <c r="F137" s="183" t="s">
        <v>5165</v>
      </c>
      <c r="G137" s="184" t="s">
        <v>4509</v>
      </c>
      <c r="H137" s="185">
        <v>1</v>
      </c>
      <c r="I137" s="186"/>
      <c r="J137" s="187">
        <f t="shared" si="10"/>
        <v>0</v>
      </c>
      <c r="K137" s="183" t="s">
        <v>4895</v>
      </c>
      <c r="L137" s="188"/>
      <c r="M137" s="189" t="s">
        <v>2</v>
      </c>
      <c r="N137" s="190" t="s">
        <v>42</v>
      </c>
      <c r="P137" s="144">
        <f t="shared" si="11"/>
        <v>0</v>
      </c>
      <c r="Q137" s="144">
        <v>0</v>
      </c>
      <c r="R137" s="144">
        <f t="shared" si="12"/>
        <v>0</v>
      </c>
      <c r="S137" s="144">
        <v>0</v>
      </c>
      <c r="T137" s="145">
        <f t="shared" si="13"/>
        <v>0</v>
      </c>
      <c r="AR137" s="146" t="s">
        <v>552</v>
      </c>
      <c r="AT137" s="146" t="s">
        <v>535</v>
      </c>
      <c r="AU137" s="146" t="s">
        <v>78</v>
      </c>
      <c r="AY137" s="18" t="s">
        <v>304</v>
      </c>
      <c r="BE137" s="147">
        <f t="shared" si="14"/>
        <v>0</v>
      </c>
      <c r="BF137" s="147">
        <f t="shared" si="15"/>
        <v>0</v>
      </c>
      <c r="BG137" s="147">
        <f t="shared" si="16"/>
        <v>0</v>
      </c>
      <c r="BH137" s="147">
        <f t="shared" si="17"/>
        <v>0</v>
      </c>
      <c r="BI137" s="147">
        <f t="shared" si="18"/>
        <v>0</v>
      </c>
      <c r="BJ137" s="18" t="s">
        <v>78</v>
      </c>
      <c r="BK137" s="147">
        <f t="shared" si="19"/>
        <v>0</v>
      </c>
      <c r="BL137" s="18" t="s">
        <v>423</v>
      </c>
      <c r="BM137" s="146" t="s">
        <v>1016</v>
      </c>
    </row>
    <row r="138" spans="2:65" s="1" customFormat="1" ht="48.75" x14ac:dyDescent="0.2">
      <c r="B138" s="33"/>
      <c r="D138" s="153" t="s">
        <v>360</v>
      </c>
      <c r="F138" s="180" t="s">
        <v>5166</v>
      </c>
      <c r="I138" s="150"/>
      <c r="L138" s="33"/>
      <c r="M138" s="151"/>
      <c r="T138" s="54"/>
      <c r="AT138" s="18" t="s">
        <v>360</v>
      </c>
      <c r="AU138" s="18" t="s">
        <v>78</v>
      </c>
    </row>
    <row r="139" spans="2:65" s="1" customFormat="1" ht="16.5" customHeight="1" x14ac:dyDescent="0.2">
      <c r="B139" s="134"/>
      <c r="C139" s="181" t="s">
        <v>608</v>
      </c>
      <c r="D139" s="181" t="s">
        <v>535</v>
      </c>
      <c r="E139" s="182" t="s">
        <v>5167</v>
      </c>
      <c r="F139" s="183" t="s">
        <v>5168</v>
      </c>
      <c r="G139" s="184" t="s">
        <v>4509</v>
      </c>
      <c r="H139" s="185">
        <v>1</v>
      </c>
      <c r="I139" s="186"/>
      <c r="J139" s="187">
        <f>ROUND(I139*H139,2)</f>
        <v>0</v>
      </c>
      <c r="K139" s="183" t="s">
        <v>4895</v>
      </c>
      <c r="L139" s="188"/>
      <c r="M139" s="189" t="s">
        <v>2</v>
      </c>
      <c r="N139" s="190" t="s">
        <v>42</v>
      </c>
      <c r="P139" s="144">
        <f>O139*H139</f>
        <v>0</v>
      </c>
      <c r="Q139" s="144">
        <v>0</v>
      </c>
      <c r="R139" s="144">
        <f>Q139*H139</f>
        <v>0</v>
      </c>
      <c r="S139" s="144">
        <v>0</v>
      </c>
      <c r="T139" s="145">
        <f>S139*H139</f>
        <v>0</v>
      </c>
      <c r="AR139" s="146" t="s">
        <v>552</v>
      </c>
      <c r="AT139" s="146" t="s">
        <v>535</v>
      </c>
      <c r="AU139" s="146" t="s">
        <v>78</v>
      </c>
      <c r="AY139" s="18" t="s">
        <v>304</v>
      </c>
      <c r="BE139" s="147">
        <f>IF(N139="základní",J139,0)</f>
        <v>0</v>
      </c>
      <c r="BF139" s="147">
        <f>IF(N139="snížená",J139,0)</f>
        <v>0</v>
      </c>
      <c r="BG139" s="147">
        <f>IF(N139="zákl. přenesená",J139,0)</f>
        <v>0</v>
      </c>
      <c r="BH139" s="147">
        <f>IF(N139="sníž. přenesená",J139,0)</f>
        <v>0</v>
      </c>
      <c r="BI139" s="147">
        <f>IF(N139="nulová",J139,0)</f>
        <v>0</v>
      </c>
      <c r="BJ139" s="18" t="s">
        <v>78</v>
      </c>
      <c r="BK139" s="147">
        <f>ROUND(I139*H139,2)</f>
        <v>0</v>
      </c>
      <c r="BL139" s="18" t="s">
        <v>423</v>
      </c>
      <c r="BM139" s="146" t="s">
        <v>1125</v>
      </c>
    </row>
    <row r="140" spans="2:65" s="1" customFormat="1" ht="24.2" customHeight="1" x14ac:dyDescent="0.2">
      <c r="B140" s="134"/>
      <c r="C140" s="181" t="s">
        <v>616</v>
      </c>
      <c r="D140" s="181" t="s">
        <v>535</v>
      </c>
      <c r="E140" s="182" t="s">
        <v>5169</v>
      </c>
      <c r="F140" s="183" t="s">
        <v>5170</v>
      </c>
      <c r="G140" s="184" t="s">
        <v>4509</v>
      </c>
      <c r="H140" s="185">
        <v>1</v>
      </c>
      <c r="I140" s="186"/>
      <c r="J140" s="187">
        <f>ROUND(I140*H140,2)</f>
        <v>0</v>
      </c>
      <c r="K140" s="183" t="s">
        <v>4895</v>
      </c>
      <c r="L140" s="188"/>
      <c r="M140" s="189" t="s">
        <v>2</v>
      </c>
      <c r="N140" s="190" t="s">
        <v>42</v>
      </c>
      <c r="P140" s="144">
        <f>O140*H140</f>
        <v>0</v>
      </c>
      <c r="Q140" s="144">
        <v>0</v>
      </c>
      <c r="R140" s="144">
        <f>Q140*H140</f>
        <v>0</v>
      </c>
      <c r="S140" s="144">
        <v>0</v>
      </c>
      <c r="T140" s="145">
        <f>S140*H140</f>
        <v>0</v>
      </c>
      <c r="AR140" s="146" t="s">
        <v>552</v>
      </c>
      <c r="AT140" s="146" t="s">
        <v>535</v>
      </c>
      <c r="AU140" s="146" t="s">
        <v>78</v>
      </c>
      <c r="AY140" s="18" t="s">
        <v>304</v>
      </c>
      <c r="BE140" s="147">
        <f>IF(N140="základní",J140,0)</f>
        <v>0</v>
      </c>
      <c r="BF140" s="147">
        <f>IF(N140="snížená",J140,0)</f>
        <v>0</v>
      </c>
      <c r="BG140" s="147">
        <f>IF(N140="zákl. přenesená",J140,0)</f>
        <v>0</v>
      </c>
      <c r="BH140" s="147">
        <f>IF(N140="sníž. přenesená",J140,0)</f>
        <v>0</v>
      </c>
      <c r="BI140" s="147">
        <f>IF(N140="nulová",J140,0)</f>
        <v>0</v>
      </c>
      <c r="BJ140" s="18" t="s">
        <v>78</v>
      </c>
      <c r="BK140" s="147">
        <f>ROUND(I140*H140,2)</f>
        <v>0</v>
      </c>
      <c r="BL140" s="18" t="s">
        <v>423</v>
      </c>
      <c r="BM140" s="146" t="s">
        <v>1225</v>
      </c>
    </row>
    <row r="141" spans="2:65" s="1" customFormat="1" ht="16.5" customHeight="1" x14ac:dyDescent="0.2">
      <c r="B141" s="134"/>
      <c r="C141" s="135" t="s">
        <v>623</v>
      </c>
      <c r="D141" s="135" t="s">
        <v>306</v>
      </c>
      <c r="E141" s="136" t="s">
        <v>5171</v>
      </c>
      <c r="F141" s="137" t="s">
        <v>5172</v>
      </c>
      <c r="G141" s="138" t="s">
        <v>383</v>
      </c>
      <c r="H141" s="139">
        <v>1.2</v>
      </c>
      <c r="I141" s="140"/>
      <c r="J141" s="141">
        <f>ROUND(I141*H141,2)</f>
        <v>0</v>
      </c>
      <c r="K141" s="137" t="s">
        <v>4895</v>
      </c>
      <c r="L141" s="33"/>
      <c r="M141" s="142" t="s">
        <v>2</v>
      </c>
      <c r="N141" s="143" t="s">
        <v>42</v>
      </c>
      <c r="P141" s="144">
        <f>O141*H141</f>
        <v>0</v>
      </c>
      <c r="Q141" s="144">
        <v>0</v>
      </c>
      <c r="R141" s="144">
        <f>Q141*H141</f>
        <v>0</v>
      </c>
      <c r="S141" s="144">
        <v>0</v>
      </c>
      <c r="T141" s="145">
        <f>S141*H141</f>
        <v>0</v>
      </c>
      <c r="AR141" s="146" t="s">
        <v>423</v>
      </c>
      <c r="AT141" s="146" t="s">
        <v>306</v>
      </c>
      <c r="AU141" s="146" t="s">
        <v>78</v>
      </c>
      <c r="AY141" s="18" t="s">
        <v>304</v>
      </c>
      <c r="BE141" s="147">
        <f>IF(N141="základní",J141,0)</f>
        <v>0</v>
      </c>
      <c r="BF141" s="147">
        <f>IF(N141="snížená",J141,0)</f>
        <v>0</v>
      </c>
      <c r="BG141" s="147">
        <f>IF(N141="zákl. přenesená",J141,0)</f>
        <v>0</v>
      </c>
      <c r="BH141" s="147">
        <f>IF(N141="sníž. přenesená",J141,0)</f>
        <v>0</v>
      </c>
      <c r="BI141" s="147">
        <f>IF(N141="nulová",J141,0)</f>
        <v>0</v>
      </c>
      <c r="BJ141" s="18" t="s">
        <v>78</v>
      </c>
      <c r="BK141" s="147">
        <f>ROUND(I141*H141,2)</f>
        <v>0</v>
      </c>
      <c r="BL141" s="18" t="s">
        <v>423</v>
      </c>
      <c r="BM141" s="146" t="s">
        <v>1236</v>
      </c>
    </row>
    <row r="142" spans="2:65" s="11" customFormat="1" ht="25.9" customHeight="1" x14ac:dyDescent="0.2">
      <c r="B142" s="122"/>
      <c r="D142" s="123" t="s">
        <v>70</v>
      </c>
      <c r="E142" s="124" t="s">
        <v>5173</v>
      </c>
      <c r="F142" s="124" t="s">
        <v>5174</v>
      </c>
      <c r="I142" s="125"/>
      <c r="J142" s="126">
        <f>BK142</f>
        <v>0</v>
      </c>
      <c r="L142" s="122"/>
      <c r="M142" s="127"/>
      <c r="P142" s="128">
        <f>SUM(P143:P164)</f>
        <v>0</v>
      </c>
      <c r="R142" s="128">
        <f>SUM(R143:R164)</f>
        <v>0</v>
      </c>
      <c r="T142" s="129">
        <f>SUM(T143:T164)</f>
        <v>0</v>
      </c>
      <c r="AR142" s="123" t="s">
        <v>80</v>
      </c>
      <c r="AT142" s="130" t="s">
        <v>70</v>
      </c>
      <c r="AU142" s="130" t="s">
        <v>71</v>
      </c>
      <c r="AY142" s="123" t="s">
        <v>304</v>
      </c>
      <c r="BK142" s="131">
        <f>SUM(BK143:BK164)</f>
        <v>0</v>
      </c>
    </row>
    <row r="143" spans="2:65" s="1" customFormat="1" ht="21.75" customHeight="1" x14ac:dyDescent="0.2">
      <c r="B143" s="134"/>
      <c r="C143" s="135" t="s">
        <v>630</v>
      </c>
      <c r="D143" s="135" t="s">
        <v>306</v>
      </c>
      <c r="E143" s="136" t="s">
        <v>5175</v>
      </c>
      <c r="F143" s="137" t="s">
        <v>5176</v>
      </c>
      <c r="G143" s="138" t="s">
        <v>179</v>
      </c>
      <c r="H143" s="139">
        <v>10</v>
      </c>
      <c r="I143" s="140"/>
      <c r="J143" s="141">
        <f t="shared" ref="J143:J150" si="20">ROUND(I143*H143,2)</f>
        <v>0</v>
      </c>
      <c r="K143" s="137" t="s">
        <v>4895</v>
      </c>
      <c r="L143" s="33"/>
      <c r="M143" s="142" t="s">
        <v>2</v>
      </c>
      <c r="N143" s="143" t="s">
        <v>42</v>
      </c>
      <c r="P143" s="144">
        <f t="shared" ref="P143:P150" si="21">O143*H143</f>
        <v>0</v>
      </c>
      <c r="Q143" s="144">
        <v>0</v>
      </c>
      <c r="R143" s="144">
        <f t="shared" ref="R143:R150" si="22">Q143*H143</f>
        <v>0</v>
      </c>
      <c r="S143" s="144">
        <v>0</v>
      </c>
      <c r="T143" s="145">
        <f t="shared" ref="T143:T150" si="23">S143*H143</f>
        <v>0</v>
      </c>
      <c r="AR143" s="146" t="s">
        <v>423</v>
      </c>
      <c r="AT143" s="146" t="s">
        <v>306</v>
      </c>
      <c r="AU143" s="146" t="s">
        <v>78</v>
      </c>
      <c r="AY143" s="18" t="s">
        <v>304</v>
      </c>
      <c r="BE143" s="147">
        <f t="shared" ref="BE143:BE150" si="24">IF(N143="základní",J143,0)</f>
        <v>0</v>
      </c>
      <c r="BF143" s="147">
        <f t="shared" ref="BF143:BF150" si="25">IF(N143="snížená",J143,0)</f>
        <v>0</v>
      </c>
      <c r="BG143" s="147">
        <f t="shared" ref="BG143:BG150" si="26">IF(N143="zákl. přenesená",J143,0)</f>
        <v>0</v>
      </c>
      <c r="BH143" s="147">
        <f t="shared" ref="BH143:BH150" si="27">IF(N143="sníž. přenesená",J143,0)</f>
        <v>0</v>
      </c>
      <c r="BI143" s="147">
        <f t="shared" ref="BI143:BI150" si="28">IF(N143="nulová",J143,0)</f>
        <v>0</v>
      </c>
      <c r="BJ143" s="18" t="s">
        <v>78</v>
      </c>
      <c r="BK143" s="147">
        <f t="shared" ref="BK143:BK150" si="29">ROUND(I143*H143,2)</f>
        <v>0</v>
      </c>
      <c r="BL143" s="18" t="s">
        <v>423</v>
      </c>
      <c r="BM143" s="146" t="s">
        <v>1258</v>
      </c>
    </row>
    <row r="144" spans="2:65" s="1" customFormat="1" ht="21.75" customHeight="1" x14ac:dyDescent="0.2">
      <c r="B144" s="134"/>
      <c r="C144" s="135" t="s">
        <v>643</v>
      </c>
      <c r="D144" s="135" t="s">
        <v>306</v>
      </c>
      <c r="E144" s="136" t="s">
        <v>5177</v>
      </c>
      <c r="F144" s="137" t="s">
        <v>5178</v>
      </c>
      <c r="G144" s="138" t="s">
        <v>179</v>
      </c>
      <c r="H144" s="139">
        <v>77</v>
      </c>
      <c r="I144" s="140"/>
      <c r="J144" s="141">
        <f t="shared" si="20"/>
        <v>0</v>
      </c>
      <c r="K144" s="137" t="s">
        <v>4895</v>
      </c>
      <c r="L144" s="33"/>
      <c r="M144" s="142" t="s">
        <v>2</v>
      </c>
      <c r="N144" s="143" t="s">
        <v>42</v>
      </c>
      <c r="P144" s="144">
        <f t="shared" si="21"/>
        <v>0</v>
      </c>
      <c r="Q144" s="144">
        <v>0</v>
      </c>
      <c r="R144" s="144">
        <f t="shared" si="22"/>
        <v>0</v>
      </c>
      <c r="S144" s="144">
        <v>0</v>
      </c>
      <c r="T144" s="145">
        <f t="shared" si="23"/>
        <v>0</v>
      </c>
      <c r="AR144" s="146" t="s">
        <v>423</v>
      </c>
      <c r="AT144" s="146" t="s">
        <v>306</v>
      </c>
      <c r="AU144" s="146" t="s">
        <v>78</v>
      </c>
      <c r="AY144" s="18" t="s">
        <v>304</v>
      </c>
      <c r="BE144" s="147">
        <f t="shared" si="24"/>
        <v>0</v>
      </c>
      <c r="BF144" s="147">
        <f t="shared" si="25"/>
        <v>0</v>
      </c>
      <c r="BG144" s="147">
        <f t="shared" si="26"/>
        <v>0</v>
      </c>
      <c r="BH144" s="147">
        <f t="shared" si="27"/>
        <v>0</v>
      </c>
      <c r="BI144" s="147">
        <f t="shared" si="28"/>
        <v>0</v>
      </c>
      <c r="BJ144" s="18" t="s">
        <v>78</v>
      </c>
      <c r="BK144" s="147">
        <f t="shared" si="29"/>
        <v>0</v>
      </c>
      <c r="BL144" s="18" t="s">
        <v>423</v>
      </c>
      <c r="BM144" s="146" t="s">
        <v>1269</v>
      </c>
    </row>
    <row r="145" spans="2:65" s="1" customFormat="1" ht="21.75" customHeight="1" x14ac:dyDescent="0.2">
      <c r="B145" s="134"/>
      <c r="C145" s="135" t="s">
        <v>650</v>
      </c>
      <c r="D145" s="135" t="s">
        <v>306</v>
      </c>
      <c r="E145" s="136" t="s">
        <v>5179</v>
      </c>
      <c r="F145" s="137" t="s">
        <v>5180</v>
      </c>
      <c r="G145" s="138" t="s">
        <v>179</v>
      </c>
      <c r="H145" s="139">
        <v>295</v>
      </c>
      <c r="I145" s="140"/>
      <c r="J145" s="141">
        <f t="shared" si="20"/>
        <v>0</v>
      </c>
      <c r="K145" s="137" t="s">
        <v>4895</v>
      </c>
      <c r="L145" s="33"/>
      <c r="M145" s="142" t="s">
        <v>2</v>
      </c>
      <c r="N145" s="143" t="s">
        <v>42</v>
      </c>
      <c r="P145" s="144">
        <f t="shared" si="21"/>
        <v>0</v>
      </c>
      <c r="Q145" s="144">
        <v>0</v>
      </c>
      <c r="R145" s="144">
        <f t="shared" si="22"/>
        <v>0</v>
      </c>
      <c r="S145" s="144">
        <v>0</v>
      </c>
      <c r="T145" s="145">
        <f t="shared" si="23"/>
        <v>0</v>
      </c>
      <c r="AR145" s="146" t="s">
        <v>423</v>
      </c>
      <c r="AT145" s="146" t="s">
        <v>306</v>
      </c>
      <c r="AU145" s="146" t="s">
        <v>78</v>
      </c>
      <c r="AY145" s="18" t="s">
        <v>304</v>
      </c>
      <c r="BE145" s="147">
        <f t="shared" si="24"/>
        <v>0</v>
      </c>
      <c r="BF145" s="147">
        <f t="shared" si="25"/>
        <v>0</v>
      </c>
      <c r="BG145" s="147">
        <f t="shared" si="26"/>
        <v>0</v>
      </c>
      <c r="BH145" s="147">
        <f t="shared" si="27"/>
        <v>0</v>
      </c>
      <c r="BI145" s="147">
        <f t="shared" si="28"/>
        <v>0</v>
      </c>
      <c r="BJ145" s="18" t="s">
        <v>78</v>
      </c>
      <c r="BK145" s="147">
        <f t="shared" si="29"/>
        <v>0</v>
      </c>
      <c r="BL145" s="18" t="s">
        <v>423</v>
      </c>
      <c r="BM145" s="146" t="s">
        <v>1282</v>
      </c>
    </row>
    <row r="146" spans="2:65" s="1" customFormat="1" ht="21.75" customHeight="1" x14ac:dyDescent="0.2">
      <c r="B146" s="134"/>
      <c r="C146" s="135" t="s">
        <v>661</v>
      </c>
      <c r="D146" s="135" t="s">
        <v>306</v>
      </c>
      <c r="E146" s="136" t="s">
        <v>5181</v>
      </c>
      <c r="F146" s="137" t="s">
        <v>5182</v>
      </c>
      <c r="G146" s="138" t="s">
        <v>179</v>
      </c>
      <c r="H146" s="139">
        <v>359</v>
      </c>
      <c r="I146" s="140"/>
      <c r="J146" s="141">
        <f t="shared" si="20"/>
        <v>0</v>
      </c>
      <c r="K146" s="137" t="s">
        <v>4895</v>
      </c>
      <c r="L146" s="33"/>
      <c r="M146" s="142" t="s">
        <v>2</v>
      </c>
      <c r="N146" s="143" t="s">
        <v>42</v>
      </c>
      <c r="P146" s="144">
        <f t="shared" si="21"/>
        <v>0</v>
      </c>
      <c r="Q146" s="144">
        <v>0</v>
      </c>
      <c r="R146" s="144">
        <f t="shared" si="22"/>
        <v>0</v>
      </c>
      <c r="S146" s="144">
        <v>0</v>
      </c>
      <c r="T146" s="145">
        <f t="shared" si="23"/>
        <v>0</v>
      </c>
      <c r="AR146" s="146" t="s">
        <v>423</v>
      </c>
      <c r="AT146" s="146" t="s">
        <v>306</v>
      </c>
      <c r="AU146" s="146" t="s">
        <v>78</v>
      </c>
      <c r="AY146" s="18" t="s">
        <v>304</v>
      </c>
      <c r="BE146" s="147">
        <f t="shared" si="24"/>
        <v>0</v>
      </c>
      <c r="BF146" s="147">
        <f t="shared" si="25"/>
        <v>0</v>
      </c>
      <c r="BG146" s="147">
        <f t="shared" si="26"/>
        <v>0</v>
      </c>
      <c r="BH146" s="147">
        <f t="shared" si="27"/>
        <v>0</v>
      </c>
      <c r="BI146" s="147">
        <f t="shared" si="28"/>
        <v>0</v>
      </c>
      <c r="BJ146" s="18" t="s">
        <v>78</v>
      </c>
      <c r="BK146" s="147">
        <f t="shared" si="29"/>
        <v>0</v>
      </c>
      <c r="BL146" s="18" t="s">
        <v>423</v>
      </c>
      <c r="BM146" s="146" t="s">
        <v>1330</v>
      </c>
    </row>
    <row r="147" spans="2:65" s="1" customFormat="1" ht="21.75" customHeight="1" x14ac:dyDescent="0.2">
      <c r="B147" s="134"/>
      <c r="C147" s="135" t="s">
        <v>673</v>
      </c>
      <c r="D147" s="135" t="s">
        <v>306</v>
      </c>
      <c r="E147" s="136" t="s">
        <v>5183</v>
      </c>
      <c r="F147" s="137" t="s">
        <v>5184</v>
      </c>
      <c r="G147" s="138" t="s">
        <v>179</v>
      </c>
      <c r="H147" s="139">
        <v>15</v>
      </c>
      <c r="I147" s="140"/>
      <c r="J147" s="141">
        <f t="shared" si="20"/>
        <v>0</v>
      </c>
      <c r="K147" s="137" t="s">
        <v>4895</v>
      </c>
      <c r="L147" s="33"/>
      <c r="M147" s="142" t="s">
        <v>2</v>
      </c>
      <c r="N147" s="143" t="s">
        <v>42</v>
      </c>
      <c r="P147" s="144">
        <f t="shared" si="21"/>
        <v>0</v>
      </c>
      <c r="Q147" s="144">
        <v>0</v>
      </c>
      <c r="R147" s="144">
        <f t="shared" si="22"/>
        <v>0</v>
      </c>
      <c r="S147" s="144">
        <v>0</v>
      </c>
      <c r="T147" s="145">
        <f t="shared" si="23"/>
        <v>0</v>
      </c>
      <c r="AR147" s="146" t="s">
        <v>423</v>
      </c>
      <c r="AT147" s="146" t="s">
        <v>306</v>
      </c>
      <c r="AU147" s="146" t="s">
        <v>78</v>
      </c>
      <c r="AY147" s="18" t="s">
        <v>304</v>
      </c>
      <c r="BE147" s="147">
        <f t="shared" si="24"/>
        <v>0</v>
      </c>
      <c r="BF147" s="147">
        <f t="shared" si="25"/>
        <v>0</v>
      </c>
      <c r="BG147" s="147">
        <f t="shared" si="26"/>
        <v>0</v>
      </c>
      <c r="BH147" s="147">
        <f t="shared" si="27"/>
        <v>0</v>
      </c>
      <c r="BI147" s="147">
        <f t="shared" si="28"/>
        <v>0</v>
      </c>
      <c r="BJ147" s="18" t="s">
        <v>78</v>
      </c>
      <c r="BK147" s="147">
        <f t="shared" si="29"/>
        <v>0</v>
      </c>
      <c r="BL147" s="18" t="s">
        <v>423</v>
      </c>
      <c r="BM147" s="146" t="s">
        <v>1343</v>
      </c>
    </row>
    <row r="148" spans="2:65" s="1" customFormat="1" ht="21.75" customHeight="1" x14ac:dyDescent="0.2">
      <c r="B148" s="134"/>
      <c r="C148" s="135" t="s">
        <v>677</v>
      </c>
      <c r="D148" s="135" t="s">
        <v>306</v>
      </c>
      <c r="E148" s="136" t="s">
        <v>5185</v>
      </c>
      <c r="F148" s="137" t="s">
        <v>5186</v>
      </c>
      <c r="G148" s="138" t="s">
        <v>179</v>
      </c>
      <c r="H148" s="139">
        <v>15</v>
      </c>
      <c r="I148" s="140"/>
      <c r="J148" s="141">
        <f t="shared" si="20"/>
        <v>0</v>
      </c>
      <c r="K148" s="137" t="s">
        <v>4895</v>
      </c>
      <c r="L148" s="33"/>
      <c r="M148" s="142" t="s">
        <v>2</v>
      </c>
      <c r="N148" s="143" t="s">
        <v>42</v>
      </c>
      <c r="P148" s="144">
        <f t="shared" si="21"/>
        <v>0</v>
      </c>
      <c r="Q148" s="144">
        <v>0</v>
      </c>
      <c r="R148" s="144">
        <f t="shared" si="22"/>
        <v>0</v>
      </c>
      <c r="S148" s="144">
        <v>0</v>
      </c>
      <c r="T148" s="145">
        <f t="shared" si="23"/>
        <v>0</v>
      </c>
      <c r="AR148" s="146" t="s">
        <v>423</v>
      </c>
      <c r="AT148" s="146" t="s">
        <v>306</v>
      </c>
      <c r="AU148" s="146" t="s">
        <v>78</v>
      </c>
      <c r="AY148" s="18" t="s">
        <v>304</v>
      </c>
      <c r="BE148" s="147">
        <f t="shared" si="24"/>
        <v>0</v>
      </c>
      <c r="BF148" s="147">
        <f t="shared" si="25"/>
        <v>0</v>
      </c>
      <c r="BG148" s="147">
        <f t="shared" si="26"/>
        <v>0</v>
      </c>
      <c r="BH148" s="147">
        <f t="shared" si="27"/>
        <v>0</v>
      </c>
      <c r="BI148" s="147">
        <f t="shared" si="28"/>
        <v>0</v>
      </c>
      <c r="BJ148" s="18" t="s">
        <v>78</v>
      </c>
      <c r="BK148" s="147">
        <f t="shared" si="29"/>
        <v>0</v>
      </c>
      <c r="BL148" s="18" t="s">
        <v>423</v>
      </c>
      <c r="BM148" s="146" t="s">
        <v>1358</v>
      </c>
    </row>
    <row r="149" spans="2:65" s="1" customFormat="1" ht="16.5" customHeight="1" x14ac:dyDescent="0.2">
      <c r="B149" s="134"/>
      <c r="C149" s="135" t="s">
        <v>691</v>
      </c>
      <c r="D149" s="135" t="s">
        <v>306</v>
      </c>
      <c r="E149" s="136" t="s">
        <v>5187</v>
      </c>
      <c r="F149" s="137" t="s">
        <v>5188</v>
      </c>
      <c r="G149" s="138" t="s">
        <v>871</v>
      </c>
      <c r="H149" s="139">
        <v>8</v>
      </c>
      <c r="I149" s="140"/>
      <c r="J149" s="141">
        <f t="shared" si="20"/>
        <v>0</v>
      </c>
      <c r="K149" s="137" t="s">
        <v>4895</v>
      </c>
      <c r="L149" s="33"/>
      <c r="M149" s="142" t="s">
        <v>2</v>
      </c>
      <c r="N149" s="143" t="s">
        <v>42</v>
      </c>
      <c r="P149" s="144">
        <f t="shared" si="21"/>
        <v>0</v>
      </c>
      <c r="Q149" s="144">
        <v>0</v>
      </c>
      <c r="R149" s="144">
        <f t="shared" si="22"/>
        <v>0</v>
      </c>
      <c r="S149" s="144">
        <v>0</v>
      </c>
      <c r="T149" s="145">
        <f t="shared" si="23"/>
        <v>0</v>
      </c>
      <c r="AR149" s="146" t="s">
        <v>423</v>
      </c>
      <c r="AT149" s="146" t="s">
        <v>306</v>
      </c>
      <c r="AU149" s="146" t="s">
        <v>78</v>
      </c>
      <c r="AY149" s="18" t="s">
        <v>304</v>
      </c>
      <c r="BE149" s="147">
        <f t="shared" si="24"/>
        <v>0</v>
      </c>
      <c r="BF149" s="147">
        <f t="shared" si="25"/>
        <v>0</v>
      </c>
      <c r="BG149" s="147">
        <f t="shared" si="26"/>
        <v>0</v>
      </c>
      <c r="BH149" s="147">
        <f t="shared" si="27"/>
        <v>0</v>
      </c>
      <c r="BI149" s="147">
        <f t="shared" si="28"/>
        <v>0</v>
      </c>
      <c r="BJ149" s="18" t="s">
        <v>78</v>
      </c>
      <c r="BK149" s="147">
        <f t="shared" si="29"/>
        <v>0</v>
      </c>
      <c r="BL149" s="18" t="s">
        <v>423</v>
      </c>
      <c r="BM149" s="146" t="s">
        <v>1373</v>
      </c>
    </row>
    <row r="150" spans="2:65" s="1" customFormat="1" ht="24.2" customHeight="1" x14ac:dyDescent="0.2">
      <c r="B150" s="134"/>
      <c r="C150" s="135" t="s">
        <v>700</v>
      </c>
      <c r="D150" s="135" t="s">
        <v>306</v>
      </c>
      <c r="E150" s="136" t="s">
        <v>5189</v>
      </c>
      <c r="F150" s="137" t="s">
        <v>5190</v>
      </c>
      <c r="G150" s="138" t="s">
        <v>179</v>
      </c>
      <c r="H150" s="139">
        <v>300</v>
      </c>
      <c r="I150" s="140"/>
      <c r="J150" s="141">
        <f t="shared" si="20"/>
        <v>0</v>
      </c>
      <c r="K150" s="137" t="s">
        <v>4895</v>
      </c>
      <c r="L150" s="33"/>
      <c r="M150" s="142" t="s">
        <v>2</v>
      </c>
      <c r="N150" s="143" t="s">
        <v>42</v>
      </c>
      <c r="P150" s="144">
        <f t="shared" si="21"/>
        <v>0</v>
      </c>
      <c r="Q150" s="144">
        <v>0</v>
      </c>
      <c r="R150" s="144">
        <f t="shared" si="22"/>
        <v>0</v>
      </c>
      <c r="S150" s="144">
        <v>0</v>
      </c>
      <c r="T150" s="145">
        <f t="shared" si="23"/>
        <v>0</v>
      </c>
      <c r="AR150" s="146" t="s">
        <v>423</v>
      </c>
      <c r="AT150" s="146" t="s">
        <v>306</v>
      </c>
      <c r="AU150" s="146" t="s">
        <v>78</v>
      </c>
      <c r="AY150" s="18" t="s">
        <v>304</v>
      </c>
      <c r="BE150" s="147">
        <f t="shared" si="24"/>
        <v>0</v>
      </c>
      <c r="BF150" s="147">
        <f t="shared" si="25"/>
        <v>0</v>
      </c>
      <c r="BG150" s="147">
        <f t="shared" si="26"/>
        <v>0</v>
      </c>
      <c r="BH150" s="147">
        <f t="shared" si="27"/>
        <v>0</v>
      </c>
      <c r="BI150" s="147">
        <f t="shared" si="28"/>
        <v>0</v>
      </c>
      <c r="BJ150" s="18" t="s">
        <v>78</v>
      </c>
      <c r="BK150" s="147">
        <f t="shared" si="29"/>
        <v>0</v>
      </c>
      <c r="BL150" s="18" t="s">
        <v>423</v>
      </c>
      <c r="BM150" s="146" t="s">
        <v>1388</v>
      </c>
    </row>
    <row r="151" spans="2:65" s="1" customFormat="1" ht="39" x14ac:dyDescent="0.2">
      <c r="B151" s="33"/>
      <c r="D151" s="153" t="s">
        <v>360</v>
      </c>
      <c r="F151" s="180" t="s">
        <v>5191</v>
      </c>
      <c r="I151" s="150"/>
      <c r="L151" s="33"/>
      <c r="M151" s="151"/>
      <c r="T151" s="54"/>
      <c r="AT151" s="18" t="s">
        <v>360</v>
      </c>
      <c r="AU151" s="18" t="s">
        <v>78</v>
      </c>
    </row>
    <row r="152" spans="2:65" s="1" customFormat="1" ht="24.2" customHeight="1" x14ac:dyDescent="0.2">
      <c r="B152" s="134"/>
      <c r="C152" s="135" t="s">
        <v>712</v>
      </c>
      <c r="D152" s="135" t="s">
        <v>306</v>
      </c>
      <c r="E152" s="136" t="s">
        <v>5192</v>
      </c>
      <c r="F152" s="137" t="s">
        <v>5193</v>
      </c>
      <c r="G152" s="138" t="s">
        <v>179</v>
      </c>
      <c r="H152" s="139">
        <v>102</v>
      </c>
      <c r="I152" s="140"/>
      <c r="J152" s="141">
        <f>ROUND(I152*H152,2)</f>
        <v>0</v>
      </c>
      <c r="K152" s="137" t="s">
        <v>4895</v>
      </c>
      <c r="L152" s="33"/>
      <c r="M152" s="142" t="s">
        <v>2</v>
      </c>
      <c r="N152" s="143" t="s">
        <v>42</v>
      </c>
      <c r="P152" s="144">
        <f>O152*H152</f>
        <v>0</v>
      </c>
      <c r="Q152" s="144">
        <v>0</v>
      </c>
      <c r="R152" s="144">
        <f>Q152*H152</f>
        <v>0</v>
      </c>
      <c r="S152" s="144">
        <v>0</v>
      </c>
      <c r="T152" s="145">
        <f>S152*H152</f>
        <v>0</v>
      </c>
      <c r="AR152" s="146" t="s">
        <v>423</v>
      </c>
      <c r="AT152" s="146" t="s">
        <v>306</v>
      </c>
      <c r="AU152" s="146" t="s">
        <v>78</v>
      </c>
      <c r="AY152" s="18" t="s">
        <v>304</v>
      </c>
      <c r="BE152" s="147">
        <f>IF(N152="základní",J152,0)</f>
        <v>0</v>
      </c>
      <c r="BF152" s="147">
        <f>IF(N152="snížená",J152,0)</f>
        <v>0</v>
      </c>
      <c r="BG152" s="147">
        <f>IF(N152="zákl. přenesená",J152,0)</f>
        <v>0</v>
      </c>
      <c r="BH152" s="147">
        <f>IF(N152="sníž. přenesená",J152,0)</f>
        <v>0</v>
      </c>
      <c r="BI152" s="147">
        <f>IF(N152="nulová",J152,0)</f>
        <v>0</v>
      </c>
      <c r="BJ152" s="18" t="s">
        <v>78</v>
      </c>
      <c r="BK152" s="147">
        <f>ROUND(I152*H152,2)</f>
        <v>0</v>
      </c>
      <c r="BL152" s="18" t="s">
        <v>423</v>
      </c>
      <c r="BM152" s="146" t="s">
        <v>1392</v>
      </c>
    </row>
    <row r="153" spans="2:65" s="1" customFormat="1" ht="39" x14ac:dyDescent="0.2">
      <c r="B153" s="33"/>
      <c r="D153" s="153" t="s">
        <v>360</v>
      </c>
      <c r="F153" s="180" t="s">
        <v>5194</v>
      </c>
      <c r="I153" s="150"/>
      <c r="L153" s="33"/>
      <c r="M153" s="151"/>
      <c r="T153" s="54"/>
      <c r="AT153" s="18" t="s">
        <v>360</v>
      </c>
      <c r="AU153" s="18" t="s">
        <v>78</v>
      </c>
    </row>
    <row r="154" spans="2:65" s="1" customFormat="1" ht="24.2" customHeight="1" x14ac:dyDescent="0.2">
      <c r="B154" s="134"/>
      <c r="C154" s="135" t="s">
        <v>717</v>
      </c>
      <c r="D154" s="135" t="s">
        <v>306</v>
      </c>
      <c r="E154" s="136" t="s">
        <v>5195</v>
      </c>
      <c r="F154" s="137" t="s">
        <v>5196</v>
      </c>
      <c r="G154" s="138" t="s">
        <v>179</v>
      </c>
      <c r="H154" s="139">
        <v>165</v>
      </c>
      <c r="I154" s="140"/>
      <c r="J154" s="141">
        <f>ROUND(I154*H154,2)</f>
        <v>0</v>
      </c>
      <c r="K154" s="137" t="s">
        <v>4895</v>
      </c>
      <c r="L154" s="33"/>
      <c r="M154" s="142" t="s">
        <v>2</v>
      </c>
      <c r="N154" s="143" t="s">
        <v>42</v>
      </c>
      <c r="P154" s="144">
        <f>O154*H154</f>
        <v>0</v>
      </c>
      <c r="Q154" s="144">
        <v>0</v>
      </c>
      <c r="R154" s="144">
        <f>Q154*H154</f>
        <v>0</v>
      </c>
      <c r="S154" s="144">
        <v>0</v>
      </c>
      <c r="T154" s="145">
        <f>S154*H154</f>
        <v>0</v>
      </c>
      <c r="AR154" s="146" t="s">
        <v>423</v>
      </c>
      <c r="AT154" s="146" t="s">
        <v>306</v>
      </c>
      <c r="AU154" s="146" t="s">
        <v>78</v>
      </c>
      <c r="AY154" s="18" t="s">
        <v>304</v>
      </c>
      <c r="BE154" s="147">
        <f>IF(N154="základní",J154,0)</f>
        <v>0</v>
      </c>
      <c r="BF154" s="147">
        <f>IF(N154="snížená",J154,0)</f>
        <v>0</v>
      </c>
      <c r="BG154" s="147">
        <f>IF(N154="zákl. přenesená",J154,0)</f>
        <v>0</v>
      </c>
      <c r="BH154" s="147">
        <f>IF(N154="sníž. přenesená",J154,0)</f>
        <v>0</v>
      </c>
      <c r="BI154" s="147">
        <f>IF(N154="nulová",J154,0)</f>
        <v>0</v>
      </c>
      <c r="BJ154" s="18" t="s">
        <v>78</v>
      </c>
      <c r="BK154" s="147">
        <f>ROUND(I154*H154,2)</f>
        <v>0</v>
      </c>
      <c r="BL154" s="18" t="s">
        <v>423</v>
      </c>
      <c r="BM154" s="146" t="s">
        <v>1401</v>
      </c>
    </row>
    <row r="155" spans="2:65" s="1" customFormat="1" ht="39" x14ac:dyDescent="0.2">
      <c r="B155" s="33"/>
      <c r="D155" s="153" t="s">
        <v>360</v>
      </c>
      <c r="F155" s="180" t="s">
        <v>5197</v>
      </c>
      <c r="I155" s="150"/>
      <c r="L155" s="33"/>
      <c r="M155" s="151"/>
      <c r="T155" s="54"/>
      <c r="AT155" s="18" t="s">
        <v>360</v>
      </c>
      <c r="AU155" s="18" t="s">
        <v>78</v>
      </c>
    </row>
    <row r="156" spans="2:65" s="1" customFormat="1" ht="24.2" customHeight="1" x14ac:dyDescent="0.2">
      <c r="B156" s="134"/>
      <c r="C156" s="135" t="s">
        <v>725</v>
      </c>
      <c r="D156" s="135" t="s">
        <v>306</v>
      </c>
      <c r="E156" s="136" t="s">
        <v>5198</v>
      </c>
      <c r="F156" s="137" t="s">
        <v>5199</v>
      </c>
      <c r="G156" s="138" t="s">
        <v>179</v>
      </c>
      <c r="H156" s="139">
        <v>95</v>
      </c>
      <c r="I156" s="140"/>
      <c r="J156" s="141">
        <f>ROUND(I156*H156,2)</f>
        <v>0</v>
      </c>
      <c r="K156" s="137" t="s">
        <v>4895</v>
      </c>
      <c r="L156" s="33"/>
      <c r="M156" s="142" t="s">
        <v>2</v>
      </c>
      <c r="N156" s="143" t="s">
        <v>42</v>
      </c>
      <c r="P156" s="144">
        <f>O156*H156</f>
        <v>0</v>
      </c>
      <c r="Q156" s="144">
        <v>0</v>
      </c>
      <c r="R156" s="144">
        <f>Q156*H156</f>
        <v>0</v>
      </c>
      <c r="S156" s="144">
        <v>0</v>
      </c>
      <c r="T156" s="145">
        <f>S156*H156</f>
        <v>0</v>
      </c>
      <c r="AR156" s="146" t="s">
        <v>423</v>
      </c>
      <c r="AT156" s="146" t="s">
        <v>306</v>
      </c>
      <c r="AU156" s="146" t="s">
        <v>78</v>
      </c>
      <c r="AY156" s="18" t="s">
        <v>304</v>
      </c>
      <c r="BE156" s="147">
        <f>IF(N156="základní",J156,0)</f>
        <v>0</v>
      </c>
      <c r="BF156" s="147">
        <f>IF(N156="snížená",J156,0)</f>
        <v>0</v>
      </c>
      <c r="BG156" s="147">
        <f>IF(N156="zákl. přenesená",J156,0)</f>
        <v>0</v>
      </c>
      <c r="BH156" s="147">
        <f>IF(N156="sníž. přenesená",J156,0)</f>
        <v>0</v>
      </c>
      <c r="BI156" s="147">
        <f>IF(N156="nulová",J156,0)</f>
        <v>0</v>
      </c>
      <c r="BJ156" s="18" t="s">
        <v>78</v>
      </c>
      <c r="BK156" s="147">
        <f>ROUND(I156*H156,2)</f>
        <v>0</v>
      </c>
      <c r="BL156" s="18" t="s">
        <v>423</v>
      </c>
      <c r="BM156" s="146" t="s">
        <v>1409</v>
      </c>
    </row>
    <row r="157" spans="2:65" s="1" customFormat="1" ht="39" x14ac:dyDescent="0.2">
      <c r="B157" s="33"/>
      <c r="D157" s="153" t="s">
        <v>360</v>
      </c>
      <c r="F157" s="180" t="s">
        <v>5200</v>
      </c>
      <c r="I157" s="150"/>
      <c r="L157" s="33"/>
      <c r="M157" s="151"/>
      <c r="T157" s="54"/>
      <c r="AT157" s="18" t="s">
        <v>360</v>
      </c>
      <c r="AU157" s="18" t="s">
        <v>78</v>
      </c>
    </row>
    <row r="158" spans="2:65" s="1" customFormat="1" ht="24.2" customHeight="1" x14ac:dyDescent="0.2">
      <c r="B158" s="134"/>
      <c r="C158" s="135" t="s">
        <v>742</v>
      </c>
      <c r="D158" s="135" t="s">
        <v>306</v>
      </c>
      <c r="E158" s="136" t="s">
        <v>5201</v>
      </c>
      <c r="F158" s="137" t="s">
        <v>5202</v>
      </c>
      <c r="G158" s="138" t="s">
        <v>179</v>
      </c>
      <c r="H158" s="139">
        <v>80</v>
      </c>
      <c r="I158" s="140"/>
      <c r="J158" s="141">
        <f>ROUND(I158*H158,2)</f>
        <v>0</v>
      </c>
      <c r="K158" s="137" t="s">
        <v>4895</v>
      </c>
      <c r="L158" s="33"/>
      <c r="M158" s="142" t="s">
        <v>2</v>
      </c>
      <c r="N158" s="143" t="s">
        <v>42</v>
      </c>
      <c r="P158" s="144">
        <f>O158*H158</f>
        <v>0</v>
      </c>
      <c r="Q158" s="144">
        <v>0</v>
      </c>
      <c r="R158" s="144">
        <f>Q158*H158</f>
        <v>0</v>
      </c>
      <c r="S158" s="144">
        <v>0</v>
      </c>
      <c r="T158" s="145">
        <f>S158*H158</f>
        <v>0</v>
      </c>
      <c r="AR158" s="146" t="s">
        <v>423</v>
      </c>
      <c r="AT158" s="146" t="s">
        <v>306</v>
      </c>
      <c r="AU158" s="146" t="s">
        <v>78</v>
      </c>
      <c r="AY158" s="18" t="s">
        <v>304</v>
      </c>
      <c r="BE158" s="147">
        <f>IF(N158="základní",J158,0)</f>
        <v>0</v>
      </c>
      <c r="BF158" s="147">
        <f>IF(N158="snížená",J158,0)</f>
        <v>0</v>
      </c>
      <c r="BG158" s="147">
        <f>IF(N158="zákl. přenesená",J158,0)</f>
        <v>0</v>
      </c>
      <c r="BH158" s="147">
        <f>IF(N158="sníž. přenesená",J158,0)</f>
        <v>0</v>
      </c>
      <c r="BI158" s="147">
        <f>IF(N158="nulová",J158,0)</f>
        <v>0</v>
      </c>
      <c r="BJ158" s="18" t="s">
        <v>78</v>
      </c>
      <c r="BK158" s="147">
        <f>ROUND(I158*H158,2)</f>
        <v>0</v>
      </c>
      <c r="BL158" s="18" t="s">
        <v>423</v>
      </c>
      <c r="BM158" s="146" t="s">
        <v>1415</v>
      </c>
    </row>
    <row r="159" spans="2:65" s="1" customFormat="1" ht="39" x14ac:dyDescent="0.2">
      <c r="B159" s="33"/>
      <c r="D159" s="153" t="s">
        <v>360</v>
      </c>
      <c r="F159" s="180" t="s">
        <v>5200</v>
      </c>
      <c r="I159" s="150"/>
      <c r="L159" s="33"/>
      <c r="M159" s="151"/>
      <c r="T159" s="54"/>
      <c r="AT159" s="18" t="s">
        <v>360</v>
      </c>
      <c r="AU159" s="18" t="s">
        <v>78</v>
      </c>
    </row>
    <row r="160" spans="2:65" s="1" customFormat="1" ht="16.5" customHeight="1" x14ac:dyDescent="0.2">
      <c r="B160" s="134"/>
      <c r="C160" s="135" t="s">
        <v>747</v>
      </c>
      <c r="D160" s="135" t="s">
        <v>306</v>
      </c>
      <c r="E160" s="136" t="s">
        <v>5203</v>
      </c>
      <c r="F160" s="137" t="s">
        <v>5204</v>
      </c>
      <c r="G160" s="138" t="s">
        <v>871</v>
      </c>
      <c r="H160" s="139">
        <v>2</v>
      </c>
      <c r="I160" s="140"/>
      <c r="J160" s="141">
        <f>ROUND(I160*H160,2)</f>
        <v>0</v>
      </c>
      <c r="K160" s="137" t="s">
        <v>4895</v>
      </c>
      <c r="L160" s="33"/>
      <c r="M160" s="142" t="s">
        <v>2</v>
      </c>
      <c r="N160" s="143" t="s">
        <v>42</v>
      </c>
      <c r="P160" s="144">
        <f>O160*H160</f>
        <v>0</v>
      </c>
      <c r="Q160" s="144">
        <v>0</v>
      </c>
      <c r="R160" s="144">
        <f>Q160*H160</f>
        <v>0</v>
      </c>
      <c r="S160" s="144">
        <v>0</v>
      </c>
      <c r="T160" s="145">
        <f>S160*H160</f>
        <v>0</v>
      </c>
      <c r="AR160" s="146" t="s">
        <v>423</v>
      </c>
      <c r="AT160" s="146" t="s">
        <v>306</v>
      </c>
      <c r="AU160" s="146" t="s">
        <v>78</v>
      </c>
      <c r="AY160" s="18" t="s">
        <v>304</v>
      </c>
      <c r="BE160" s="147">
        <f>IF(N160="základní",J160,0)</f>
        <v>0</v>
      </c>
      <c r="BF160" s="147">
        <f>IF(N160="snížená",J160,0)</f>
        <v>0</v>
      </c>
      <c r="BG160" s="147">
        <f>IF(N160="zákl. přenesená",J160,0)</f>
        <v>0</v>
      </c>
      <c r="BH160" s="147">
        <f>IF(N160="sníž. přenesená",J160,0)</f>
        <v>0</v>
      </c>
      <c r="BI160" s="147">
        <f>IF(N160="nulová",J160,0)</f>
        <v>0</v>
      </c>
      <c r="BJ160" s="18" t="s">
        <v>78</v>
      </c>
      <c r="BK160" s="147">
        <f>ROUND(I160*H160,2)</f>
        <v>0</v>
      </c>
      <c r="BL160" s="18" t="s">
        <v>423</v>
      </c>
      <c r="BM160" s="146" t="s">
        <v>1432</v>
      </c>
    </row>
    <row r="161" spans="2:65" s="1" customFormat="1" ht="16.5" customHeight="1" x14ac:dyDescent="0.2">
      <c r="B161" s="134"/>
      <c r="C161" s="135" t="s">
        <v>758</v>
      </c>
      <c r="D161" s="135" t="s">
        <v>306</v>
      </c>
      <c r="E161" s="136" t="s">
        <v>5205</v>
      </c>
      <c r="F161" s="137" t="s">
        <v>5206</v>
      </c>
      <c r="G161" s="138" t="s">
        <v>871</v>
      </c>
      <c r="H161" s="139">
        <v>14</v>
      </c>
      <c r="I161" s="140"/>
      <c r="J161" s="141">
        <f>ROUND(I161*H161,2)</f>
        <v>0</v>
      </c>
      <c r="K161" s="137" t="s">
        <v>4895</v>
      </c>
      <c r="L161" s="33"/>
      <c r="M161" s="142" t="s">
        <v>2</v>
      </c>
      <c r="N161" s="143" t="s">
        <v>42</v>
      </c>
      <c r="P161" s="144">
        <f>O161*H161</f>
        <v>0</v>
      </c>
      <c r="Q161" s="144">
        <v>0</v>
      </c>
      <c r="R161" s="144">
        <f>Q161*H161</f>
        <v>0</v>
      </c>
      <c r="S161" s="144">
        <v>0</v>
      </c>
      <c r="T161" s="145">
        <f>S161*H161</f>
        <v>0</v>
      </c>
      <c r="AR161" s="146" t="s">
        <v>423</v>
      </c>
      <c r="AT161" s="146" t="s">
        <v>306</v>
      </c>
      <c r="AU161" s="146" t="s">
        <v>78</v>
      </c>
      <c r="AY161" s="18" t="s">
        <v>304</v>
      </c>
      <c r="BE161" s="147">
        <f>IF(N161="základní",J161,0)</f>
        <v>0</v>
      </c>
      <c r="BF161" s="147">
        <f>IF(N161="snížená",J161,0)</f>
        <v>0</v>
      </c>
      <c r="BG161" s="147">
        <f>IF(N161="zákl. přenesená",J161,0)</f>
        <v>0</v>
      </c>
      <c r="BH161" s="147">
        <f>IF(N161="sníž. přenesená",J161,0)</f>
        <v>0</v>
      </c>
      <c r="BI161" s="147">
        <f>IF(N161="nulová",J161,0)</f>
        <v>0</v>
      </c>
      <c r="BJ161" s="18" t="s">
        <v>78</v>
      </c>
      <c r="BK161" s="147">
        <f>ROUND(I161*H161,2)</f>
        <v>0</v>
      </c>
      <c r="BL161" s="18" t="s">
        <v>423</v>
      </c>
      <c r="BM161" s="146" t="s">
        <v>1445</v>
      </c>
    </row>
    <row r="162" spans="2:65" s="1" customFormat="1" ht="16.5" customHeight="1" x14ac:dyDescent="0.2">
      <c r="B162" s="134"/>
      <c r="C162" s="135" t="s">
        <v>770</v>
      </c>
      <c r="D162" s="135" t="s">
        <v>306</v>
      </c>
      <c r="E162" s="136" t="s">
        <v>5207</v>
      </c>
      <c r="F162" s="137" t="s">
        <v>5208</v>
      </c>
      <c r="G162" s="138" t="s">
        <v>179</v>
      </c>
      <c r="H162" s="139">
        <v>1044</v>
      </c>
      <c r="I162" s="140"/>
      <c r="J162" s="141">
        <f>ROUND(I162*H162,2)</f>
        <v>0</v>
      </c>
      <c r="K162" s="137" t="s">
        <v>4895</v>
      </c>
      <c r="L162" s="33"/>
      <c r="M162" s="142" t="s">
        <v>2</v>
      </c>
      <c r="N162" s="143" t="s">
        <v>42</v>
      </c>
      <c r="P162" s="144">
        <f>O162*H162</f>
        <v>0</v>
      </c>
      <c r="Q162" s="144">
        <v>0</v>
      </c>
      <c r="R162" s="144">
        <f>Q162*H162</f>
        <v>0</v>
      </c>
      <c r="S162" s="144">
        <v>0</v>
      </c>
      <c r="T162" s="145">
        <f>S162*H162</f>
        <v>0</v>
      </c>
      <c r="AR162" s="146" t="s">
        <v>423</v>
      </c>
      <c r="AT162" s="146" t="s">
        <v>306</v>
      </c>
      <c r="AU162" s="146" t="s">
        <v>78</v>
      </c>
      <c r="AY162" s="18" t="s">
        <v>304</v>
      </c>
      <c r="BE162" s="147">
        <f>IF(N162="základní",J162,0)</f>
        <v>0</v>
      </c>
      <c r="BF162" s="147">
        <f>IF(N162="snížená",J162,0)</f>
        <v>0</v>
      </c>
      <c r="BG162" s="147">
        <f>IF(N162="zákl. přenesená",J162,0)</f>
        <v>0</v>
      </c>
      <c r="BH162" s="147">
        <f>IF(N162="sníž. přenesená",J162,0)</f>
        <v>0</v>
      </c>
      <c r="BI162" s="147">
        <f>IF(N162="nulová",J162,0)</f>
        <v>0</v>
      </c>
      <c r="BJ162" s="18" t="s">
        <v>78</v>
      </c>
      <c r="BK162" s="147">
        <f>ROUND(I162*H162,2)</f>
        <v>0</v>
      </c>
      <c r="BL162" s="18" t="s">
        <v>423</v>
      </c>
      <c r="BM162" s="146" t="s">
        <v>1453</v>
      </c>
    </row>
    <row r="163" spans="2:65" s="1" customFormat="1" ht="16.5" customHeight="1" x14ac:dyDescent="0.2">
      <c r="B163" s="134"/>
      <c r="C163" s="135" t="s">
        <v>779</v>
      </c>
      <c r="D163" s="135" t="s">
        <v>306</v>
      </c>
      <c r="E163" s="136" t="s">
        <v>5209</v>
      </c>
      <c r="F163" s="137" t="s">
        <v>5210</v>
      </c>
      <c r="G163" s="138" t="s">
        <v>179</v>
      </c>
      <c r="H163" s="139">
        <v>469</v>
      </c>
      <c r="I163" s="140"/>
      <c r="J163" s="141">
        <f>ROUND(I163*H163,2)</f>
        <v>0</v>
      </c>
      <c r="K163" s="137" t="s">
        <v>4895</v>
      </c>
      <c r="L163" s="33"/>
      <c r="M163" s="142" t="s">
        <v>2</v>
      </c>
      <c r="N163" s="143" t="s">
        <v>42</v>
      </c>
      <c r="P163" s="144">
        <f>O163*H163</f>
        <v>0</v>
      </c>
      <c r="Q163" s="144">
        <v>0</v>
      </c>
      <c r="R163" s="144">
        <f>Q163*H163</f>
        <v>0</v>
      </c>
      <c r="S163" s="144">
        <v>0</v>
      </c>
      <c r="T163" s="145">
        <f>S163*H163</f>
        <v>0</v>
      </c>
      <c r="AR163" s="146" t="s">
        <v>423</v>
      </c>
      <c r="AT163" s="146" t="s">
        <v>306</v>
      </c>
      <c r="AU163" s="146" t="s">
        <v>78</v>
      </c>
      <c r="AY163" s="18" t="s">
        <v>304</v>
      </c>
      <c r="BE163" s="147">
        <f>IF(N163="základní",J163,0)</f>
        <v>0</v>
      </c>
      <c r="BF163" s="147">
        <f>IF(N163="snížená",J163,0)</f>
        <v>0</v>
      </c>
      <c r="BG163" s="147">
        <f>IF(N163="zákl. přenesená",J163,0)</f>
        <v>0</v>
      </c>
      <c r="BH163" s="147">
        <f>IF(N163="sníž. přenesená",J163,0)</f>
        <v>0</v>
      </c>
      <c r="BI163" s="147">
        <f>IF(N163="nulová",J163,0)</f>
        <v>0</v>
      </c>
      <c r="BJ163" s="18" t="s">
        <v>78</v>
      </c>
      <c r="BK163" s="147">
        <f>ROUND(I163*H163,2)</f>
        <v>0</v>
      </c>
      <c r="BL163" s="18" t="s">
        <v>423</v>
      </c>
      <c r="BM163" s="146" t="s">
        <v>1466</v>
      </c>
    </row>
    <row r="164" spans="2:65" s="1" customFormat="1" ht="21.75" customHeight="1" x14ac:dyDescent="0.2">
      <c r="B164" s="134"/>
      <c r="C164" s="135" t="s">
        <v>788</v>
      </c>
      <c r="D164" s="135" t="s">
        <v>306</v>
      </c>
      <c r="E164" s="136" t="s">
        <v>5211</v>
      </c>
      <c r="F164" s="137" t="s">
        <v>5212</v>
      </c>
      <c r="G164" s="138" t="s">
        <v>383</v>
      </c>
      <c r="H164" s="139">
        <v>1.69</v>
      </c>
      <c r="I164" s="140"/>
      <c r="J164" s="141">
        <f>ROUND(I164*H164,2)</f>
        <v>0</v>
      </c>
      <c r="K164" s="137" t="s">
        <v>4895</v>
      </c>
      <c r="L164" s="33"/>
      <c r="M164" s="142" t="s">
        <v>2</v>
      </c>
      <c r="N164" s="143" t="s">
        <v>42</v>
      </c>
      <c r="P164" s="144">
        <f>O164*H164</f>
        <v>0</v>
      </c>
      <c r="Q164" s="144">
        <v>0</v>
      </c>
      <c r="R164" s="144">
        <f>Q164*H164</f>
        <v>0</v>
      </c>
      <c r="S164" s="144">
        <v>0</v>
      </c>
      <c r="T164" s="145">
        <f>S164*H164</f>
        <v>0</v>
      </c>
      <c r="AR164" s="146" t="s">
        <v>423</v>
      </c>
      <c r="AT164" s="146" t="s">
        <v>306</v>
      </c>
      <c r="AU164" s="146" t="s">
        <v>78</v>
      </c>
      <c r="AY164" s="18" t="s">
        <v>304</v>
      </c>
      <c r="BE164" s="147">
        <f>IF(N164="základní",J164,0)</f>
        <v>0</v>
      </c>
      <c r="BF164" s="147">
        <f>IF(N164="snížená",J164,0)</f>
        <v>0</v>
      </c>
      <c r="BG164" s="147">
        <f>IF(N164="zákl. přenesená",J164,0)</f>
        <v>0</v>
      </c>
      <c r="BH164" s="147">
        <f>IF(N164="sníž. přenesená",J164,0)</f>
        <v>0</v>
      </c>
      <c r="BI164" s="147">
        <f>IF(N164="nulová",J164,0)</f>
        <v>0</v>
      </c>
      <c r="BJ164" s="18" t="s">
        <v>78</v>
      </c>
      <c r="BK164" s="147">
        <f>ROUND(I164*H164,2)</f>
        <v>0</v>
      </c>
      <c r="BL164" s="18" t="s">
        <v>423</v>
      </c>
      <c r="BM164" s="146" t="s">
        <v>1475</v>
      </c>
    </row>
    <row r="165" spans="2:65" s="11" customFormat="1" ht="25.9" customHeight="1" x14ac:dyDescent="0.2">
      <c r="B165" s="122"/>
      <c r="D165" s="123" t="s">
        <v>70</v>
      </c>
      <c r="E165" s="124" t="s">
        <v>5213</v>
      </c>
      <c r="F165" s="124" t="s">
        <v>5214</v>
      </c>
      <c r="I165" s="125"/>
      <c r="J165" s="126">
        <f>BK165</f>
        <v>0</v>
      </c>
      <c r="L165" s="122"/>
      <c r="M165" s="127"/>
      <c r="P165" s="128">
        <f>SUM(P166:P193)</f>
        <v>0</v>
      </c>
      <c r="R165" s="128">
        <f>SUM(R166:R193)</f>
        <v>0</v>
      </c>
      <c r="T165" s="129">
        <f>SUM(T166:T193)</f>
        <v>0</v>
      </c>
      <c r="AR165" s="123" t="s">
        <v>80</v>
      </c>
      <c r="AT165" s="130" t="s">
        <v>70</v>
      </c>
      <c r="AU165" s="130" t="s">
        <v>71</v>
      </c>
      <c r="AY165" s="123" t="s">
        <v>304</v>
      </c>
      <c r="BK165" s="131">
        <f>SUM(BK166:BK193)</f>
        <v>0</v>
      </c>
    </row>
    <row r="166" spans="2:65" s="1" customFormat="1" ht="21.75" customHeight="1" x14ac:dyDescent="0.2">
      <c r="B166" s="134"/>
      <c r="C166" s="135" t="s">
        <v>809</v>
      </c>
      <c r="D166" s="135" t="s">
        <v>306</v>
      </c>
      <c r="E166" s="136" t="s">
        <v>5215</v>
      </c>
      <c r="F166" s="137" t="s">
        <v>5216</v>
      </c>
      <c r="G166" s="138" t="s">
        <v>871</v>
      </c>
      <c r="H166" s="139">
        <v>8</v>
      </c>
      <c r="I166" s="140"/>
      <c r="J166" s="141">
        <f t="shared" ref="J166:J193" si="30">ROUND(I166*H166,2)</f>
        <v>0</v>
      </c>
      <c r="K166" s="137" t="s">
        <v>4895</v>
      </c>
      <c r="L166" s="33"/>
      <c r="M166" s="142" t="s">
        <v>2</v>
      </c>
      <c r="N166" s="143" t="s">
        <v>42</v>
      </c>
      <c r="P166" s="144">
        <f t="shared" ref="P166:P193" si="31">O166*H166</f>
        <v>0</v>
      </c>
      <c r="Q166" s="144">
        <v>0</v>
      </c>
      <c r="R166" s="144">
        <f t="shared" ref="R166:R193" si="32">Q166*H166</f>
        <v>0</v>
      </c>
      <c r="S166" s="144">
        <v>0</v>
      </c>
      <c r="T166" s="145">
        <f t="shared" ref="T166:T193" si="33">S166*H166</f>
        <v>0</v>
      </c>
      <c r="AR166" s="146" t="s">
        <v>423</v>
      </c>
      <c r="AT166" s="146" t="s">
        <v>306</v>
      </c>
      <c r="AU166" s="146" t="s">
        <v>78</v>
      </c>
      <c r="AY166" s="18" t="s">
        <v>304</v>
      </c>
      <c r="BE166" s="147">
        <f t="shared" ref="BE166:BE193" si="34">IF(N166="základní",J166,0)</f>
        <v>0</v>
      </c>
      <c r="BF166" s="147">
        <f t="shared" ref="BF166:BF193" si="35">IF(N166="snížená",J166,0)</f>
        <v>0</v>
      </c>
      <c r="BG166" s="147">
        <f t="shared" ref="BG166:BG193" si="36">IF(N166="zákl. přenesená",J166,0)</f>
        <v>0</v>
      </c>
      <c r="BH166" s="147">
        <f t="shared" ref="BH166:BH193" si="37">IF(N166="sníž. přenesená",J166,0)</f>
        <v>0</v>
      </c>
      <c r="BI166" s="147">
        <f t="shared" ref="BI166:BI193" si="38">IF(N166="nulová",J166,0)</f>
        <v>0</v>
      </c>
      <c r="BJ166" s="18" t="s">
        <v>78</v>
      </c>
      <c r="BK166" s="147">
        <f t="shared" ref="BK166:BK193" si="39">ROUND(I166*H166,2)</f>
        <v>0</v>
      </c>
      <c r="BL166" s="18" t="s">
        <v>423</v>
      </c>
      <c r="BM166" s="146" t="s">
        <v>1488</v>
      </c>
    </row>
    <row r="167" spans="2:65" s="1" customFormat="1" ht="21.75" customHeight="1" x14ac:dyDescent="0.2">
      <c r="B167" s="134"/>
      <c r="C167" s="135" t="s">
        <v>814</v>
      </c>
      <c r="D167" s="135" t="s">
        <v>306</v>
      </c>
      <c r="E167" s="136" t="s">
        <v>5217</v>
      </c>
      <c r="F167" s="137" t="s">
        <v>5218</v>
      </c>
      <c r="G167" s="138" t="s">
        <v>871</v>
      </c>
      <c r="H167" s="139">
        <v>14</v>
      </c>
      <c r="I167" s="140"/>
      <c r="J167" s="141">
        <f t="shared" si="30"/>
        <v>0</v>
      </c>
      <c r="K167" s="137" t="s">
        <v>4895</v>
      </c>
      <c r="L167" s="33"/>
      <c r="M167" s="142" t="s">
        <v>2</v>
      </c>
      <c r="N167" s="143" t="s">
        <v>42</v>
      </c>
      <c r="P167" s="144">
        <f t="shared" si="31"/>
        <v>0</v>
      </c>
      <c r="Q167" s="144">
        <v>0</v>
      </c>
      <c r="R167" s="144">
        <f t="shared" si="32"/>
        <v>0</v>
      </c>
      <c r="S167" s="144">
        <v>0</v>
      </c>
      <c r="T167" s="145">
        <f t="shared" si="33"/>
        <v>0</v>
      </c>
      <c r="AR167" s="146" t="s">
        <v>423</v>
      </c>
      <c r="AT167" s="146" t="s">
        <v>306</v>
      </c>
      <c r="AU167" s="146" t="s">
        <v>78</v>
      </c>
      <c r="AY167" s="18" t="s">
        <v>304</v>
      </c>
      <c r="BE167" s="147">
        <f t="shared" si="34"/>
        <v>0</v>
      </c>
      <c r="BF167" s="147">
        <f t="shared" si="35"/>
        <v>0</v>
      </c>
      <c r="BG167" s="147">
        <f t="shared" si="36"/>
        <v>0</v>
      </c>
      <c r="BH167" s="147">
        <f t="shared" si="37"/>
        <v>0</v>
      </c>
      <c r="BI167" s="147">
        <f t="shared" si="38"/>
        <v>0</v>
      </c>
      <c r="BJ167" s="18" t="s">
        <v>78</v>
      </c>
      <c r="BK167" s="147">
        <f t="shared" si="39"/>
        <v>0</v>
      </c>
      <c r="BL167" s="18" t="s">
        <v>423</v>
      </c>
      <c r="BM167" s="146" t="s">
        <v>1500</v>
      </c>
    </row>
    <row r="168" spans="2:65" s="1" customFormat="1" ht="21.75" customHeight="1" x14ac:dyDescent="0.2">
      <c r="B168" s="134"/>
      <c r="C168" s="135" t="s">
        <v>830</v>
      </c>
      <c r="D168" s="135" t="s">
        <v>306</v>
      </c>
      <c r="E168" s="136" t="s">
        <v>5219</v>
      </c>
      <c r="F168" s="137" t="s">
        <v>5220</v>
      </c>
      <c r="G168" s="138" t="s">
        <v>871</v>
      </c>
      <c r="H168" s="139">
        <v>15</v>
      </c>
      <c r="I168" s="140"/>
      <c r="J168" s="141">
        <f t="shared" si="30"/>
        <v>0</v>
      </c>
      <c r="K168" s="137" t="s">
        <v>4895</v>
      </c>
      <c r="L168" s="33"/>
      <c r="M168" s="142" t="s">
        <v>2</v>
      </c>
      <c r="N168" s="143" t="s">
        <v>42</v>
      </c>
      <c r="P168" s="144">
        <f t="shared" si="31"/>
        <v>0</v>
      </c>
      <c r="Q168" s="144">
        <v>0</v>
      </c>
      <c r="R168" s="144">
        <f t="shared" si="32"/>
        <v>0</v>
      </c>
      <c r="S168" s="144">
        <v>0</v>
      </c>
      <c r="T168" s="145">
        <f t="shared" si="33"/>
        <v>0</v>
      </c>
      <c r="AR168" s="146" t="s">
        <v>423</v>
      </c>
      <c r="AT168" s="146" t="s">
        <v>306</v>
      </c>
      <c r="AU168" s="146" t="s">
        <v>78</v>
      </c>
      <c r="AY168" s="18" t="s">
        <v>304</v>
      </c>
      <c r="BE168" s="147">
        <f t="shared" si="34"/>
        <v>0</v>
      </c>
      <c r="BF168" s="147">
        <f t="shared" si="35"/>
        <v>0</v>
      </c>
      <c r="BG168" s="147">
        <f t="shared" si="36"/>
        <v>0</v>
      </c>
      <c r="BH168" s="147">
        <f t="shared" si="37"/>
        <v>0</v>
      </c>
      <c r="BI168" s="147">
        <f t="shared" si="38"/>
        <v>0</v>
      </c>
      <c r="BJ168" s="18" t="s">
        <v>78</v>
      </c>
      <c r="BK168" s="147">
        <f t="shared" si="39"/>
        <v>0</v>
      </c>
      <c r="BL168" s="18" t="s">
        <v>423</v>
      </c>
      <c r="BM168" s="146" t="s">
        <v>1514</v>
      </c>
    </row>
    <row r="169" spans="2:65" s="1" customFormat="1" ht="21.75" customHeight="1" x14ac:dyDescent="0.2">
      <c r="B169" s="134"/>
      <c r="C169" s="135" t="s">
        <v>152</v>
      </c>
      <c r="D169" s="135" t="s">
        <v>306</v>
      </c>
      <c r="E169" s="136" t="s">
        <v>5221</v>
      </c>
      <c r="F169" s="137" t="s">
        <v>5222</v>
      </c>
      <c r="G169" s="138" t="s">
        <v>871</v>
      </c>
      <c r="H169" s="139">
        <v>9</v>
      </c>
      <c r="I169" s="140"/>
      <c r="J169" s="141">
        <f t="shared" si="30"/>
        <v>0</v>
      </c>
      <c r="K169" s="137" t="s">
        <v>4895</v>
      </c>
      <c r="L169" s="33"/>
      <c r="M169" s="142" t="s">
        <v>2</v>
      </c>
      <c r="N169" s="143" t="s">
        <v>42</v>
      </c>
      <c r="P169" s="144">
        <f t="shared" si="31"/>
        <v>0</v>
      </c>
      <c r="Q169" s="144">
        <v>0</v>
      </c>
      <c r="R169" s="144">
        <f t="shared" si="32"/>
        <v>0</v>
      </c>
      <c r="S169" s="144">
        <v>0</v>
      </c>
      <c r="T169" s="145">
        <f t="shared" si="33"/>
        <v>0</v>
      </c>
      <c r="AR169" s="146" t="s">
        <v>423</v>
      </c>
      <c r="AT169" s="146" t="s">
        <v>306</v>
      </c>
      <c r="AU169" s="146" t="s">
        <v>78</v>
      </c>
      <c r="AY169" s="18" t="s">
        <v>304</v>
      </c>
      <c r="BE169" s="147">
        <f t="shared" si="34"/>
        <v>0</v>
      </c>
      <c r="BF169" s="147">
        <f t="shared" si="35"/>
        <v>0</v>
      </c>
      <c r="BG169" s="147">
        <f t="shared" si="36"/>
        <v>0</v>
      </c>
      <c r="BH169" s="147">
        <f t="shared" si="37"/>
        <v>0</v>
      </c>
      <c r="BI169" s="147">
        <f t="shared" si="38"/>
        <v>0</v>
      </c>
      <c r="BJ169" s="18" t="s">
        <v>78</v>
      </c>
      <c r="BK169" s="147">
        <f t="shared" si="39"/>
        <v>0</v>
      </c>
      <c r="BL169" s="18" t="s">
        <v>423</v>
      </c>
      <c r="BM169" s="146" t="s">
        <v>1565</v>
      </c>
    </row>
    <row r="170" spans="2:65" s="1" customFormat="1" ht="24.2" customHeight="1" x14ac:dyDescent="0.2">
      <c r="B170" s="134"/>
      <c r="C170" s="135" t="s">
        <v>850</v>
      </c>
      <c r="D170" s="135" t="s">
        <v>306</v>
      </c>
      <c r="E170" s="136" t="s">
        <v>5223</v>
      </c>
      <c r="F170" s="137" t="s">
        <v>5224</v>
      </c>
      <c r="G170" s="138" t="s">
        <v>871</v>
      </c>
      <c r="H170" s="139">
        <v>4</v>
      </c>
      <c r="I170" s="140"/>
      <c r="J170" s="141">
        <f t="shared" si="30"/>
        <v>0</v>
      </c>
      <c r="K170" s="137" t="s">
        <v>4895</v>
      </c>
      <c r="L170" s="33"/>
      <c r="M170" s="142" t="s">
        <v>2</v>
      </c>
      <c r="N170" s="143" t="s">
        <v>42</v>
      </c>
      <c r="P170" s="144">
        <f t="shared" si="31"/>
        <v>0</v>
      </c>
      <c r="Q170" s="144">
        <v>0</v>
      </c>
      <c r="R170" s="144">
        <f t="shared" si="32"/>
        <v>0</v>
      </c>
      <c r="S170" s="144">
        <v>0</v>
      </c>
      <c r="T170" s="145">
        <f t="shared" si="33"/>
        <v>0</v>
      </c>
      <c r="AR170" s="146" t="s">
        <v>423</v>
      </c>
      <c r="AT170" s="146" t="s">
        <v>306</v>
      </c>
      <c r="AU170" s="146" t="s">
        <v>78</v>
      </c>
      <c r="AY170" s="18" t="s">
        <v>304</v>
      </c>
      <c r="BE170" s="147">
        <f t="shared" si="34"/>
        <v>0</v>
      </c>
      <c r="BF170" s="147">
        <f t="shared" si="35"/>
        <v>0</v>
      </c>
      <c r="BG170" s="147">
        <f t="shared" si="36"/>
        <v>0</v>
      </c>
      <c r="BH170" s="147">
        <f t="shared" si="37"/>
        <v>0</v>
      </c>
      <c r="BI170" s="147">
        <f t="shared" si="38"/>
        <v>0</v>
      </c>
      <c r="BJ170" s="18" t="s">
        <v>78</v>
      </c>
      <c r="BK170" s="147">
        <f t="shared" si="39"/>
        <v>0</v>
      </c>
      <c r="BL170" s="18" t="s">
        <v>423</v>
      </c>
      <c r="BM170" s="146" t="s">
        <v>1583</v>
      </c>
    </row>
    <row r="171" spans="2:65" s="1" customFormat="1" ht="24.2" customHeight="1" x14ac:dyDescent="0.2">
      <c r="B171" s="134"/>
      <c r="C171" s="135" t="s">
        <v>858</v>
      </c>
      <c r="D171" s="135" t="s">
        <v>306</v>
      </c>
      <c r="E171" s="136" t="s">
        <v>5225</v>
      </c>
      <c r="F171" s="137" t="s">
        <v>5226</v>
      </c>
      <c r="G171" s="138" t="s">
        <v>871</v>
      </c>
      <c r="H171" s="139">
        <v>2</v>
      </c>
      <c r="I171" s="140"/>
      <c r="J171" s="141">
        <f t="shared" si="30"/>
        <v>0</v>
      </c>
      <c r="K171" s="137" t="s">
        <v>4895</v>
      </c>
      <c r="L171" s="33"/>
      <c r="M171" s="142" t="s">
        <v>2</v>
      </c>
      <c r="N171" s="143" t="s">
        <v>42</v>
      </c>
      <c r="P171" s="144">
        <f t="shared" si="31"/>
        <v>0</v>
      </c>
      <c r="Q171" s="144">
        <v>0</v>
      </c>
      <c r="R171" s="144">
        <f t="shared" si="32"/>
        <v>0</v>
      </c>
      <c r="S171" s="144">
        <v>0</v>
      </c>
      <c r="T171" s="145">
        <f t="shared" si="33"/>
        <v>0</v>
      </c>
      <c r="AR171" s="146" t="s">
        <v>423</v>
      </c>
      <c r="AT171" s="146" t="s">
        <v>306</v>
      </c>
      <c r="AU171" s="146" t="s">
        <v>78</v>
      </c>
      <c r="AY171" s="18" t="s">
        <v>304</v>
      </c>
      <c r="BE171" s="147">
        <f t="shared" si="34"/>
        <v>0</v>
      </c>
      <c r="BF171" s="147">
        <f t="shared" si="35"/>
        <v>0</v>
      </c>
      <c r="BG171" s="147">
        <f t="shared" si="36"/>
        <v>0</v>
      </c>
      <c r="BH171" s="147">
        <f t="shared" si="37"/>
        <v>0</v>
      </c>
      <c r="BI171" s="147">
        <f t="shared" si="38"/>
        <v>0</v>
      </c>
      <c r="BJ171" s="18" t="s">
        <v>78</v>
      </c>
      <c r="BK171" s="147">
        <f t="shared" si="39"/>
        <v>0</v>
      </c>
      <c r="BL171" s="18" t="s">
        <v>423</v>
      </c>
      <c r="BM171" s="146" t="s">
        <v>1618</v>
      </c>
    </row>
    <row r="172" spans="2:65" s="1" customFormat="1" ht="21.75" customHeight="1" x14ac:dyDescent="0.2">
      <c r="B172" s="134"/>
      <c r="C172" s="135" t="s">
        <v>868</v>
      </c>
      <c r="D172" s="135" t="s">
        <v>306</v>
      </c>
      <c r="E172" s="136" t="s">
        <v>5227</v>
      </c>
      <c r="F172" s="137" t="s">
        <v>5228</v>
      </c>
      <c r="G172" s="138" t="s">
        <v>871</v>
      </c>
      <c r="H172" s="139">
        <v>1</v>
      </c>
      <c r="I172" s="140"/>
      <c r="J172" s="141">
        <f t="shared" si="30"/>
        <v>0</v>
      </c>
      <c r="K172" s="137" t="s">
        <v>4895</v>
      </c>
      <c r="L172" s="33"/>
      <c r="M172" s="142" t="s">
        <v>2</v>
      </c>
      <c r="N172" s="143" t="s">
        <v>42</v>
      </c>
      <c r="P172" s="144">
        <f t="shared" si="31"/>
        <v>0</v>
      </c>
      <c r="Q172" s="144">
        <v>0</v>
      </c>
      <c r="R172" s="144">
        <f t="shared" si="32"/>
        <v>0</v>
      </c>
      <c r="S172" s="144">
        <v>0</v>
      </c>
      <c r="T172" s="145">
        <f t="shared" si="33"/>
        <v>0</v>
      </c>
      <c r="AR172" s="146" t="s">
        <v>423</v>
      </c>
      <c r="AT172" s="146" t="s">
        <v>306</v>
      </c>
      <c r="AU172" s="146" t="s">
        <v>78</v>
      </c>
      <c r="AY172" s="18" t="s">
        <v>304</v>
      </c>
      <c r="BE172" s="147">
        <f t="shared" si="34"/>
        <v>0</v>
      </c>
      <c r="BF172" s="147">
        <f t="shared" si="35"/>
        <v>0</v>
      </c>
      <c r="BG172" s="147">
        <f t="shared" si="36"/>
        <v>0</v>
      </c>
      <c r="BH172" s="147">
        <f t="shared" si="37"/>
        <v>0</v>
      </c>
      <c r="BI172" s="147">
        <f t="shared" si="38"/>
        <v>0</v>
      </c>
      <c r="BJ172" s="18" t="s">
        <v>78</v>
      </c>
      <c r="BK172" s="147">
        <f t="shared" si="39"/>
        <v>0</v>
      </c>
      <c r="BL172" s="18" t="s">
        <v>423</v>
      </c>
      <c r="BM172" s="146" t="s">
        <v>1646</v>
      </c>
    </row>
    <row r="173" spans="2:65" s="1" customFormat="1" ht="21.75" customHeight="1" x14ac:dyDescent="0.2">
      <c r="B173" s="134"/>
      <c r="C173" s="135" t="s">
        <v>875</v>
      </c>
      <c r="D173" s="135" t="s">
        <v>306</v>
      </c>
      <c r="E173" s="136" t="s">
        <v>5229</v>
      </c>
      <c r="F173" s="137" t="s">
        <v>5230</v>
      </c>
      <c r="G173" s="138" t="s">
        <v>871</v>
      </c>
      <c r="H173" s="139">
        <v>4</v>
      </c>
      <c r="I173" s="140"/>
      <c r="J173" s="141">
        <f t="shared" si="30"/>
        <v>0</v>
      </c>
      <c r="K173" s="137" t="s">
        <v>4895</v>
      </c>
      <c r="L173" s="33"/>
      <c r="M173" s="142" t="s">
        <v>2</v>
      </c>
      <c r="N173" s="143" t="s">
        <v>42</v>
      </c>
      <c r="P173" s="144">
        <f t="shared" si="31"/>
        <v>0</v>
      </c>
      <c r="Q173" s="144">
        <v>0</v>
      </c>
      <c r="R173" s="144">
        <f t="shared" si="32"/>
        <v>0</v>
      </c>
      <c r="S173" s="144">
        <v>0</v>
      </c>
      <c r="T173" s="145">
        <f t="shared" si="33"/>
        <v>0</v>
      </c>
      <c r="AR173" s="146" t="s">
        <v>423</v>
      </c>
      <c r="AT173" s="146" t="s">
        <v>306</v>
      </c>
      <c r="AU173" s="146" t="s">
        <v>78</v>
      </c>
      <c r="AY173" s="18" t="s">
        <v>304</v>
      </c>
      <c r="BE173" s="147">
        <f t="shared" si="34"/>
        <v>0</v>
      </c>
      <c r="BF173" s="147">
        <f t="shared" si="35"/>
        <v>0</v>
      </c>
      <c r="BG173" s="147">
        <f t="shared" si="36"/>
        <v>0</v>
      </c>
      <c r="BH173" s="147">
        <f t="shared" si="37"/>
        <v>0</v>
      </c>
      <c r="BI173" s="147">
        <f t="shared" si="38"/>
        <v>0</v>
      </c>
      <c r="BJ173" s="18" t="s">
        <v>78</v>
      </c>
      <c r="BK173" s="147">
        <f t="shared" si="39"/>
        <v>0</v>
      </c>
      <c r="BL173" s="18" t="s">
        <v>423</v>
      </c>
      <c r="BM173" s="146" t="s">
        <v>1659</v>
      </c>
    </row>
    <row r="174" spans="2:65" s="1" customFormat="1" ht="21.75" customHeight="1" x14ac:dyDescent="0.2">
      <c r="B174" s="134"/>
      <c r="C174" s="135" t="s">
        <v>881</v>
      </c>
      <c r="D174" s="135" t="s">
        <v>306</v>
      </c>
      <c r="E174" s="136" t="s">
        <v>5231</v>
      </c>
      <c r="F174" s="137" t="s">
        <v>5232</v>
      </c>
      <c r="G174" s="138" t="s">
        <v>871</v>
      </c>
      <c r="H174" s="139">
        <v>9</v>
      </c>
      <c r="I174" s="140"/>
      <c r="J174" s="141">
        <f t="shared" si="30"/>
        <v>0</v>
      </c>
      <c r="K174" s="137" t="s">
        <v>4895</v>
      </c>
      <c r="L174" s="33"/>
      <c r="M174" s="142" t="s">
        <v>2</v>
      </c>
      <c r="N174" s="143" t="s">
        <v>42</v>
      </c>
      <c r="P174" s="144">
        <f t="shared" si="31"/>
        <v>0</v>
      </c>
      <c r="Q174" s="144">
        <v>0</v>
      </c>
      <c r="R174" s="144">
        <f t="shared" si="32"/>
        <v>0</v>
      </c>
      <c r="S174" s="144">
        <v>0</v>
      </c>
      <c r="T174" s="145">
        <f t="shared" si="33"/>
        <v>0</v>
      </c>
      <c r="AR174" s="146" t="s">
        <v>423</v>
      </c>
      <c r="AT174" s="146" t="s">
        <v>306</v>
      </c>
      <c r="AU174" s="146" t="s">
        <v>78</v>
      </c>
      <c r="AY174" s="18" t="s">
        <v>304</v>
      </c>
      <c r="BE174" s="147">
        <f t="shared" si="34"/>
        <v>0</v>
      </c>
      <c r="BF174" s="147">
        <f t="shared" si="35"/>
        <v>0</v>
      </c>
      <c r="BG174" s="147">
        <f t="shared" si="36"/>
        <v>0</v>
      </c>
      <c r="BH174" s="147">
        <f t="shared" si="37"/>
        <v>0</v>
      </c>
      <c r="BI174" s="147">
        <f t="shared" si="38"/>
        <v>0</v>
      </c>
      <c r="BJ174" s="18" t="s">
        <v>78</v>
      </c>
      <c r="BK174" s="147">
        <f t="shared" si="39"/>
        <v>0</v>
      </c>
      <c r="BL174" s="18" t="s">
        <v>423</v>
      </c>
      <c r="BM174" s="146" t="s">
        <v>1679</v>
      </c>
    </row>
    <row r="175" spans="2:65" s="1" customFormat="1" ht="21.75" customHeight="1" x14ac:dyDescent="0.2">
      <c r="B175" s="134"/>
      <c r="C175" s="135" t="s">
        <v>887</v>
      </c>
      <c r="D175" s="135" t="s">
        <v>306</v>
      </c>
      <c r="E175" s="136" t="s">
        <v>5233</v>
      </c>
      <c r="F175" s="137" t="s">
        <v>5234</v>
      </c>
      <c r="G175" s="138" t="s">
        <v>871</v>
      </c>
      <c r="H175" s="139">
        <v>2</v>
      </c>
      <c r="I175" s="140"/>
      <c r="J175" s="141">
        <f t="shared" si="30"/>
        <v>0</v>
      </c>
      <c r="K175" s="137" t="s">
        <v>4895</v>
      </c>
      <c r="L175" s="33"/>
      <c r="M175" s="142" t="s">
        <v>2</v>
      </c>
      <c r="N175" s="143" t="s">
        <v>42</v>
      </c>
      <c r="P175" s="144">
        <f t="shared" si="31"/>
        <v>0</v>
      </c>
      <c r="Q175" s="144">
        <v>0</v>
      </c>
      <c r="R175" s="144">
        <f t="shared" si="32"/>
        <v>0</v>
      </c>
      <c r="S175" s="144">
        <v>0</v>
      </c>
      <c r="T175" s="145">
        <f t="shared" si="33"/>
        <v>0</v>
      </c>
      <c r="AR175" s="146" t="s">
        <v>423</v>
      </c>
      <c r="AT175" s="146" t="s">
        <v>306</v>
      </c>
      <c r="AU175" s="146" t="s">
        <v>78</v>
      </c>
      <c r="AY175" s="18" t="s">
        <v>304</v>
      </c>
      <c r="BE175" s="147">
        <f t="shared" si="34"/>
        <v>0</v>
      </c>
      <c r="BF175" s="147">
        <f t="shared" si="35"/>
        <v>0</v>
      </c>
      <c r="BG175" s="147">
        <f t="shared" si="36"/>
        <v>0</v>
      </c>
      <c r="BH175" s="147">
        <f t="shared" si="37"/>
        <v>0</v>
      </c>
      <c r="BI175" s="147">
        <f t="shared" si="38"/>
        <v>0</v>
      </c>
      <c r="BJ175" s="18" t="s">
        <v>78</v>
      </c>
      <c r="BK175" s="147">
        <f t="shared" si="39"/>
        <v>0</v>
      </c>
      <c r="BL175" s="18" t="s">
        <v>423</v>
      </c>
      <c r="BM175" s="146" t="s">
        <v>1687</v>
      </c>
    </row>
    <row r="176" spans="2:65" s="1" customFormat="1" ht="16.5" customHeight="1" x14ac:dyDescent="0.2">
      <c r="B176" s="134"/>
      <c r="C176" s="135" t="s">
        <v>898</v>
      </c>
      <c r="D176" s="135" t="s">
        <v>306</v>
      </c>
      <c r="E176" s="136" t="s">
        <v>5235</v>
      </c>
      <c r="F176" s="137" t="s">
        <v>5236</v>
      </c>
      <c r="G176" s="138" t="s">
        <v>871</v>
      </c>
      <c r="H176" s="139">
        <v>2</v>
      </c>
      <c r="I176" s="140"/>
      <c r="J176" s="141">
        <f t="shared" si="30"/>
        <v>0</v>
      </c>
      <c r="K176" s="137" t="s">
        <v>4895</v>
      </c>
      <c r="L176" s="33"/>
      <c r="M176" s="142" t="s">
        <v>2</v>
      </c>
      <c r="N176" s="143" t="s">
        <v>42</v>
      </c>
      <c r="P176" s="144">
        <f t="shared" si="31"/>
        <v>0</v>
      </c>
      <c r="Q176" s="144">
        <v>0</v>
      </c>
      <c r="R176" s="144">
        <f t="shared" si="32"/>
        <v>0</v>
      </c>
      <c r="S176" s="144">
        <v>0</v>
      </c>
      <c r="T176" s="145">
        <f t="shared" si="33"/>
        <v>0</v>
      </c>
      <c r="AR176" s="146" t="s">
        <v>423</v>
      </c>
      <c r="AT176" s="146" t="s">
        <v>306</v>
      </c>
      <c r="AU176" s="146" t="s">
        <v>78</v>
      </c>
      <c r="AY176" s="18" t="s">
        <v>304</v>
      </c>
      <c r="BE176" s="147">
        <f t="shared" si="34"/>
        <v>0</v>
      </c>
      <c r="BF176" s="147">
        <f t="shared" si="35"/>
        <v>0</v>
      </c>
      <c r="BG176" s="147">
        <f t="shared" si="36"/>
        <v>0</v>
      </c>
      <c r="BH176" s="147">
        <f t="shared" si="37"/>
        <v>0</v>
      </c>
      <c r="BI176" s="147">
        <f t="shared" si="38"/>
        <v>0</v>
      </c>
      <c r="BJ176" s="18" t="s">
        <v>78</v>
      </c>
      <c r="BK176" s="147">
        <f t="shared" si="39"/>
        <v>0</v>
      </c>
      <c r="BL176" s="18" t="s">
        <v>423</v>
      </c>
      <c r="BM176" s="146" t="s">
        <v>1698</v>
      </c>
    </row>
    <row r="177" spans="2:65" s="1" customFormat="1" ht="16.5" customHeight="1" x14ac:dyDescent="0.2">
      <c r="B177" s="134"/>
      <c r="C177" s="135" t="s">
        <v>916</v>
      </c>
      <c r="D177" s="135" t="s">
        <v>306</v>
      </c>
      <c r="E177" s="136" t="s">
        <v>5237</v>
      </c>
      <c r="F177" s="137" t="s">
        <v>5238</v>
      </c>
      <c r="G177" s="138" t="s">
        <v>871</v>
      </c>
      <c r="H177" s="139">
        <v>3</v>
      </c>
      <c r="I177" s="140"/>
      <c r="J177" s="141">
        <f t="shared" si="30"/>
        <v>0</v>
      </c>
      <c r="K177" s="137" t="s">
        <v>4895</v>
      </c>
      <c r="L177" s="33"/>
      <c r="M177" s="142" t="s">
        <v>2</v>
      </c>
      <c r="N177" s="143" t="s">
        <v>42</v>
      </c>
      <c r="P177" s="144">
        <f t="shared" si="31"/>
        <v>0</v>
      </c>
      <c r="Q177" s="144">
        <v>0</v>
      </c>
      <c r="R177" s="144">
        <f t="shared" si="32"/>
        <v>0</v>
      </c>
      <c r="S177" s="144">
        <v>0</v>
      </c>
      <c r="T177" s="145">
        <f t="shared" si="33"/>
        <v>0</v>
      </c>
      <c r="AR177" s="146" t="s">
        <v>423</v>
      </c>
      <c r="AT177" s="146" t="s">
        <v>306</v>
      </c>
      <c r="AU177" s="146" t="s">
        <v>78</v>
      </c>
      <c r="AY177" s="18" t="s">
        <v>304</v>
      </c>
      <c r="BE177" s="147">
        <f t="shared" si="34"/>
        <v>0</v>
      </c>
      <c r="BF177" s="147">
        <f t="shared" si="35"/>
        <v>0</v>
      </c>
      <c r="BG177" s="147">
        <f t="shared" si="36"/>
        <v>0</v>
      </c>
      <c r="BH177" s="147">
        <f t="shared" si="37"/>
        <v>0</v>
      </c>
      <c r="BI177" s="147">
        <f t="shared" si="38"/>
        <v>0</v>
      </c>
      <c r="BJ177" s="18" t="s">
        <v>78</v>
      </c>
      <c r="BK177" s="147">
        <f t="shared" si="39"/>
        <v>0</v>
      </c>
      <c r="BL177" s="18" t="s">
        <v>423</v>
      </c>
      <c r="BM177" s="146" t="s">
        <v>1710</v>
      </c>
    </row>
    <row r="178" spans="2:65" s="1" customFormat="1" ht="16.5" customHeight="1" x14ac:dyDescent="0.2">
      <c r="B178" s="134"/>
      <c r="C178" s="135" t="s">
        <v>932</v>
      </c>
      <c r="D178" s="135" t="s">
        <v>306</v>
      </c>
      <c r="E178" s="136" t="s">
        <v>5239</v>
      </c>
      <c r="F178" s="137" t="s">
        <v>5240</v>
      </c>
      <c r="G178" s="138" t="s">
        <v>871</v>
      </c>
      <c r="H178" s="139">
        <v>11</v>
      </c>
      <c r="I178" s="140"/>
      <c r="J178" s="141">
        <f t="shared" si="30"/>
        <v>0</v>
      </c>
      <c r="K178" s="137" t="s">
        <v>4895</v>
      </c>
      <c r="L178" s="33"/>
      <c r="M178" s="142" t="s">
        <v>2</v>
      </c>
      <c r="N178" s="143" t="s">
        <v>42</v>
      </c>
      <c r="P178" s="144">
        <f t="shared" si="31"/>
        <v>0</v>
      </c>
      <c r="Q178" s="144">
        <v>0</v>
      </c>
      <c r="R178" s="144">
        <f t="shared" si="32"/>
        <v>0</v>
      </c>
      <c r="S178" s="144">
        <v>0</v>
      </c>
      <c r="T178" s="145">
        <f t="shared" si="33"/>
        <v>0</v>
      </c>
      <c r="AR178" s="146" t="s">
        <v>423</v>
      </c>
      <c r="AT178" s="146" t="s">
        <v>306</v>
      </c>
      <c r="AU178" s="146" t="s">
        <v>78</v>
      </c>
      <c r="AY178" s="18" t="s">
        <v>304</v>
      </c>
      <c r="BE178" s="147">
        <f t="shared" si="34"/>
        <v>0</v>
      </c>
      <c r="BF178" s="147">
        <f t="shared" si="35"/>
        <v>0</v>
      </c>
      <c r="BG178" s="147">
        <f t="shared" si="36"/>
        <v>0</v>
      </c>
      <c r="BH178" s="147">
        <f t="shared" si="37"/>
        <v>0</v>
      </c>
      <c r="BI178" s="147">
        <f t="shared" si="38"/>
        <v>0</v>
      </c>
      <c r="BJ178" s="18" t="s">
        <v>78</v>
      </c>
      <c r="BK178" s="147">
        <f t="shared" si="39"/>
        <v>0</v>
      </c>
      <c r="BL178" s="18" t="s">
        <v>423</v>
      </c>
      <c r="BM178" s="146" t="s">
        <v>1757</v>
      </c>
    </row>
    <row r="179" spans="2:65" s="1" customFormat="1" ht="21.75" customHeight="1" x14ac:dyDescent="0.2">
      <c r="B179" s="134"/>
      <c r="C179" s="135" t="s">
        <v>938</v>
      </c>
      <c r="D179" s="135" t="s">
        <v>306</v>
      </c>
      <c r="E179" s="136" t="s">
        <v>5241</v>
      </c>
      <c r="F179" s="137" t="s">
        <v>5242</v>
      </c>
      <c r="G179" s="138" t="s">
        <v>871</v>
      </c>
      <c r="H179" s="139">
        <v>4</v>
      </c>
      <c r="I179" s="140"/>
      <c r="J179" s="141">
        <f t="shared" si="30"/>
        <v>0</v>
      </c>
      <c r="K179" s="137" t="s">
        <v>4895</v>
      </c>
      <c r="L179" s="33"/>
      <c r="M179" s="142" t="s">
        <v>2</v>
      </c>
      <c r="N179" s="143" t="s">
        <v>42</v>
      </c>
      <c r="P179" s="144">
        <f t="shared" si="31"/>
        <v>0</v>
      </c>
      <c r="Q179" s="144">
        <v>0</v>
      </c>
      <c r="R179" s="144">
        <f t="shared" si="32"/>
        <v>0</v>
      </c>
      <c r="S179" s="144">
        <v>0</v>
      </c>
      <c r="T179" s="145">
        <f t="shared" si="33"/>
        <v>0</v>
      </c>
      <c r="AR179" s="146" t="s">
        <v>423</v>
      </c>
      <c r="AT179" s="146" t="s">
        <v>306</v>
      </c>
      <c r="AU179" s="146" t="s">
        <v>78</v>
      </c>
      <c r="AY179" s="18" t="s">
        <v>304</v>
      </c>
      <c r="BE179" s="147">
        <f t="shared" si="34"/>
        <v>0</v>
      </c>
      <c r="BF179" s="147">
        <f t="shared" si="35"/>
        <v>0</v>
      </c>
      <c r="BG179" s="147">
        <f t="shared" si="36"/>
        <v>0</v>
      </c>
      <c r="BH179" s="147">
        <f t="shared" si="37"/>
        <v>0</v>
      </c>
      <c r="BI179" s="147">
        <f t="shared" si="38"/>
        <v>0</v>
      </c>
      <c r="BJ179" s="18" t="s">
        <v>78</v>
      </c>
      <c r="BK179" s="147">
        <f t="shared" si="39"/>
        <v>0</v>
      </c>
      <c r="BL179" s="18" t="s">
        <v>423</v>
      </c>
      <c r="BM179" s="146" t="s">
        <v>1761</v>
      </c>
    </row>
    <row r="180" spans="2:65" s="1" customFormat="1" ht="21.75" customHeight="1" x14ac:dyDescent="0.2">
      <c r="B180" s="134"/>
      <c r="C180" s="135" t="s">
        <v>944</v>
      </c>
      <c r="D180" s="135" t="s">
        <v>306</v>
      </c>
      <c r="E180" s="136" t="s">
        <v>5243</v>
      </c>
      <c r="F180" s="137" t="s">
        <v>5244</v>
      </c>
      <c r="G180" s="138" t="s">
        <v>871</v>
      </c>
      <c r="H180" s="139">
        <v>37</v>
      </c>
      <c r="I180" s="140"/>
      <c r="J180" s="141">
        <f t="shared" si="30"/>
        <v>0</v>
      </c>
      <c r="K180" s="137" t="s">
        <v>4895</v>
      </c>
      <c r="L180" s="33"/>
      <c r="M180" s="142" t="s">
        <v>2</v>
      </c>
      <c r="N180" s="143" t="s">
        <v>42</v>
      </c>
      <c r="P180" s="144">
        <f t="shared" si="31"/>
        <v>0</v>
      </c>
      <c r="Q180" s="144">
        <v>0</v>
      </c>
      <c r="R180" s="144">
        <f t="shared" si="32"/>
        <v>0</v>
      </c>
      <c r="S180" s="144">
        <v>0</v>
      </c>
      <c r="T180" s="145">
        <f t="shared" si="33"/>
        <v>0</v>
      </c>
      <c r="AR180" s="146" t="s">
        <v>423</v>
      </c>
      <c r="AT180" s="146" t="s">
        <v>306</v>
      </c>
      <c r="AU180" s="146" t="s">
        <v>78</v>
      </c>
      <c r="AY180" s="18" t="s">
        <v>304</v>
      </c>
      <c r="BE180" s="147">
        <f t="shared" si="34"/>
        <v>0</v>
      </c>
      <c r="BF180" s="147">
        <f t="shared" si="35"/>
        <v>0</v>
      </c>
      <c r="BG180" s="147">
        <f t="shared" si="36"/>
        <v>0</v>
      </c>
      <c r="BH180" s="147">
        <f t="shared" si="37"/>
        <v>0</v>
      </c>
      <c r="BI180" s="147">
        <f t="shared" si="38"/>
        <v>0</v>
      </c>
      <c r="BJ180" s="18" t="s">
        <v>78</v>
      </c>
      <c r="BK180" s="147">
        <f t="shared" si="39"/>
        <v>0</v>
      </c>
      <c r="BL180" s="18" t="s">
        <v>423</v>
      </c>
      <c r="BM180" s="146" t="s">
        <v>1780</v>
      </c>
    </row>
    <row r="181" spans="2:65" s="1" customFormat="1" ht="24.2" customHeight="1" x14ac:dyDescent="0.2">
      <c r="B181" s="134"/>
      <c r="C181" s="135" t="s">
        <v>957</v>
      </c>
      <c r="D181" s="135" t="s">
        <v>306</v>
      </c>
      <c r="E181" s="136" t="s">
        <v>5245</v>
      </c>
      <c r="F181" s="137" t="s">
        <v>5246</v>
      </c>
      <c r="G181" s="138" t="s">
        <v>871</v>
      </c>
      <c r="H181" s="139">
        <v>6</v>
      </c>
      <c r="I181" s="140"/>
      <c r="J181" s="141">
        <f t="shared" si="30"/>
        <v>0</v>
      </c>
      <c r="K181" s="137" t="s">
        <v>4895</v>
      </c>
      <c r="L181" s="33"/>
      <c r="M181" s="142" t="s">
        <v>2</v>
      </c>
      <c r="N181" s="143" t="s">
        <v>42</v>
      </c>
      <c r="P181" s="144">
        <f t="shared" si="31"/>
        <v>0</v>
      </c>
      <c r="Q181" s="144">
        <v>0</v>
      </c>
      <c r="R181" s="144">
        <f t="shared" si="32"/>
        <v>0</v>
      </c>
      <c r="S181" s="144">
        <v>0</v>
      </c>
      <c r="T181" s="145">
        <f t="shared" si="33"/>
        <v>0</v>
      </c>
      <c r="AR181" s="146" t="s">
        <v>423</v>
      </c>
      <c r="AT181" s="146" t="s">
        <v>306</v>
      </c>
      <c r="AU181" s="146" t="s">
        <v>78</v>
      </c>
      <c r="AY181" s="18" t="s">
        <v>304</v>
      </c>
      <c r="BE181" s="147">
        <f t="shared" si="34"/>
        <v>0</v>
      </c>
      <c r="BF181" s="147">
        <f t="shared" si="35"/>
        <v>0</v>
      </c>
      <c r="BG181" s="147">
        <f t="shared" si="36"/>
        <v>0</v>
      </c>
      <c r="BH181" s="147">
        <f t="shared" si="37"/>
        <v>0</v>
      </c>
      <c r="BI181" s="147">
        <f t="shared" si="38"/>
        <v>0</v>
      </c>
      <c r="BJ181" s="18" t="s">
        <v>78</v>
      </c>
      <c r="BK181" s="147">
        <f t="shared" si="39"/>
        <v>0</v>
      </c>
      <c r="BL181" s="18" t="s">
        <v>423</v>
      </c>
      <c r="BM181" s="146" t="s">
        <v>1790</v>
      </c>
    </row>
    <row r="182" spans="2:65" s="1" customFormat="1" ht="24.2" customHeight="1" x14ac:dyDescent="0.2">
      <c r="B182" s="134"/>
      <c r="C182" s="135" t="s">
        <v>972</v>
      </c>
      <c r="D182" s="135" t="s">
        <v>306</v>
      </c>
      <c r="E182" s="136" t="s">
        <v>5247</v>
      </c>
      <c r="F182" s="137" t="s">
        <v>5248</v>
      </c>
      <c r="G182" s="138" t="s">
        <v>871</v>
      </c>
      <c r="H182" s="139">
        <v>3</v>
      </c>
      <c r="I182" s="140"/>
      <c r="J182" s="141">
        <f t="shared" si="30"/>
        <v>0</v>
      </c>
      <c r="K182" s="137" t="s">
        <v>4895</v>
      </c>
      <c r="L182" s="33"/>
      <c r="M182" s="142" t="s">
        <v>2</v>
      </c>
      <c r="N182" s="143" t="s">
        <v>42</v>
      </c>
      <c r="P182" s="144">
        <f t="shared" si="31"/>
        <v>0</v>
      </c>
      <c r="Q182" s="144">
        <v>0</v>
      </c>
      <c r="R182" s="144">
        <f t="shared" si="32"/>
        <v>0</v>
      </c>
      <c r="S182" s="144">
        <v>0</v>
      </c>
      <c r="T182" s="145">
        <f t="shared" si="33"/>
        <v>0</v>
      </c>
      <c r="AR182" s="146" t="s">
        <v>423</v>
      </c>
      <c r="AT182" s="146" t="s">
        <v>306</v>
      </c>
      <c r="AU182" s="146" t="s">
        <v>78</v>
      </c>
      <c r="AY182" s="18" t="s">
        <v>304</v>
      </c>
      <c r="BE182" s="147">
        <f t="shared" si="34"/>
        <v>0</v>
      </c>
      <c r="BF182" s="147">
        <f t="shared" si="35"/>
        <v>0</v>
      </c>
      <c r="BG182" s="147">
        <f t="shared" si="36"/>
        <v>0</v>
      </c>
      <c r="BH182" s="147">
        <f t="shared" si="37"/>
        <v>0</v>
      </c>
      <c r="BI182" s="147">
        <f t="shared" si="38"/>
        <v>0</v>
      </c>
      <c r="BJ182" s="18" t="s">
        <v>78</v>
      </c>
      <c r="BK182" s="147">
        <f t="shared" si="39"/>
        <v>0</v>
      </c>
      <c r="BL182" s="18" t="s">
        <v>423</v>
      </c>
      <c r="BM182" s="146" t="s">
        <v>1814</v>
      </c>
    </row>
    <row r="183" spans="2:65" s="1" customFormat="1" ht="21.75" customHeight="1" x14ac:dyDescent="0.2">
      <c r="B183" s="134"/>
      <c r="C183" s="135" t="s">
        <v>996</v>
      </c>
      <c r="D183" s="135" t="s">
        <v>306</v>
      </c>
      <c r="E183" s="136" t="s">
        <v>5249</v>
      </c>
      <c r="F183" s="137" t="s">
        <v>5250</v>
      </c>
      <c r="G183" s="138" t="s">
        <v>871</v>
      </c>
      <c r="H183" s="139">
        <v>3</v>
      </c>
      <c r="I183" s="140"/>
      <c r="J183" s="141">
        <f t="shared" si="30"/>
        <v>0</v>
      </c>
      <c r="K183" s="137" t="s">
        <v>4895</v>
      </c>
      <c r="L183" s="33"/>
      <c r="M183" s="142" t="s">
        <v>2</v>
      </c>
      <c r="N183" s="143" t="s">
        <v>42</v>
      </c>
      <c r="P183" s="144">
        <f t="shared" si="31"/>
        <v>0</v>
      </c>
      <c r="Q183" s="144">
        <v>0</v>
      </c>
      <c r="R183" s="144">
        <f t="shared" si="32"/>
        <v>0</v>
      </c>
      <c r="S183" s="144">
        <v>0</v>
      </c>
      <c r="T183" s="145">
        <f t="shared" si="33"/>
        <v>0</v>
      </c>
      <c r="AR183" s="146" t="s">
        <v>423</v>
      </c>
      <c r="AT183" s="146" t="s">
        <v>306</v>
      </c>
      <c r="AU183" s="146" t="s">
        <v>78</v>
      </c>
      <c r="AY183" s="18" t="s">
        <v>304</v>
      </c>
      <c r="BE183" s="147">
        <f t="shared" si="34"/>
        <v>0</v>
      </c>
      <c r="BF183" s="147">
        <f t="shared" si="35"/>
        <v>0</v>
      </c>
      <c r="BG183" s="147">
        <f t="shared" si="36"/>
        <v>0</v>
      </c>
      <c r="BH183" s="147">
        <f t="shared" si="37"/>
        <v>0</v>
      </c>
      <c r="BI183" s="147">
        <f t="shared" si="38"/>
        <v>0</v>
      </c>
      <c r="BJ183" s="18" t="s">
        <v>78</v>
      </c>
      <c r="BK183" s="147">
        <f t="shared" si="39"/>
        <v>0</v>
      </c>
      <c r="BL183" s="18" t="s">
        <v>423</v>
      </c>
      <c r="BM183" s="146" t="s">
        <v>1836</v>
      </c>
    </row>
    <row r="184" spans="2:65" s="1" customFormat="1" ht="21.75" customHeight="1" x14ac:dyDescent="0.2">
      <c r="B184" s="134"/>
      <c r="C184" s="135" t="s">
        <v>1016</v>
      </c>
      <c r="D184" s="135" t="s">
        <v>306</v>
      </c>
      <c r="E184" s="136" t="s">
        <v>5251</v>
      </c>
      <c r="F184" s="137" t="s">
        <v>5252</v>
      </c>
      <c r="G184" s="138" t="s">
        <v>871</v>
      </c>
      <c r="H184" s="139">
        <v>92</v>
      </c>
      <c r="I184" s="140"/>
      <c r="J184" s="141">
        <f t="shared" si="30"/>
        <v>0</v>
      </c>
      <c r="K184" s="137" t="s">
        <v>4895</v>
      </c>
      <c r="L184" s="33"/>
      <c r="M184" s="142" t="s">
        <v>2</v>
      </c>
      <c r="N184" s="143" t="s">
        <v>42</v>
      </c>
      <c r="P184" s="144">
        <f t="shared" si="31"/>
        <v>0</v>
      </c>
      <c r="Q184" s="144">
        <v>0</v>
      </c>
      <c r="R184" s="144">
        <f t="shared" si="32"/>
        <v>0</v>
      </c>
      <c r="S184" s="144">
        <v>0</v>
      </c>
      <c r="T184" s="145">
        <f t="shared" si="33"/>
        <v>0</v>
      </c>
      <c r="AR184" s="146" t="s">
        <v>423</v>
      </c>
      <c r="AT184" s="146" t="s">
        <v>306</v>
      </c>
      <c r="AU184" s="146" t="s">
        <v>78</v>
      </c>
      <c r="AY184" s="18" t="s">
        <v>304</v>
      </c>
      <c r="BE184" s="147">
        <f t="shared" si="34"/>
        <v>0</v>
      </c>
      <c r="BF184" s="147">
        <f t="shared" si="35"/>
        <v>0</v>
      </c>
      <c r="BG184" s="147">
        <f t="shared" si="36"/>
        <v>0</v>
      </c>
      <c r="BH184" s="147">
        <f t="shared" si="37"/>
        <v>0</v>
      </c>
      <c r="BI184" s="147">
        <f t="shared" si="38"/>
        <v>0</v>
      </c>
      <c r="BJ184" s="18" t="s">
        <v>78</v>
      </c>
      <c r="BK184" s="147">
        <f t="shared" si="39"/>
        <v>0</v>
      </c>
      <c r="BL184" s="18" t="s">
        <v>423</v>
      </c>
      <c r="BM184" s="146" t="s">
        <v>1850</v>
      </c>
    </row>
    <row r="185" spans="2:65" s="1" customFormat="1" ht="16.5" customHeight="1" x14ac:dyDescent="0.2">
      <c r="B185" s="134"/>
      <c r="C185" s="181" t="s">
        <v>1034</v>
      </c>
      <c r="D185" s="181" t="s">
        <v>535</v>
      </c>
      <c r="E185" s="182" t="s">
        <v>5253</v>
      </c>
      <c r="F185" s="183" t="s">
        <v>5254</v>
      </c>
      <c r="G185" s="184" t="s">
        <v>871</v>
      </c>
      <c r="H185" s="185">
        <v>46</v>
      </c>
      <c r="I185" s="186"/>
      <c r="J185" s="187">
        <f t="shared" si="30"/>
        <v>0</v>
      </c>
      <c r="K185" s="183" t="s">
        <v>4895</v>
      </c>
      <c r="L185" s="188"/>
      <c r="M185" s="189" t="s">
        <v>2</v>
      </c>
      <c r="N185" s="190" t="s">
        <v>42</v>
      </c>
      <c r="P185" s="144">
        <f t="shared" si="31"/>
        <v>0</v>
      </c>
      <c r="Q185" s="144">
        <v>0</v>
      </c>
      <c r="R185" s="144">
        <f t="shared" si="32"/>
        <v>0</v>
      </c>
      <c r="S185" s="144">
        <v>0</v>
      </c>
      <c r="T185" s="145">
        <f t="shared" si="33"/>
        <v>0</v>
      </c>
      <c r="AR185" s="146" t="s">
        <v>552</v>
      </c>
      <c r="AT185" s="146" t="s">
        <v>535</v>
      </c>
      <c r="AU185" s="146" t="s">
        <v>78</v>
      </c>
      <c r="AY185" s="18" t="s">
        <v>304</v>
      </c>
      <c r="BE185" s="147">
        <f t="shared" si="34"/>
        <v>0</v>
      </c>
      <c r="BF185" s="147">
        <f t="shared" si="35"/>
        <v>0</v>
      </c>
      <c r="BG185" s="147">
        <f t="shared" si="36"/>
        <v>0</v>
      </c>
      <c r="BH185" s="147">
        <f t="shared" si="37"/>
        <v>0</v>
      </c>
      <c r="BI185" s="147">
        <f t="shared" si="38"/>
        <v>0</v>
      </c>
      <c r="BJ185" s="18" t="s">
        <v>78</v>
      </c>
      <c r="BK185" s="147">
        <f t="shared" si="39"/>
        <v>0</v>
      </c>
      <c r="BL185" s="18" t="s">
        <v>423</v>
      </c>
      <c r="BM185" s="146" t="s">
        <v>1865</v>
      </c>
    </row>
    <row r="186" spans="2:65" s="1" customFormat="1" ht="21.75" customHeight="1" x14ac:dyDescent="0.2">
      <c r="B186" s="134"/>
      <c r="C186" s="135" t="s">
        <v>1125</v>
      </c>
      <c r="D186" s="135" t="s">
        <v>306</v>
      </c>
      <c r="E186" s="136" t="s">
        <v>5255</v>
      </c>
      <c r="F186" s="137" t="s">
        <v>5256</v>
      </c>
      <c r="G186" s="138" t="s">
        <v>871</v>
      </c>
      <c r="H186" s="139">
        <v>4</v>
      </c>
      <c r="I186" s="140"/>
      <c r="J186" s="141">
        <f t="shared" si="30"/>
        <v>0</v>
      </c>
      <c r="K186" s="137" t="s">
        <v>4895</v>
      </c>
      <c r="L186" s="33"/>
      <c r="M186" s="142" t="s">
        <v>2</v>
      </c>
      <c r="N186" s="143" t="s">
        <v>42</v>
      </c>
      <c r="P186" s="144">
        <f t="shared" si="31"/>
        <v>0</v>
      </c>
      <c r="Q186" s="144">
        <v>0</v>
      </c>
      <c r="R186" s="144">
        <f t="shared" si="32"/>
        <v>0</v>
      </c>
      <c r="S186" s="144">
        <v>0</v>
      </c>
      <c r="T186" s="145">
        <f t="shared" si="33"/>
        <v>0</v>
      </c>
      <c r="AR186" s="146" t="s">
        <v>423</v>
      </c>
      <c r="AT186" s="146" t="s">
        <v>306</v>
      </c>
      <c r="AU186" s="146" t="s">
        <v>78</v>
      </c>
      <c r="AY186" s="18" t="s">
        <v>304</v>
      </c>
      <c r="BE186" s="147">
        <f t="shared" si="34"/>
        <v>0</v>
      </c>
      <c r="BF186" s="147">
        <f t="shared" si="35"/>
        <v>0</v>
      </c>
      <c r="BG186" s="147">
        <f t="shared" si="36"/>
        <v>0</v>
      </c>
      <c r="BH186" s="147">
        <f t="shared" si="37"/>
        <v>0</v>
      </c>
      <c r="BI186" s="147">
        <f t="shared" si="38"/>
        <v>0</v>
      </c>
      <c r="BJ186" s="18" t="s">
        <v>78</v>
      </c>
      <c r="BK186" s="147">
        <f t="shared" si="39"/>
        <v>0</v>
      </c>
      <c r="BL186" s="18" t="s">
        <v>423</v>
      </c>
      <c r="BM186" s="146" t="s">
        <v>1887</v>
      </c>
    </row>
    <row r="187" spans="2:65" s="1" customFormat="1" ht="21.75" customHeight="1" x14ac:dyDescent="0.2">
      <c r="B187" s="134"/>
      <c r="C187" s="135" t="s">
        <v>1220</v>
      </c>
      <c r="D187" s="135" t="s">
        <v>306</v>
      </c>
      <c r="E187" s="136" t="s">
        <v>5257</v>
      </c>
      <c r="F187" s="137" t="s">
        <v>5258</v>
      </c>
      <c r="G187" s="138" t="s">
        <v>871</v>
      </c>
      <c r="H187" s="139">
        <v>1</v>
      </c>
      <c r="I187" s="140"/>
      <c r="J187" s="141">
        <f t="shared" si="30"/>
        <v>0</v>
      </c>
      <c r="K187" s="137" t="s">
        <v>4895</v>
      </c>
      <c r="L187" s="33"/>
      <c r="M187" s="142" t="s">
        <v>2</v>
      </c>
      <c r="N187" s="143" t="s">
        <v>42</v>
      </c>
      <c r="P187" s="144">
        <f t="shared" si="31"/>
        <v>0</v>
      </c>
      <c r="Q187" s="144">
        <v>0</v>
      </c>
      <c r="R187" s="144">
        <f t="shared" si="32"/>
        <v>0</v>
      </c>
      <c r="S187" s="144">
        <v>0</v>
      </c>
      <c r="T187" s="145">
        <f t="shared" si="33"/>
        <v>0</v>
      </c>
      <c r="AR187" s="146" t="s">
        <v>423</v>
      </c>
      <c r="AT187" s="146" t="s">
        <v>306</v>
      </c>
      <c r="AU187" s="146" t="s">
        <v>78</v>
      </c>
      <c r="AY187" s="18" t="s">
        <v>304</v>
      </c>
      <c r="BE187" s="147">
        <f t="shared" si="34"/>
        <v>0</v>
      </c>
      <c r="BF187" s="147">
        <f t="shared" si="35"/>
        <v>0</v>
      </c>
      <c r="BG187" s="147">
        <f t="shared" si="36"/>
        <v>0</v>
      </c>
      <c r="BH187" s="147">
        <f t="shared" si="37"/>
        <v>0</v>
      </c>
      <c r="BI187" s="147">
        <f t="shared" si="38"/>
        <v>0</v>
      </c>
      <c r="BJ187" s="18" t="s">
        <v>78</v>
      </c>
      <c r="BK187" s="147">
        <f t="shared" si="39"/>
        <v>0</v>
      </c>
      <c r="BL187" s="18" t="s">
        <v>423</v>
      </c>
      <c r="BM187" s="146" t="s">
        <v>1904</v>
      </c>
    </row>
    <row r="188" spans="2:65" s="1" customFormat="1" ht="33" customHeight="1" x14ac:dyDescent="0.2">
      <c r="B188" s="134"/>
      <c r="C188" s="135" t="s">
        <v>1225</v>
      </c>
      <c r="D188" s="135" t="s">
        <v>306</v>
      </c>
      <c r="E188" s="136" t="s">
        <v>5259</v>
      </c>
      <c r="F188" s="137" t="s">
        <v>5260</v>
      </c>
      <c r="G188" s="138" t="s">
        <v>871</v>
      </c>
      <c r="H188" s="139">
        <v>1</v>
      </c>
      <c r="I188" s="140"/>
      <c r="J188" s="141">
        <f t="shared" si="30"/>
        <v>0</v>
      </c>
      <c r="K188" s="137" t="s">
        <v>4895</v>
      </c>
      <c r="L188" s="33"/>
      <c r="M188" s="142" t="s">
        <v>2</v>
      </c>
      <c r="N188" s="143" t="s">
        <v>42</v>
      </c>
      <c r="P188" s="144">
        <f t="shared" si="31"/>
        <v>0</v>
      </c>
      <c r="Q188" s="144">
        <v>0</v>
      </c>
      <c r="R188" s="144">
        <f t="shared" si="32"/>
        <v>0</v>
      </c>
      <c r="S188" s="144">
        <v>0</v>
      </c>
      <c r="T188" s="145">
        <f t="shared" si="33"/>
        <v>0</v>
      </c>
      <c r="AR188" s="146" t="s">
        <v>423</v>
      </c>
      <c r="AT188" s="146" t="s">
        <v>306</v>
      </c>
      <c r="AU188" s="146" t="s">
        <v>78</v>
      </c>
      <c r="AY188" s="18" t="s">
        <v>304</v>
      </c>
      <c r="BE188" s="147">
        <f t="shared" si="34"/>
        <v>0</v>
      </c>
      <c r="BF188" s="147">
        <f t="shared" si="35"/>
        <v>0</v>
      </c>
      <c r="BG188" s="147">
        <f t="shared" si="36"/>
        <v>0</v>
      </c>
      <c r="BH188" s="147">
        <f t="shared" si="37"/>
        <v>0</v>
      </c>
      <c r="BI188" s="147">
        <f t="shared" si="38"/>
        <v>0</v>
      </c>
      <c r="BJ188" s="18" t="s">
        <v>78</v>
      </c>
      <c r="BK188" s="147">
        <f t="shared" si="39"/>
        <v>0</v>
      </c>
      <c r="BL188" s="18" t="s">
        <v>423</v>
      </c>
      <c r="BM188" s="146" t="s">
        <v>1912</v>
      </c>
    </row>
    <row r="189" spans="2:65" s="1" customFormat="1" ht="21.75" customHeight="1" x14ac:dyDescent="0.2">
      <c r="B189" s="134"/>
      <c r="C189" s="135" t="s">
        <v>1234</v>
      </c>
      <c r="D189" s="135" t="s">
        <v>306</v>
      </c>
      <c r="E189" s="136" t="s">
        <v>5261</v>
      </c>
      <c r="F189" s="137" t="s">
        <v>5262</v>
      </c>
      <c r="G189" s="138" t="s">
        <v>871</v>
      </c>
      <c r="H189" s="139">
        <v>50</v>
      </c>
      <c r="I189" s="140"/>
      <c r="J189" s="141">
        <f t="shared" si="30"/>
        <v>0</v>
      </c>
      <c r="K189" s="137" t="s">
        <v>4895</v>
      </c>
      <c r="L189" s="33"/>
      <c r="M189" s="142" t="s">
        <v>2</v>
      </c>
      <c r="N189" s="143" t="s">
        <v>42</v>
      </c>
      <c r="P189" s="144">
        <f t="shared" si="31"/>
        <v>0</v>
      </c>
      <c r="Q189" s="144">
        <v>0</v>
      </c>
      <c r="R189" s="144">
        <f t="shared" si="32"/>
        <v>0</v>
      </c>
      <c r="S189" s="144">
        <v>0</v>
      </c>
      <c r="T189" s="145">
        <f t="shared" si="33"/>
        <v>0</v>
      </c>
      <c r="AR189" s="146" t="s">
        <v>423</v>
      </c>
      <c r="AT189" s="146" t="s">
        <v>306</v>
      </c>
      <c r="AU189" s="146" t="s">
        <v>78</v>
      </c>
      <c r="AY189" s="18" t="s">
        <v>304</v>
      </c>
      <c r="BE189" s="147">
        <f t="shared" si="34"/>
        <v>0</v>
      </c>
      <c r="BF189" s="147">
        <f t="shared" si="35"/>
        <v>0</v>
      </c>
      <c r="BG189" s="147">
        <f t="shared" si="36"/>
        <v>0</v>
      </c>
      <c r="BH189" s="147">
        <f t="shared" si="37"/>
        <v>0</v>
      </c>
      <c r="BI189" s="147">
        <f t="shared" si="38"/>
        <v>0</v>
      </c>
      <c r="BJ189" s="18" t="s">
        <v>78</v>
      </c>
      <c r="BK189" s="147">
        <f t="shared" si="39"/>
        <v>0</v>
      </c>
      <c r="BL189" s="18" t="s">
        <v>423</v>
      </c>
      <c r="BM189" s="146" t="s">
        <v>1924</v>
      </c>
    </row>
    <row r="190" spans="2:65" s="1" customFormat="1" ht="21.75" customHeight="1" x14ac:dyDescent="0.2">
      <c r="B190" s="134"/>
      <c r="C190" s="135" t="s">
        <v>1236</v>
      </c>
      <c r="D190" s="135" t="s">
        <v>306</v>
      </c>
      <c r="E190" s="136" t="s">
        <v>5263</v>
      </c>
      <c r="F190" s="137" t="s">
        <v>5264</v>
      </c>
      <c r="G190" s="138" t="s">
        <v>871</v>
      </c>
      <c r="H190" s="139">
        <v>77</v>
      </c>
      <c r="I190" s="140"/>
      <c r="J190" s="141">
        <f t="shared" si="30"/>
        <v>0</v>
      </c>
      <c r="K190" s="137" t="s">
        <v>4895</v>
      </c>
      <c r="L190" s="33"/>
      <c r="M190" s="142" t="s">
        <v>2</v>
      </c>
      <c r="N190" s="143" t="s">
        <v>42</v>
      </c>
      <c r="P190" s="144">
        <f t="shared" si="31"/>
        <v>0</v>
      </c>
      <c r="Q190" s="144">
        <v>0</v>
      </c>
      <c r="R190" s="144">
        <f t="shared" si="32"/>
        <v>0</v>
      </c>
      <c r="S190" s="144">
        <v>0</v>
      </c>
      <c r="T190" s="145">
        <f t="shared" si="33"/>
        <v>0</v>
      </c>
      <c r="AR190" s="146" t="s">
        <v>423</v>
      </c>
      <c r="AT190" s="146" t="s">
        <v>306</v>
      </c>
      <c r="AU190" s="146" t="s">
        <v>78</v>
      </c>
      <c r="AY190" s="18" t="s">
        <v>304</v>
      </c>
      <c r="BE190" s="147">
        <f t="shared" si="34"/>
        <v>0</v>
      </c>
      <c r="BF190" s="147">
        <f t="shared" si="35"/>
        <v>0</v>
      </c>
      <c r="BG190" s="147">
        <f t="shared" si="36"/>
        <v>0</v>
      </c>
      <c r="BH190" s="147">
        <f t="shared" si="37"/>
        <v>0</v>
      </c>
      <c r="BI190" s="147">
        <f t="shared" si="38"/>
        <v>0</v>
      </c>
      <c r="BJ190" s="18" t="s">
        <v>78</v>
      </c>
      <c r="BK190" s="147">
        <f t="shared" si="39"/>
        <v>0</v>
      </c>
      <c r="BL190" s="18" t="s">
        <v>423</v>
      </c>
      <c r="BM190" s="146" t="s">
        <v>1933</v>
      </c>
    </row>
    <row r="191" spans="2:65" s="1" customFormat="1" ht="16.5" customHeight="1" x14ac:dyDescent="0.2">
      <c r="B191" s="134"/>
      <c r="C191" s="135" t="s">
        <v>1253</v>
      </c>
      <c r="D191" s="135" t="s">
        <v>306</v>
      </c>
      <c r="E191" s="136" t="s">
        <v>5265</v>
      </c>
      <c r="F191" s="137" t="s">
        <v>5266</v>
      </c>
      <c r="G191" s="138" t="s">
        <v>871</v>
      </c>
      <c r="H191" s="139">
        <v>1</v>
      </c>
      <c r="I191" s="140"/>
      <c r="J191" s="141">
        <f t="shared" si="30"/>
        <v>0</v>
      </c>
      <c r="K191" s="137" t="s">
        <v>4895</v>
      </c>
      <c r="L191" s="33"/>
      <c r="M191" s="142" t="s">
        <v>2</v>
      </c>
      <c r="N191" s="143" t="s">
        <v>42</v>
      </c>
      <c r="P191" s="144">
        <f t="shared" si="31"/>
        <v>0</v>
      </c>
      <c r="Q191" s="144">
        <v>0</v>
      </c>
      <c r="R191" s="144">
        <f t="shared" si="32"/>
        <v>0</v>
      </c>
      <c r="S191" s="144">
        <v>0</v>
      </c>
      <c r="T191" s="145">
        <f t="shared" si="33"/>
        <v>0</v>
      </c>
      <c r="AR191" s="146" t="s">
        <v>423</v>
      </c>
      <c r="AT191" s="146" t="s">
        <v>306</v>
      </c>
      <c r="AU191" s="146" t="s">
        <v>78</v>
      </c>
      <c r="AY191" s="18" t="s">
        <v>304</v>
      </c>
      <c r="BE191" s="147">
        <f t="shared" si="34"/>
        <v>0</v>
      </c>
      <c r="BF191" s="147">
        <f t="shared" si="35"/>
        <v>0</v>
      </c>
      <c r="BG191" s="147">
        <f t="shared" si="36"/>
        <v>0</v>
      </c>
      <c r="BH191" s="147">
        <f t="shared" si="37"/>
        <v>0</v>
      </c>
      <c r="BI191" s="147">
        <f t="shared" si="38"/>
        <v>0</v>
      </c>
      <c r="BJ191" s="18" t="s">
        <v>78</v>
      </c>
      <c r="BK191" s="147">
        <f t="shared" si="39"/>
        <v>0</v>
      </c>
      <c r="BL191" s="18" t="s">
        <v>423</v>
      </c>
      <c r="BM191" s="146" t="s">
        <v>1942</v>
      </c>
    </row>
    <row r="192" spans="2:65" s="1" customFormat="1" ht="21.75" customHeight="1" x14ac:dyDescent="0.2">
      <c r="B192" s="134"/>
      <c r="C192" s="135" t="s">
        <v>1258</v>
      </c>
      <c r="D192" s="135" t="s">
        <v>306</v>
      </c>
      <c r="E192" s="136" t="s">
        <v>5267</v>
      </c>
      <c r="F192" s="137" t="s">
        <v>5268</v>
      </c>
      <c r="G192" s="138" t="s">
        <v>871</v>
      </c>
      <c r="H192" s="139">
        <v>1</v>
      </c>
      <c r="I192" s="140"/>
      <c r="J192" s="141">
        <f t="shared" si="30"/>
        <v>0</v>
      </c>
      <c r="K192" s="137" t="s">
        <v>4895</v>
      </c>
      <c r="L192" s="33"/>
      <c r="M192" s="142" t="s">
        <v>2</v>
      </c>
      <c r="N192" s="143" t="s">
        <v>42</v>
      </c>
      <c r="P192" s="144">
        <f t="shared" si="31"/>
        <v>0</v>
      </c>
      <c r="Q192" s="144">
        <v>0</v>
      </c>
      <c r="R192" s="144">
        <f t="shared" si="32"/>
        <v>0</v>
      </c>
      <c r="S192" s="144">
        <v>0</v>
      </c>
      <c r="T192" s="145">
        <f t="shared" si="33"/>
        <v>0</v>
      </c>
      <c r="AR192" s="146" t="s">
        <v>423</v>
      </c>
      <c r="AT192" s="146" t="s">
        <v>306</v>
      </c>
      <c r="AU192" s="146" t="s">
        <v>78</v>
      </c>
      <c r="AY192" s="18" t="s">
        <v>304</v>
      </c>
      <c r="BE192" s="147">
        <f t="shared" si="34"/>
        <v>0</v>
      </c>
      <c r="BF192" s="147">
        <f t="shared" si="35"/>
        <v>0</v>
      </c>
      <c r="BG192" s="147">
        <f t="shared" si="36"/>
        <v>0</v>
      </c>
      <c r="BH192" s="147">
        <f t="shared" si="37"/>
        <v>0</v>
      </c>
      <c r="BI192" s="147">
        <f t="shared" si="38"/>
        <v>0</v>
      </c>
      <c r="BJ192" s="18" t="s">
        <v>78</v>
      </c>
      <c r="BK192" s="147">
        <f t="shared" si="39"/>
        <v>0</v>
      </c>
      <c r="BL192" s="18" t="s">
        <v>423</v>
      </c>
      <c r="BM192" s="146" t="s">
        <v>1962</v>
      </c>
    </row>
    <row r="193" spans="2:65" s="1" customFormat="1" ht="16.5" customHeight="1" x14ac:dyDescent="0.2">
      <c r="B193" s="134"/>
      <c r="C193" s="135" t="s">
        <v>1264</v>
      </c>
      <c r="D193" s="135" t="s">
        <v>306</v>
      </c>
      <c r="E193" s="136" t="s">
        <v>5269</v>
      </c>
      <c r="F193" s="137" t="s">
        <v>5270</v>
      </c>
      <c r="G193" s="138" t="s">
        <v>383</v>
      </c>
      <c r="H193" s="139">
        <v>0.3</v>
      </c>
      <c r="I193" s="140"/>
      <c r="J193" s="141">
        <f t="shared" si="30"/>
        <v>0</v>
      </c>
      <c r="K193" s="137" t="s">
        <v>4895</v>
      </c>
      <c r="L193" s="33"/>
      <c r="M193" s="142" t="s">
        <v>2</v>
      </c>
      <c r="N193" s="143" t="s">
        <v>42</v>
      </c>
      <c r="P193" s="144">
        <f t="shared" si="31"/>
        <v>0</v>
      </c>
      <c r="Q193" s="144">
        <v>0</v>
      </c>
      <c r="R193" s="144">
        <f t="shared" si="32"/>
        <v>0</v>
      </c>
      <c r="S193" s="144">
        <v>0</v>
      </c>
      <c r="T193" s="145">
        <f t="shared" si="33"/>
        <v>0</v>
      </c>
      <c r="AR193" s="146" t="s">
        <v>423</v>
      </c>
      <c r="AT193" s="146" t="s">
        <v>306</v>
      </c>
      <c r="AU193" s="146" t="s">
        <v>78</v>
      </c>
      <c r="AY193" s="18" t="s">
        <v>304</v>
      </c>
      <c r="BE193" s="147">
        <f t="shared" si="34"/>
        <v>0</v>
      </c>
      <c r="BF193" s="147">
        <f t="shared" si="35"/>
        <v>0</v>
      </c>
      <c r="BG193" s="147">
        <f t="shared" si="36"/>
        <v>0</v>
      </c>
      <c r="BH193" s="147">
        <f t="shared" si="37"/>
        <v>0</v>
      </c>
      <c r="BI193" s="147">
        <f t="shared" si="38"/>
        <v>0</v>
      </c>
      <c r="BJ193" s="18" t="s">
        <v>78</v>
      </c>
      <c r="BK193" s="147">
        <f t="shared" si="39"/>
        <v>0</v>
      </c>
      <c r="BL193" s="18" t="s">
        <v>423</v>
      </c>
      <c r="BM193" s="146" t="s">
        <v>1969</v>
      </c>
    </row>
    <row r="194" spans="2:65" s="11" customFormat="1" ht="25.9" customHeight="1" x14ac:dyDescent="0.2">
      <c r="B194" s="122"/>
      <c r="D194" s="123" t="s">
        <v>70</v>
      </c>
      <c r="E194" s="124" t="s">
        <v>5271</v>
      </c>
      <c r="F194" s="124" t="s">
        <v>5272</v>
      </c>
      <c r="I194" s="125"/>
      <c r="J194" s="126">
        <f>BK194</f>
        <v>0</v>
      </c>
      <c r="L194" s="122"/>
      <c r="M194" s="127"/>
      <c r="P194" s="128">
        <f>SUM(P195:P222)</f>
        <v>0</v>
      </c>
      <c r="R194" s="128">
        <f>SUM(R195:R222)</f>
        <v>0</v>
      </c>
      <c r="T194" s="129">
        <f>SUM(T195:T222)</f>
        <v>0</v>
      </c>
      <c r="AR194" s="123" t="s">
        <v>80</v>
      </c>
      <c r="AT194" s="130" t="s">
        <v>70</v>
      </c>
      <c r="AU194" s="130" t="s">
        <v>71</v>
      </c>
      <c r="AY194" s="123" t="s">
        <v>304</v>
      </c>
      <c r="BK194" s="131">
        <f>SUM(BK195:BK222)</f>
        <v>0</v>
      </c>
    </row>
    <row r="195" spans="2:65" s="1" customFormat="1" ht="24.2" customHeight="1" x14ac:dyDescent="0.2">
      <c r="B195" s="134"/>
      <c r="C195" s="135" t="s">
        <v>1269</v>
      </c>
      <c r="D195" s="135" t="s">
        <v>306</v>
      </c>
      <c r="E195" s="136" t="s">
        <v>5273</v>
      </c>
      <c r="F195" s="137" t="s">
        <v>5274</v>
      </c>
      <c r="G195" s="138" t="s">
        <v>871</v>
      </c>
      <c r="H195" s="139">
        <v>5</v>
      </c>
      <c r="I195" s="140"/>
      <c r="J195" s="141">
        <f t="shared" ref="J195:J218" si="40">ROUND(I195*H195,2)</f>
        <v>0</v>
      </c>
      <c r="K195" s="137" t="s">
        <v>4895</v>
      </c>
      <c r="L195" s="33"/>
      <c r="M195" s="142" t="s">
        <v>2</v>
      </c>
      <c r="N195" s="143" t="s">
        <v>42</v>
      </c>
      <c r="P195" s="144">
        <f t="shared" ref="P195:P218" si="41">O195*H195</f>
        <v>0</v>
      </c>
      <c r="Q195" s="144">
        <v>0</v>
      </c>
      <c r="R195" s="144">
        <f t="shared" ref="R195:R218" si="42">Q195*H195</f>
        <v>0</v>
      </c>
      <c r="S195" s="144">
        <v>0</v>
      </c>
      <c r="T195" s="145">
        <f t="shared" ref="T195:T218" si="43">S195*H195</f>
        <v>0</v>
      </c>
      <c r="AR195" s="146" t="s">
        <v>423</v>
      </c>
      <c r="AT195" s="146" t="s">
        <v>306</v>
      </c>
      <c r="AU195" s="146" t="s">
        <v>78</v>
      </c>
      <c r="AY195" s="18" t="s">
        <v>304</v>
      </c>
      <c r="BE195" s="147">
        <f t="shared" ref="BE195:BE218" si="44">IF(N195="základní",J195,0)</f>
        <v>0</v>
      </c>
      <c r="BF195" s="147">
        <f t="shared" ref="BF195:BF218" si="45">IF(N195="snížená",J195,0)</f>
        <v>0</v>
      </c>
      <c r="BG195" s="147">
        <f t="shared" ref="BG195:BG218" si="46">IF(N195="zákl. přenesená",J195,0)</f>
        <v>0</v>
      </c>
      <c r="BH195" s="147">
        <f t="shared" ref="BH195:BH218" si="47">IF(N195="sníž. přenesená",J195,0)</f>
        <v>0</v>
      </c>
      <c r="BI195" s="147">
        <f t="shared" ref="BI195:BI218" si="48">IF(N195="nulová",J195,0)</f>
        <v>0</v>
      </c>
      <c r="BJ195" s="18" t="s">
        <v>78</v>
      </c>
      <c r="BK195" s="147">
        <f t="shared" ref="BK195:BK218" si="49">ROUND(I195*H195,2)</f>
        <v>0</v>
      </c>
      <c r="BL195" s="18" t="s">
        <v>423</v>
      </c>
      <c r="BM195" s="146" t="s">
        <v>1975</v>
      </c>
    </row>
    <row r="196" spans="2:65" s="1" customFormat="1" ht="24.2" customHeight="1" x14ac:dyDescent="0.2">
      <c r="B196" s="134"/>
      <c r="C196" s="135" t="s">
        <v>1278</v>
      </c>
      <c r="D196" s="135" t="s">
        <v>306</v>
      </c>
      <c r="E196" s="136" t="s">
        <v>5275</v>
      </c>
      <c r="F196" s="137" t="s">
        <v>5276</v>
      </c>
      <c r="G196" s="138" t="s">
        <v>871</v>
      </c>
      <c r="H196" s="139">
        <v>1</v>
      </c>
      <c r="I196" s="140"/>
      <c r="J196" s="141">
        <f t="shared" si="40"/>
        <v>0</v>
      </c>
      <c r="K196" s="137" t="s">
        <v>4895</v>
      </c>
      <c r="L196" s="33"/>
      <c r="M196" s="142" t="s">
        <v>2</v>
      </c>
      <c r="N196" s="143" t="s">
        <v>42</v>
      </c>
      <c r="P196" s="144">
        <f t="shared" si="41"/>
        <v>0</v>
      </c>
      <c r="Q196" s="144">
        <v>0</v>
      </c>
      <c r="R196" s="144">
        <f t="shared" si="42"/>
        <v>0</v>
      </c>
      <c r="S196" s="144">
        <v>0</v>
      </c>
      <c r="T196" s="145">
        <f t="shared" si="43"/>
        <v>0</v>
      </c>
      <c r="AR196" s="146" t="s">
        <v>423</v>
      </c>
      <c r="AT196" s="146" t="s">
        <v>306</v>
      </c>
      <c r="AU196" s="146" t="s">
        <v>78</v>
      </c>
      <c r="AY196" s="18" t="s">
        <v>304</v>
      </c>
      <c r="BE196" s="147">
        <f t="shared" si="44"/>
        <v>0</v>
      </c>
      <c r="BF196" s="147">
        <f t="shared" si="45"/>
        <v>0</v>
      </c>
      <c r="BG196" s="147">
        <f t="shared" si="46"/>
        <v>0</v>
      </c>
      <c r="BH196" s="147">
        <f t="shared" si="47"/>
        <v>0</v>
      </c>
      <c r="BI196" s="147">
        <f t="shared" si="48"/>
        <v>0</v>
      </c>
      <c r="BJ196" s="18" t="s">
        <v>78</v>
      </c>
      <c r="BK196" s="147">
        <f t="shared" si="49"/>
        <v>0</v>
      </c>
      <c r="BL196" s="18" t="s">
        <v>423</v>
      </c>
      <c r="BM196" s="146" t="s">
        <v>2028</v>
      </c>
    </row>
    <row r="197" spans="2:65" s="1" customFormat="1" ht="24.2" customHeight="1" x14ac:dyDescent="0.2">
      <c r="B197" s="134"/>
      <c r="C197" s="135" t="s">
        <v>1282</v>
      </c>
      <c r="D197" s="135" t="s">
        <v>306</v>
      </c>
      <c r="E197" s="136" t="s">
        <v>5277</v>
      </c>
      <c r="F197" s="137" t="s">
        <v>5278</v>
      </c>
      <c r="G197" s="138" t="s">
        <v>871</v>
      </c>
      <c r="H197" s="139">
        <v>1</v>
      </c>
      <c r="I197" s="140"/>
      <c r="J197" s="141">
        <f t="shared" si="40"/>
        <v>0</v>
      </c>
      <c r="K197" s="137" t="s">
        <v>4895</v>
      </c>
      <c r="L197" s="33"/>
      <c r="M197" s="142" t="s">
        <v>2</v>
      </c>
      <c r="N197" s="143" t="s">
        <v>42</v>
      </c>
      <c r="P197" s="144">
        <f t="shared" si="41"/>
        <v>0</v>
      </c>
      <c r="Q197" s="144">
        <v>0</v>
      </c>
      <c r="R197" s="144">
        <f t="shared" si="42"/>
        <v>0</v>
      </c>
      <c r="S197" s="144">
        <v>0</v>
      </c>
      <c r="T197" s="145">
        <f t="shared" si="43"/>
        <v>0</v>
      </c>
      <c r="AR197" s="146" t="s">
        <v>423</v>
      </c>
      <c r="AT197" s="146" t="s">
        <v>306</v>
      </c>
      <c r="AU197" s="146" t="s">
        <v>78</v>
      </c>
      <c r="AY197" s="18" t="s">
        <v>304</v>
      </c>
      <c r="BE197" s="147">
        <f t="shared" si="44"/>
        <v>0</v>
      </c>
      <c r="BF197" s="147">
        <f t="shared" si="45"/>
        <v>0</v>
      </c>
      <c r="BG197" s="147">
        <f t="shared" si="46"/>
        <v>0</v>
      </c>
      <c r="BH197" s="147">
        <f t="shared" si="47"/>
        <v>0</v>
      </c>
      <c r="BI197" s="147">
        <f t="shared" si="48"/>
        <v>0</v>
      </c>
      <c r="BJ197" s="18" t="s">
        <v>78</v>
      </c>
      <c r="BK197" s="147">
        <f t="shared" si="49"/>
        <v>0</v>
      </c>
      <c r="BL197" s="18" t="s">
        <v>423</v>
      </c>
      <c r="BM197" s="146" t="s">
        <v>2038</v>
      </c>
    </row>
    <row r="198" spans="2:65" s="1" customFormat="1" ht="24.2" customHeight="1" x14ac:dyDescent="0.2">
      <c r="B198" s="134"/>
      <c r="C198" s="135" t="s">
        <v>1290</v>
      </c>
      <c r="D198" s="135" t="s">
        <v>306</v>
      </c>
      <c r="E198" s="136" t="s">
        <v>5279</v>
      </c>
      <c r="F198" s="137" t="s">
        <v>5280</v>
      </c>
      <c r="G198" s="138" t="s">
        <v>871</v>
      </c>
      <c r="H198" s="139">
        <v>2</v>
      </c>
      <c r="I198" s="140"/>
      <c r="J198" s="141">
        <f t="shared" si="40"/>
        <v>0</v>
      </c>
      <c r="K198" s="137" t="s">
        <v>4895</v>
      </c>
      <c r="L198" s="33"/>
      <c r="M198" s="142" t="s">
        <v>2</v>
      </c>
      <c r="N198" s="143" t="s">
        <v>42</v>
      </c>
      <c r="P198" s="144">
        <f t="shared" si="41"/>
        <v>0</v>
      </c>
      <c r="Q198" s="144">
        <v>0</v>
      </c>
      <c r="R198" s="144">
        <f t="shared" si="42"/>
        <v>0</v>
      </c>
      <c r="S198" s="144">
        <v>0</v>
      </c>
      <c r="T198" s="145">
        <f t="shared" si="43"/>
        <v>0</v>
      </c>
      <c r="AR198" s="146" t="s">
        <v>423</v>
      </c>
      <c r="AT198" s="146" t="s">
        <v>306</v>
      </c>
      <c r="AU198" s="146" t="s">
        <v>78</v>
      </c>
      <c r="AY198" s="18" t="s">
        <v>304</v>
      </c>
      <c r="BE198" s="147">
        <f t="shared" si="44"/>
        <v>0</v>
      </c>
      <c r="BF198" s="147">
        <f t="shared" si="45"/>
        <v>0</v>
      </c>
      <c r="BG198" s="147">
        <f t="shared" si="46"/>
        <v>0</v>
      </c>
      <c r="BH198" s="147">
        <f t="shared" si="47"/>
        <v>0</v>
      </c>
      <c r="BI198" s="147">
        <f t="shared" si="48"/>
        <v>0</v>
      </c>
      <c r="BJ198" s="18" t="s">
        <v>78</v>
      </c>
      <c r="BK198" s="147">
        <f t="shared" si="49"/>
        <v>0</v>
      </c>
      <c r="BL198" s="18" t="s">
        <v>423</v>
      </c>
      <c r="BM198" s="146" t="s">
        <v>2055</v>
      </c>
    </row>
    <row r="199" spans="2:65" s="1" customFormat="1" ht="24.2" customHeight="1" x14ac:dyDescent="0.2">
      <c r="B199" s="134"/>
      <c r="C199" s="135" t="s">
        <v>1330</v>
      </c>
      <c r="D199" s="135" t="s">
        <v>306</v>
      </c>
      <c r="E199" s="136" t="s">
        <v>5281</v>
      </c>
      <c r="F199" s="137" t="s">
        <v>5282</v>
      </c>
      <c r="G199" s="138" t="s">
        <v>871</v>
      </c>
      <c r="H199" s="139">
        <v>9</v>
      </c>
      <c r="I199" s="140"/>
      <c r="J199" s="141">
        <f t="shared" si="40"/>
        <v>0</v>
      </c>
      <c r="K199" s="137" t="s">
        <v>4895</v>
      </c>
      <c r="L199" s="33"/>
      <c r="M199" s="142" t="s">
        <v>2</v>
      </c>
      <c r="N199" s="143" t="s">
        <v>42</v>
      </c>
      <c r="P199" s="144">
        <f t="shared" si="41"/>
        <v>0</v>
      </c>
      <c r="Q199" s="144">
        <v>0</v>
      </c>
      <c r="R199" s="144">
        <f t="shared" si="42"/>
        <v>0</v>
      </c>
      <c r="S199" s="144">
        <v>0</v>
      </c>
      <c r="T199" s="145">
        <f t="shared" si="43"/>
        <v>0</v>
      </c>
      <c r="AR199" s="146" t="s">
        <v>423</v>
      </c>
      <c r="AT199" s="146" t="s">
        <v>306</v>
      </c>
      <c r="AU199" s="146" t="s">
        <v>78</v>
      </c>
      <c r="AY199" s="18" t="s">
        <v>304</v>
      </c>
      <c r="BE199" s="147">
        <f t="shared" si="44"/>
        <v>0</v>
      </c>
      <c r="BF199" s="147">
        <f t="shared" si="45"/>
        <v>0</v>
      </c>
      <c r="BG199" s="147">
        <f t="shared" si="46"/>
        <v>0</v>
      </c>
      <c r="BH199" s="147">
        <f t="shared" si="47"/>
        <v>0</v>
      </c>
      <c r="BI199" s="147">
        <f t="shared" si="48"/>
        <v>0</v>
      </c>
      <c r="BJ199" s="18" t="s">
        <v>78</v>
      </c>
      <c r="BK199" s="147">
        <f t="shared" si="49"/>
        <v>0</v>
      </c>
      <c r="BL199" s="18" t="s">
        <v>423</v>
      </c>
      <c r="BM199" s="146" t="s">
        <v>2070</v>
      </c>
    </row>
    <row r="200" spans="2:65" s="1" customFormat="1" ht="24.2" customHeight="1" x14ac:dyDescent="0.2">
      <c r="B200" s="134"/>
      <c r="C200" s="135" t="s">
        <v>1338</v>
      </c>
      <c r="D200" s="135" t="s">
        <v>306</v>
      </c>
      <c r="E200" s="136" t="s">
        <v>5283</v>
      </c>
      <c r="F200" s="137" t="s">
        <v>5284</v>
      </c>
      <c r="G200" s="138" t="s">
        <v>871</v>
      </c>
      <c r="H200" s="139">
        <v>1</v>
      </c>
      <c r="I200" s="140"/>
      <c r="J200" s="141">
        <f t="shared" si="40"/>
        <v>0</v>
      </c>
      <c r="K200" s="137" t="s">
        <v>4895</v>
      </c>
      <c r="L200" s="33"/>
      <c r="M200" s="142" t="s">
        <v>2</v>
      </c>
      <c r="N200" s="143" t="s">
        <v>42</v>
      </c>
      <c r="P200" s="144">
        <f t="shared" si="41"/>
        <v>0</v>
      </c>
      <c r="Q200" s="144">
        <v>0</v>
      </c>
      <c r="R200" s="144">
        <f t="shared" si="42"/>
        <v>0</v>
      </c>
      <c r="S200" s="144">
        <v>0</v>
      </c>
      <c r="T200" s="145">
        <f t="shared" si="43"/>
        <v>0</v>
      </c>
      <c r="AR200" s="146" t="s">
        <v>423</v>
      </c>
      <c r="AT200" s="146" t="s">
        <v>306</v>
      </c>
      <c r="AU200" s="146" t="s">
        <v>78</v>
      </c>
      <c r="AY200" s="18" t="s">
        <v>304</v>
      </c>
      <c r="BE200" s="147">
        <f t="shared" si="44"/>
        <v>0</v>
      </c>
      <c r="BF200" s="147">
        <f t="shared" si="45"/>
        <v>0</v>
      </c>
      <c r="BG200" s="147">
        <f t="shared" si="46"/>
        <v>0</v>
      </c>
      <c r="BH200" s="147">
        <f t="shared" si="47"/>
        <v>0</v>
      </c>
      <c r="BI200" s="147">
        <f t="shared" si="48"/>
        <v>0</v>
      </c>
      <c r="BJ200" s="18" t="s">
        <v>78</v>
      </c>
      <c r="BK200" s="147">
        <f t="shared" si="49"/>
        <v>0</v>
      </c>
      <c r="BL200" s="18" t="s">
        <v>423</v>
      </c>
      <c r="BM200" s="146" t="s">
        <v>2078</v>
      </c>
    </row>
    <row r="201" spans="2:65" s="1" customFormat="1" ht="24.2" customHeight="1" x14ac:dyDescent="0.2">
      <c r="B201" s="134"/>
      <c r="C201" s="135" t="s">
        <v>1343</v>
      </c>
      <c r="D201" s="135" t="s">
        <v>306</v>
      </c>
      <c r="E201" s="136" t="s">
        <v>5285</v>
      </c>
      <c r="F201" s="137" t="s">
        <v>5286</v>
      </c>
      <c r="G201" s="138" t="s">
        <v>871</v>
      </c>
      <c r="H201" s="139">
        <v>1</v>
      </c>
      <c r="I201" s="140"/>
      <c r="J201" s="141">
        <f t="shared" si="40"/>
        <v>0</v>
      </c>
      <c r="K201" s="137" t="s">
        <v>4895</v>
      </c>
      <c r="L201" s="33"/>
      <c r="M201" s="142" t="s">
        <v>2</v>
      </c>
      <c r="N201" s="143" t="s">
        <v>42</v>
      </c>
      <c r="P201" s="144">
        <f t="shared" si="41"/>
        <v>0</v>
      </c>
      <c r="Q201" s="144">
        <v>0</v>
      </c>
      <c r="R201" s="144">
        <f t="shared" si="42"/>
        <v>0</v>
      </c>
      <c r="S201" s="144">
        <v>0</v>
      </c>
      <c r="T201" s="145">
        <f t="shared" si="43"/>
        <v>0</v>
      </c>
      <c r="AR201" s="146" t="s">
        <v>423</v>
      </c>
      <c r="AT201" s="146" t="s">
        <v>306</v>
      </c>
      <c r="AU201" s="146" t="s">
        <v>78</v>
      </c>
      <c r="AY201" s="18" t="s">
        <v>304</v>
      </c>
      <c r="BE201" s="147">
        <f t="shared" si="44"/>
        <v>0</v>
      </c>
      <c r="BF201" s="147">
        <f t="shared" si="45"/>
        <v>0</v>
      </c>
      <c r="BG201" s="147">
        <f t="shared" si="46"/>
        <v>0</v>
      </c>
      <c r="BH201" s="147">
        <f t="shared" si="47"/>
        <v>0</v>
      </c>
      <c r="BI201" s="147">
        <f t="shared" si="48"/>
        <v>0</v>
      </c>
      <c r="BJ201" s="18" t="s">
        <v>78</v>
      </c>
      <c r="BK201" s="147">
        <f t="shared" si="49"/>
        <v>0</v>
      </c>
      <c r="BL201" s="18" t="s">
        <v>423</v>
      </c>
      <c r="BM201" s="146" t="s">
        <v>2092</v>
      </c>
    </row>
    <row r="202" spans="2:65" s="1" customFormat="1" ht="24.2" customHeight="1" x14ac:dyDescent="0.2">
      <c r="B202" s="134"/>
      <c r="C202" s="135" t="s">
        <v>1349</v>
      </c>
      <c r="D202" s="135" t="s">
        <v>306</v>
      </c>
      <c r="E202" s="136" t="s">
        <v>5287</v>
      </c>
      <c r="F202" s="137" t="s">
        <v>5288</v>
      </c>
      <c r="G202" s="138" t="s">
        <v>871</v>
      </c>
      <c r="H202" s="139">
        <v>1</v>
      </c>
      <c r="I202" s="140"/>
      <c r="J202" s="141">
        <f t="shared" si="40"/>
        <v>0</v>
      </c>
      <c r="K202" s="137" t="s">
        <v>4895</v>
      </c>
      <c r="L202" s="33"/>
      <c r="M202" s="142" t="s">
        <v>2</v>
      </c>
      <c r="N202" s="143" t="s">
        <v>42</v>
      </c>
      <c r="P202" s="144">
        <f t="shared" si="41"/>
        <v>0</v>
      </c>
      <c r="Q202" s="144">
        <v>0</v>
      </c>
      <c r="R202" s="144">
        <f t="shared" si="42"/>
        <v>0</v>
      </c>
      <c r="S202" s="144">
        <v>0</v>
      </c>
      <c r="T202" s="145">
        <f t="shared" si="43"/>
        <v>0</v>
      </c>
      <c r="AR202" s="146" t="s">
        <v>423</v>
      </c>
      <c r="AT202" s="146" t="s">
        <v>306</v>
      </c>
      <c r="AU202" s="146" t="s">
        <v>78</v>
      </c>
      <c r="AY202" s="18" t="s">
        <v>304</v>
      </c>
      <c r="BE202" s="147">
        <f t="shared" si="44"/>
        <v>0</v>
      </c>
      <c r="BF202" s="147">
        <f t="shared" si="45"/>
        <v>0</v>
      </c>
      <c r="BG202" s="147">
        <f t="shared" si="46"/>
        <v>0</v>
      </c>
      <c r="BH202" s="147">
        <f t="shared" si="47"/>
        <v>0</v>
      </c>
      <c r="BI202" s="147">
        <f t="shared" si="48"/>
        <v>0</v>
      </c>
      <c r="BJ202" s="18" t="s">
        <v>78</v>
      </c>
      <c r="BK202" s="147">
        <f t="shared" si="49"/>
        <v>0</v>
      </c>
      <c r="BL202" s="18" t="s">
        <v>423</v>
      </c>
      <c r="BM202" s="146" t="s">
        <v>2100</v>
      </c>
    </row>
    <row r="203" spans="2:65" s="1" customFormat="1" ht="24.2" customHeight="1" x14ac:dyDescent="0.2">
      <c r="B203" s="134"/>
      <c r="C203" s="135" t="s">
        <v>1358</v>
      </c>
      <c r="D203" s="135" t="s">
        <v>306</v>
      </c>
      <c r="E203" s="136" t="s">
        <v>5289</v>
      </c>
      <c r="F203" s="137" t="s">
        <v>5290</v>
      </c>
      <c r="G203" s="138" t="s">
        <v>871</v>
      </c>
      <c r="H203" s="139">
        <v>2</v>
      </c>
      <c r="I203" s="140"/>
      <c r="J203" s="141">
        <f t="shared" si="40"/>
        <v>0</v>
      </c>
      <c r="K203" s="137" t="s">
        <v>4895</v>
      </c>
      <c r="L203" s="33"/>
      <c r="M203" s="142" t="s">
        <v>2</v>
      </c>
      <c r="N203" s="143" t="s">
        <v>42</v>
      </c>
      <c r="P203" s="144">
        <f t="shared" si="41"/>
        <v>0</v>
      </c>
      <c r="Q203" s="144">
        <v>0</v>
      </c>
      <c r="R203" s="144">
        <f t="shared" si="42"/>
        <v>0</v>
      </c>
      <c r="S203" s="144">
        <v>0</v>
      </c>
      <c r="T203" s="145">
        <f t="shared" si="43"/>
        <v>0</v>
      </c>
      <c r="AR203" s="146" t="s">
        <v>423</v>
      </c>
      <c r="AT203" s="146" t="s">
        <v>306</v>
      </c>
      <c r="AU203" s="146" t="s">
        <v>78</v>
      </c>
      <c r="AY203" s="18" t="s">
        <v>304</v>
      </c>
      <c r="BE203" s="147">
        <f t="shared" si="44"/>
        <v>0</v>
      </c>
      <c r="BF203" s="147">
        <f t="shared" si="45"/>
        <v>0</v>
      </c>
      <c r="BG203" s="147">
        <f t="shared" si="46"/>
        <v>0</v>
      </c>
      <c r="BH203" s="147">
        <f t="shared" si="47"/>
        <v>0</v>
      </c>
      <c r="BI203" s="147">
        <f t="shared" si="48"/>
        <v>0</v>
      </c>
      <c r="BJ203" s="18" t="s">
        <v>78</v>
      </c>
      <c r="BK203" s="147">
        <f t="shared" si="49"/>
        <v>0</v>
      </c>
      <c r="BL203" s="18" t="s">
        <v>423</v>
      </c>
      <c r="BM203" s="146" t="s">
        <v>2112</v>
      </c>
    </row>
    <row r="204" spans="2:65" s="1" customFormat="1" ht="24.2" customHeight="1" x14ac:dyDescent="0.2">
      <c r="B204" s="134"/>
      <c r="C204" s="135" t="s">
        <v>1367</v>
      </c>
      <c r="D204" s="135" t="s">
        <v>306</v>
      </c>
      <c r="E204" s="136" t="s">
        <v>5291</v>
      </c>
      <c r="F204" s="137" t="s">
        <v>5292</v>
      </c>
      <c r="G204" s="138" t="s">
        <v>871</v>
      </c>
      <c r="H204" s="139">
        <v>2</v>
      </c>
      <c r="I204" s="140"/>
      <c r="J204" s="141">
        <f t="shared" si="40"/>
        <v>0</v>
      </c>
      <c r="K204" s="137" t="s">
        <v>4895</v>
      </c>
      <c r="L204" s="33"/>
      <c r="M204" s="142" t="s">
        <v>2</v>
      </c>
      <c r="N204" s="143" t="s">
        <v>42</v>
      </c>
      <c r="P204" s="144">
        <f t="shared" si="41"/>
        <v>0</v>
      </c>
      <c r="Q204" s="144">
        <v>0</v>
      </c>
      <c r="R204" s="144">
        <f t="shared" si="42"/>
        <v>0</v>
      </c>
      <c r="S204" s="144">
        <v>0</v>
      </c>
      <c r="T204" s="145">
        <f t="shared" si="43"/>
        <v>0</v>
      </c>
      <c r="AR204" s="146" t="s">
        <v>423</v>
      </c>
      <c r="AT204" s="146" t="s">
        <v>306</v>
      </c>
      <c r="AU204" s="146" t="s">
        <v>78</v>
      </c>
      <c r="AY204" s="18" t="s">
        <v>304</v>
      </c>
      <c r="BE204" s="147">
        <f t="shared" si="44"/>
        <v>0</v>
      </c>
      <c r="BF204" s="147">
        <f t="shared" si="45"/>
        <v>0</v>
      </c>
      <c r="BG204" s="147">
        <f t="shared" si="46"/>
        <v>0</v>
      </c>
      <c r="BH204" s="147">
        <f t="shared" si="47"/>
        <v>0</v>
      </c>
      <c r="BI204" s="147">
        <f t="shared" si="48"/>
        <v>0</v>
      </c>
      <c r="BJ204" s="18" t="s">
        <v>78</v>
      </c>
      <c r="BK204" s="147">
        <f t="shared" si="49"/>
        <v>0</v>
      </c>
      <c r="BL204" s="18" t="s">
        <v>423</v>
      </c>
      <c r="BM204" s="146" t="s">
        <v>2127</v>
      </c>
    </row>
    <row r="205" spans="2:65" s="1" customFormat="1" ht="24.2" customHeight="1" x14ac:dyDescent="0.2">
      <c r="B205" s="134"/>
      <c r="C205" s="135" t="s">
        <v>1373</v>
      </c>
      <c r="D205" s="135" t="s">
        <v>306</v>
      </c>
      <c r="E205" s="136" t="s">
        <v>5293</v>
      </c>
      <c r="F205" s="137" t="s">
        <v>5294</v>
      </c>
      <c r="G205" s="138" t="s">
        <v>871</v>
      </c>
      <c r="H205" s="139">
        <v>1</v>
      </c>
      <c r="I205" s="140"/>
      <c r="J205" s="141">
        <f t="shared" si="40"/>
        <v>0</v>
      </c>
      <c r="K205" s="137" t="s">
        <v>4895</v>
      </c>
      <c r="L205" s="33"/>
      <c r="M205" s="142" t="s">
        <v>2</v>
      </c>
      <c r="N205" s="143" t="s">
        <v>42</v>
      </c>
      <c r="P205" s="144">
        <f t="shared" si="41"/>
        <v>0</v>
      </c>
      <c r="Q205" s="144">
        <v>0</v>
      </c>
      <c r="R205" s="144">
        <f t="shared" si="42"/>
        <v>0</v>
      </c>
      <c r="S205" s="144">
        <v>0</v>
      </c>
      <c r="T205" s="145">
        <f t="shared" si="43"/>
        <v>0</v>
      </c>
      <c r="AR205" s="146" t="s">
        <v>423</v>
      </c>
      <c r="AT205" s="146" t="s">
        <v>306</v>
      </c>
      <c r="AU205" s="146" t="s">
        <v>78</v>
      </c>
      <c r="AY205" s="18" t="s">
        <v>304</v>
      </c>
      <c r="BE205" s="147">
        <f t="shared" si="44"/>
        <v>0</v>
      </c>
      <c r="BF205" s="147">
        <f t="shared" si="45"/>
        <v>0</v>
      </c>
      <c r="BG205" s="147">
        <f t="shared" si="46"/>
        <v>0</v>
      </c>
      <c r="BH205" s="147">
        <f t="shared" si="47"/>
        <v>0</v>
      </c>
      <c r="BI205" s="147">
        <f t="shared" si="48"/>
        <v>0</v>
      </c>
      <c r="BJ205" s="18" t="s">
        <v>78</v>
      </c>
      <c r="BK205" s="147">
        <f t="shared" si="49"/>
        <v>0</v>
      </c>
      <c r="BL205" s="18" t="s">
        <v>423</v>
      </c>
      <c r="BM205" s="146" t="s">
        <v>2136</v>
      </c>
    </row>
    <row r="206" spans="2:65" s="1" customFormat="1" ht="24.2" customHeight="1" x14ac:dyDescent="0.2">
      <c r="B206" s="134"/>
      <c r="C206" s="135" t="s">
        <v>1382</v>
      </c>
      <c r="D206" s="135" t="s">
        <v>306</v>
      </c>
      <c r="E206" s="136" t="s">
        <v>5295</v>
      </c>
      <c r="F206" s="137" t="s">
        <v>5296</v>
      </c>
      <c r="G206" s="138" t="s">
        <v>871</v>
      </c>
      <c r="H206" s="139">
        <v>2</v>
      </c>
      <c r="I206" s="140"/>
      <c r="J206" s="141">
        <f t="shared" si="40"/>
        <v>0</v>
      </c>
      <c r="K206" s="137" t="s">
        <v>4895</v>
      </c>
      <c r="L206" s="33"/>
      <c r="M206" s="142" t="s">
        <v>2</v>
      </c>
      <c r="N206" s="143" t="s">
        <v>42</v>
      </c>
      <c r="P206" s="144">
        <f t="shared" si="41"/>
        <v>0</v>
      </c>
      <c r="Q206" s="144">
        <v>0</v>
      </c>
      <c r="R206" s="144">
        <f t="shared" si="42"/>
        <v>0</v>
      </c>
      <c r="S206" s="144">
        <v>0</v>
      </c>
      <c r="T206" s="145">
        <f t="shared" si="43"/>
        <v>0</v>
      </c>
      <c r="AR206" s="146" t="s">
        <v>423</v>
      </c>
      <c r="AT206" s="146" t="s">
        <v>306</v>
      </c>
      <c r="AU206" s="146" t="s">
        <v>78</v>
      </c>
      <c r="AY206" s="18" t="s">
        <v>304</v>
      </c>
      <c r="BE206" s="147">
        <f t="shared" si="44"/>
        <v>0</v>
      </c>
      <c r="BF206" s="147">
        <f t="shared" si="45"/>
        <v>0</v>
      </c>
      <c r="BG206" s="147">
        <f t="shared" si="46"/>
        <v>0</v>
      </c>
      <c r="BH206" s="147">
        <f t="shared" si="47"/>
        <v>0</v>
      </c>
      <c r="BI206" s="147">
        <f t="shared" si="48"/>
        <v>0</v>
      </c>
      <c r="BJ206" s="18" t="s">
        <v>78</v>
      </c>
      <c r="BK206" s="147">
        <f t="shared" si="49"/>
        <v>0</v>
      </c>
      <c r="BL206" s="18" t="s">
        <v>423</v>
      </c>
      <c r="BM206" s="146" t="s">
        <v>2140</v>
      </c>
    </row>
    <row r="207" spans="2:65" s="1" customFormat="1" ht="24.2" customHeight="1" x14ac:dyDescent="0.2">
      <c r="B207" s="134"/>
      <c r="C207" s="135" t="s">
        <v>1388</v>
      </c>
      <c r="D207" s="135" t="s">
        <v>306</v>
      </c>
      <c r="E207" s="136" t="s">
        <v>5297</v>
      </c>
      <c r="F207" s="137" t="s">
        <v>5298</v>
      </c>
      <c r="G207" s="138" t="s">
        <v>871</v>
      </c>
      <c r="H207" s="139">
        <v>2</v>
      </c>
      <c r="I207" s="140"/>
      <c r="J207" s="141">
        <f t="shared" si="40"/>
        <v>0</v>
      </c>
      <c r="K207" s="137" t="s">
        <v>4895</v>
      </c>
      <c r="L207" s="33"/>
      <c r="M207" s="142" t="s">
        <v>2</v>
      </c>
      <c r="N207" s="143" t="s">
        <v>42</v>
      </c>
      <c r="P207" s="144">
        <f t="shared" si="41"/>
        <v>0</v>
      </c>
      <c r="Q207" s="144">
        <v>0</v>
      </c>
      <c r="R207" s="144">
        <f t="shared" si="42"/>
        <v>0</v>
      </c>
      <c r="S207" s="144">
        <v>0</v>
      </c>
      <c r="T207" s="145">
        <f t="shared" si="43"/>
        <v>0</v>
      </c>
      <c r="AR207" s="146" t="s">
        <v>423</v>
      </c>
      <c r="AT207" s="146" t="s">
        <v>306</v>
      </c>
      <c r="AU207" s="146" t="s">
        <v>78</v>
      </c>
      <c r="AY207" s="18" t="s">
        <v>304</v>
      </c>
      <c r="BE207" s="147">
        <f t="shared" si="44"/>
        <v>0</v>
      </c>
      <c r="BF207" s="147">
        <f t="shared" si="45"/>
        <v>0</v>
      </c>
      <c r="BG207" s="147">
        <f t="shared" si="46"/>
        <v>0</v>
      </c>
      <c r="BH207" s="147">
        <f t="shared" si="47"/>
        <v>0</v>
      </c>
      <c r="BI207" s="147">
        <f t="shared" si="48"/>
        <v>0</v>
      </c>
      <c r="BJ207" s="18" t="s">
        <v>78</v>
      </c>
      <c r="BK207" s="147">
        <f t="shared" si="49"/>
        <v>0</v>
      </c>
      <c r="BL207" s="18" t="s">
        <v>423</v>
      </c>
      <c r="BM207" s="146" t="s">
        <v>2153</v>
      </c>
    </row>
    <row r="208" spans="2:65" s="1" customFormat="1" ht="24.2" customHeight="1" x14ac:dyDescent="0.2">
      <c r="B208" s="134"/>
      <c r="C208" s="135" t="s">
        <v>1390</v>
      </c>
      <c r="D208" s="135" t="s">
        <v>306</v>
      </c>
      <c r="E208" s="136" t="s">
        <v>5299</v>
      </c>
      <c r="F208" s="137" t="s">
        <v>5300</v>
      </c>
      <c r="G208" s="138" t="s">
        <v>871</v>
      </c>
      <c r="H208" s="139">
        <v>5</v>
      </c>
      <c r="I208" s="140"/>
      <c r="J208" s="141">
        <f t="shared" si="40"/>
        <v>0</v>
      </c>
      <c r="K208" s="137" t="s">
        <v>4895</v>
      </c>
      <c r="L208" s="33"/>
      <c r="M208" s="142" t="s">
        <v>2</v>
      </c>
      <c r="N208" s="143" t="s">
        <v>42</v>
      </c>
      <c r="P208" s="144">
        <f t="shared" si="41"/>
        <v>0</v>
      </c>
      <c r="Q208" s="144">
        <v>0</v>
      </c>
      <c r="R208" s="144">
        <f t="shared" si="42"/>
        <v>0</v>
      </c>
      <c r="S208" s="144">
        <v>0</v>
      </c>
      <c r="T208" s="145">
        <f t="shared" si="43"/>
        <v>0</v>
      </c>
      <c r="AR208" s="146" t="s">
        <v>423</v>
      </c>
      <c r="AT208" s="146" t="s">
        <v>306</v>
      </c>
      <c r="AU208" s="146" t="s">
        <v>78</v>
      </c>
      <c r="AY208" s="18" t="s">
        <v>304</v>
      </c>
      <c r="BE208" s="147">
        <f t="shared" si="44"/>
        <v>0</v>
      </c>
      <c r="BF208" s="147">
        <f t="shared" si="45"/>
        <v>0</v>
      </c>
      <c r="BG208" s="147">
        <f t="shared" si="46"/>
        <v>0</v>
      </c>
      <c r="BH208" s="147">
        <f t="shared" si="47"/>
        <v>0</v>
      </c>
      <c r="BI208" s="147">
        <f t="shared" si="48"/>
        <v>0</v>
      </c>
      <c r="BJ208" s="18" t="s">
        <v>78</v>
      </c>
      <c r="BK208" s="147">
        <f t="shared" si="49"/>
        <v>0</v>
      </c>
      <c r="BL208" s="18" t="s">
        <v>423</v>
      </c>
      <c r="BM208" s="146" t="s">
        <v>2160</v>
      </c>
    </row>
    <row r="209" spans="2:65" s="1" customFormat="1" ht="24.2" customHeight="1" x14ac:dyDescent="0.2">
      <c r="B209" s="134"/>
      <c r="C209" s="135" t="s">
        <v>1392</v>
      </c>
      <c r="D209" s="135" t="s">
        <v>306</v>
      </c>
      <c r="E209" s="136" t="s">
        <v>5301</v>
      </c>
      <c r="F209" s="137" t="s">
        <v>5302</v>
      </c>
      <c r="G209" s="138" t="s">
        <v>871</v>
      </c>
      <c r="H209" s="139">
        <v>1</v>
      </c>
      <c r="I209" s="140"/>
      <c r="J209" s="141">
        <f t="shared" si="40"/>
        <v>0</v>
      </c>
      <c r="K209" s="137" t="s">
        <v>4895</v>
      </c>
      <c r="L209" s="33"/>
      <c r="M209" s="142" t="s">
        <v>2</v>
      </c>
      <c r="N209" s="143" t="s">
        <v>42</v>
      </c>
      <c r="P209" s="144">
        <f t="shared" si="41"/>
        <v>0</v>
      </c>
      <c r="Q209" s="144">
        <v>0</v>
      </c>
      <c r="R209" s="144">
        <f t="shared" si="42"/>
        <v>0</v>
      </c>
      <c r="S209" s="144">
        <v>0</v>
      </c>
      <c r="T209" s="145">
        <f t="shared" si="43"/>
        <v>0</v>
      </c>
      <c r="AR209" s="146" t="s">
        <v>423</v>
      </c>
      <c r="AT209" s="146" t="s">
        <v>306</v>
      </c>
      <c r="AU209" s="146" t="s">
        <v>78</v>
      </c>
      <c r="AY209" s="18" t="s">
        <v>304</v>
      </c>
      <c r="BE209" s="147">
        <f t="shared" si="44"/>
        <v>0</v>
      </c>
      <c r="BF209" s="147">
        <f t="shared" si="45"/>
        <v>0</v>
      </c>
      <c r="BG209" s="147">
        <f t="shared" si="46"/>
        <v>0</v>
      </c>
      <c r="BH209" s="147">
        <f t="shared" si="47"/>
        <v>0</v>
      </c>
      <c r="BI209" s="147">
        <f t="shared" si="48"/>
        <v>0</v>
      </c>
      <c r="BJ209" s="18" t="s">
        <v>78</v>
      </c>
      <c r="BK209" s="147">
        <f t="shared" si="49"/>
        <v>0</v>
      </c>
      <c r="BL209" s="18" t="s">
        <v>423</v>
      </c>
      <c r="BM209" s="146" t="s">
        <v>2164</v>
      </c>
    </row>
    <row r="210" spans="2:65" s="1" customFormat="1" ht="24.2" customHeight="1" x14ac:dyDescent="0.2">
      <c r="B210" s="134"/>
      <c r="C210" s="135" t="s">
        <v>1394</v>
      </c>
      <c r="D210" s="135" t="s">
        <v>306</v>
      </c>
      <c r="E210" s="136" t="s">
        <v>5303</v>
      </c>
      <c r="F210" s="137" t="s">
        <v>5304</v>
      </c>
      <c r="G210" s="138" t="s">
        <v>871</v>
      </c>
      <c r="H210" s="139">
        <v>1</v>
      </c>
      <c r="I210" s="140"/>
      <c r="J210" s="141">
        <f t="shared" si="40"/>
        <v>0</v>
      </c>
      <c r="K210" s="137" t="s">
        <v>4895</v>
      </c>
      <c r="L210" s="33"/>
      <c r="M210" s="142" t="s">
        <v>2</v>
      </c>
      <c r="N210" s="143" t="s">
        <v>42</v>
      </c>
      <c r="P210" s="144">
        <f t="shared" si="41"/>
        <v>0</v>
      </c>
      <c r="Q210" s="144">
        <v>0</v>
      </c>
      <c r="R210" s="144">
        <f t="shared" si="42"/>
        <v>0</v>
      </c>
      <c r="S210" s="144">
        <v>0</v>
      </c>
      <c r="T210" s="145">
        <f t="shared" si="43"/>
        <v>0</v>
      </c>
      <c r="AR210" s="146" t="s">
        <v>423</v>
      </c>
      <c r="AT210" s="146" t="s">
        <v>306</v>
      </c>
      <c r="AU210" s="146" t="s">
        <v>78</v>
      </c>
      <c r="AY210" s="18" t="s">
        <v>304</v>
      </c>
      <c r="BE210" s="147">
        <f t="shared" si="44"/>
        <v>0</v>
      </c>
      <c r="BF210" s="147">
        <f t="shared" si="45"/>
        <v>0</v>
      </c>
      <c r="BG210" s="147">
        <f t="shared" si="46"/>
        <v>0</v>
      </c>
      <c r="BH210" s="147">
        <f t="shared" si="47"/>
        <v>0</v>
      </c>
      <c r="BI210" s="147">
        <f t="shared" si="48"/>
        <v>0</v>
      </c>
      <c r="BJ210" s="18" t="s">
        <v>78</v>
      </c>
      <c r="BK210" s="147">
        <f t="shared" si="49"/>
        <v>0</v>
      </c>
      <c r="BL210" s="18" t="s">
        <v>423</v>
      </c>
      <c r="BM210" s="146" t="s">
        <v>2170</v>
      </c>
    </row>
    <row r="211" spans="2:65" s="1" customFormat="1" ht="24.2" customHeight="1" x14ac:dyDescent="0.2">
      <c r="B211" s="134"/>
      <c r="C211" s="135" t="s">
        <v>1401</v>
      </c>
      <c r="D211" s="135" t="s">
        <v>306</v>
      </c>
      <c r="E211" s="136" t="s">
        <v>5305</v>
      </c>
      <c r="F211" s="137" t="s">
        <v>5306</v>
      </c>
      <c r="G211" s="138" t="s">
        <v>871</v>
      </c>
      <c r="H211" s="139">
        <v>1</v>
      </c>
      <c r="I211" s="140"/>
      <c r="J211" s="141">
        <f t="shared" si="40"/>
        <v>0</v>
      </c>
      <c r="K211" s="137" t="s">
        <v>4895</v>
      </c>
      <c r="L211" s="33"/>
      <c r="M211" s="142" t="s">
        <v>2</v>
      </c>
      <c r="N211" s="143" t="s">
        <v>42</v>
      </c>
      <c r="P211" s="144">
        <f t="shared" si="41"/>
        <v>0</v>
      </c>
      <c r="Q211" s="144">
        <v>0</v>
      </c>
      <c r="R211" s="144">
        <f t="shared" si="42"/>
        <v>0</v>
      </c>
      <c r="S211" s="144">
        <v>0</v>
      </c>
      <c r="T211" s="145">
        <f t="shared" si="43"/>
        <v>0</v>
      </c>
      <c r="AR211" s="146" t="s">
        <v>423</v>
      </c>
      <c r="AT211" s="146" t="s">
        <v>306</v>
      </c>
      <c r="AU211" s="146" t="s">
        <v>78</v>
      </c>
      <c r="AY211" s="18" t="s">
        <v>304</v>
      </c>
      <c r="BE211" s="147">
        <f t="shared" si="44"/>
        <v>0</v>
      </c>
      <c r="BF211" s="147">
        <f t="shared" si="45"/>
        <v>0</v>
      </c>
      <c r="BG211" s="147">
        <f t="shared" si="46"/>
        <v>0</v>
      </c>
      <c r="BH211" s="147">
        <f t="shared" si="47"/>
        <v>0</v>
      </c>
      <c r="BI211" s="147">
        <f t="shared" si="48"/>
        <v>0</v>
      </c>
      <c r="BJ211" s="18" t="s">
        <v>78</v>
      </c>
      <c r="BK211" s="147">
        <f t="shared" si="49"/>
        <v>0</v>
      </c>
      <c r="BL211" s="18" t="s">
        <v>423</v>
      </c>
      <c r="BM211" s="146" t="s">
        <v>2179</v>
      </c>
    </row>
    <row r="212" spans="2:65" s="1" customFormat="1" ht="24.2" customHeight="1" x14ac:dyDescent="0.2">
      <c r="B212" s="134"/>
      <c r="C212" s="135" t="s">
        <v>1405</v>
      </c>
      <c r="D212" s="135" t="s">
        <v>306</v>
      </c>
      <c r="E212" s="136" t="s">
        <v>5307</v>
      </c>
      <c r="F212" s="137" t="s">
        <v>5308</v>
      </c>
      <c r="G212" s="138" t="s">
        <v>871</v>
      </c>
      <c r="H212" s="139">
        <v>3</v>
      </c>
      <c r="I212" s="140"/>
      <c r="J212" s="141">
        <f t="shared" si="40"/>
        <v>0</v>
      </c>
      <c r="K212" s="137" t="s">
        <v>4895</v>
      </c>
      <c r="L212" s="33"/>
      <c r="M212" s="142" t="s">
        <v>2</v>
      </c>
      <c r="N212" s="143" t="s">
        <v>42</v>
      </c>
      <c r="P212" s="144">
        <f t="shared" si="41"/>
        <v>0</v>
      </c>
      <c r="Q212" s="144">
        <v>0</v>
      </c>
      <c r="R212" s="144">
        <f t="shared" si="42"/>
        <v>0</v>
      </c>
      <c r="S212" s="144">
        <v>0</v>
      </c>
      <c r="T212" s="145">
        <f t="shared" si="43"/>
        <v>0</v>
      </c>
      <c r="AR212" s="146" t="s">
        <v>423</v>
      </c>
      <c r="AT212" s="146" t="s">
        <v>306</v>
      </c>
      <c r="AU212" s="146" t="s">
        <v>78</v>
      </c>
      <c r="AY212" s="18" t="s">
        <v>304</v>
      </c>
      <c r="BE212" s="147">
        <f t="shared" si="44"/>
        <v>0</v>
      </c>
      <c r="BF212" s="147">
        <f t="shared" si="45"/>
        <v>0</v>
      </c>
      <c r="BG212" s="147">
        <f t="shared" si="46"/>
        <v>0</v>
      </c>
      <c r="BH212" s="147">
        <f t="shared" si="47"/>
        <v>0</v>
      </c>
      <c r="BI212" s="147">
        <f t="shared" si="48"/>
        <v>0</v>
      </c>
      <c r="BJ212" s="18" t="s">
        <v>78</v>
      </c>
      <c r="BK212" s="147">
        <f t="shared" si="49"/>
        <v>0</v>
      </c>
      <c r="BL212" s="18" t="s">
        <v>423</v>
      </c>
      <c r="BM212" s="146" t="s">
        <v>2186</v>
      </c>
    </row>
    <row r="213" spans="2:65" s="1" customFormat="1" ht="24.2" customHeight="1" x14ac:dyDescent="0.2">
      <c r="B213" s="134"/>
      <c r="C213" s="135" t="s">
        <v>1409</v>
      </c>
      <c r="D213" s="135" t="s">
        <v>306</v>
      </c>
      <c r="E213" s="136" t="s">
        <v>5309</v>
      </c>
      <c r="F213" s="137" t="s">
        <v>5310</v>
      </c>
      <c r="G213" s="138" t="s">
        <v>871</v>
      </c>
      <c r="H213" s="139">
        <v>1</v>
      </c>
      <c r="I213" s="140"/>
      <c r="J213" s="141">
        <f t="shared" si="40"/>
        <v>0</v>
      </c>
      <c r="K213" s="137" t="s">
        <v>4895</v>
      </c>
      <c r="L213" s="33"/>
      <c r="M213" s="142" t="s">
        <v>2</v>
      </c>
      <c r="N213" s="143" t="s">
        <v>42</v>
      </c>
      <c r="P213" s="144">
        <f t="shared" si="41"/>
        <v>0</v>
      </c>
      <c r="Q213" s="144">
        <v>0</v>
      </c>
      <c r="R213" s="144">
        <f t="shared" si="42"/>
        <v>0</v>
      </c>
      <c r="S213" s="144">
        <v>0</v>
      </c>
      <c r="T213" s="145">
        <f t="shared" si="43"/>
        <v>0</v>
      </c>
      <c r="AR213" s="146" t="s">
        <v>423</v>
      </c>
      <c r="AT213" s="146" t="s">
        <v>306</v>
      </c>
      <c r="AU213" s="146" t="s">
        <v>78</v>
      </c>
      <c r="AY213" s="18" t="s">
        <v>304</v>
      </c>
      <c r="BE213" s="147">
        <f t="shared" si="44"/>
        <v>0</v>
      </c>
      <c r="BF213" s="147">
        <f t="shared" si="45"/>
        <v>0</v>
      </c>
      <c r="BG213" s="147">
        <f t="shared" si="46"/>
        <v>0</v>
      </c>
      <c r="BH213" s="147">
        <f t="shared" si="47"/>
        <v>0</v>
      </c>
      <c r="BI213" s="147">
        <f t="shared" si="48"/>
        <v>0</v>
      </c>
      <c r="BJ213" s="18" t="s">
        <v>78</v>
      </c>
      <c r="BK213" s="147">
        <f t="shared" si="49"/>
        <v>0</v>
      </c>
      <c r="BL213" s="18" t="s">
        <v>423</v>
      </c>
      <c r="BM213" s="146" t="s">
        <v>2209</v>
      </c>
    </row>
    <row r="214" spans="2:65" s="1" customFormat="1" ht="24.2" customHeight="1" x14ac:dyDescent="0.2">
      <c r="B214" s="134"/>
      <c r="C214" s="135" t="s">
        <v>1412</v>
      </c>
      <c r="D214" s="135" t="s">
        <v>306</v>
      </c>
      <c r="E214" s="136" t="s">
        <v>5311</v>
      </c>
      <c r="F214" s="137" t="s">
        <v>5312</v>
      </c>
      <c r="G214" s="138" t="s">
        <v>871</v>
      </c>
      <c r="H214" s="139">
        <v>1</v>
      </c>
      <c r="I214" s="140"/>
      <c r="J214" s="141">
        <f t="shared" si="40"/>
        <v>0</v>
      </c>
      <c r="K214" s="137" t="s">
        <v>4895</v>
      </c>
      <c r="L214" s="33"/>
      <c r="M214" s="142" t="s">
        <v>2</v>
      </c>
      <c r="N214" s="143" t="s">
        <v>42</v>
      </c>
      <c r="P214" s="144">
        <f t="shared" si="41"/>
        <v>0</v>
      </c>
      <c r="Q214" s="144">
        <v>0</v>
      </c>
      <c r="R214" s="144">
        <f t="shared" si="42"/>
        <v>0</v>
      </c>
      <c r="S214" s="144">
        <v>0</v>
      </c>
      <c r="T214" s="145">
        <f t="shared" si="43"/>
        <v>0</v>
      </c>
      <c r="AR214" s="146" t="s">
        <v>423</v>
      </c>
      <c r="AT214" s="146" t="s">
        <v>306</v>
      </c>
      <c r="AU214" s="146" t="s">
        <v>78</v>
      </c>
      <c r="AY214" s="18" t="s">
        <v>304</v>
      </c>
      <c r="BE214" s="147">
        <f t="shared" si="44"/>
        <v>0</v>
      </c>
      <c r="BF214" s="147">
        <f t="shared" si="45"/>
        <v>0</v>
      </c>
      <c r="BG214" s="147">
        <f t="shared" si="46"/>
        <v>0</v>
      </c>
      <c r="BH214" s="147">
        <f t="shared" si="47"/>
        <v>0</v>
      </c>
      <c r="BI214" s="147">
        <f t="shared" si="48"/>
        <v>0</v>
      </c>
      <c r="BJ214" s="18" t="s">
        <v>78</v>
      </c>
      <c r="BK214" s="147">
        <f t="shared" si="49"/>
        <v>0</v>
      </c>
      <c r="BL214" s="18" t="s">
        <v>423</v>
      </c>
      <c r="BM214" s="146" t="s">
        <v>2227</v>
      </c>
    </row>
    <row r="215" spans="2:65" s="1" customFormat="1" ht="16.5" customHeight="1" x14ac:dyDescent="0.2">
      <c r="B215" s="134"/>
      <c r="C215" s="135" t="s">
        <v>1415</v>
      </c>
      <c r="D215" s="135" t="s">
        <v>306</v>
      </c>
      <c r="E215" s="136" t="s">
        <v>5313</v>
      </c>
      <c r="F215" s="137" t="s">
        <v>5314</v>
      </c>
      <c r="G215" s="138" t="s">
        <v>871</v>
      </c>
      <c r="H215" s="139">
        <v>9</v>
      </c>
      <c r="I215" s="140"/>
      <c r="J215" s="141">
        <f t="shared" si="40"/>
        <v>0</v>
      </c>
      <c r="K215" s="137" t="s">
        <v>4895</v>
      </c>
      <c r="L215" s="33"/>
      <c r="M215" s="142" t="s">
        <v>2</v>
      </c>
      <c r="N215" s="143" t="s">
        <v>42</v>
      </c>
      <c r="P215" s="144">
        <f t="shared" si="41"/>
        <v>0</v>
      </c>
      <c r="Q215" s="144">
        <v>0</v>
      </c>
      <c r="R215" s="144">
        <f t="shared" si="42"/>
        <v>0</v>
      </c>
      <c r="S215" s="144">
        <v>0</v>
      </c>
      <c r="T215" s="145">
        <f t="shared" si="43"/>
        <v>0</v>
      </c>
      <c r="AR215" s="146" t="s">
        <v>423</v>
      </c>
      <c r="AT215" s="146" t="s">
        <v>306</v>
      </c>
      <c r="AU215" s="146" t="s">
        <v>78</v>
      </c>
      <c r="AY215" s="18" t="s">
        <v>304</v>
      </c>
      <c r="BE215" s="147">
        <f t="shared" si="44"/>
        <v>0</v>
      </c>
      <c r="BF215" s="147">
        <f t="shared" si="45"/>
        <v>0</v>
      </c>
      <c r="BG215" s="147">
        <f t="shared" si="46"/>
        <v>0</v>
      </c>
      <c r="BH215" s="147">
        <f t="shared" si="47"/>
        <v>0</v>
      </c>
      <c r="BI215" s="147">
        <f t="shared" si="48"/>
        <v>0</v>
      </c>
      <c r="BJ215" s="18" t="s">
        <v>78</v>
      </c>
      <c r="BK215" s="147">
        <f t="shared" si="49"/>
        <v>0</v>
      </c>
      <c r="BL215" s="18" t="s">
        <v>423</v>
      </c>
      <c r="BM215" s="146" t="s">
        <v>2236</v>
      </c>
    </row>
    <row r="216" spans="2:65" s="1" customFormat="1" ht="16.5" customHeight="1" x14ac:dyDescent="0.2">
      <c r="B216" s="134"/>
      <c r="C216" s="135" t="s">
        <v>1428</v>
      </c>
      <c r="D216" s="135" t="s">
        <v>306</v>
      </c>
      <c r="E216" s="136" t="s">
        <v>5315</v>
      </c>
      <c r="F216" s="137" t="s">
        <v>5316</v>
      </c>
      <c r="G216" s="138" t="s">
        <v>871</v>
      </c>
      <c r="H216" s="139">
        <v>27</v>
      </c>
      <c r="I216" s="140"/>
      <c r="J216" s="141">
        <f t="shared" si="40"/>
        <v>0</v>
      </c>
      <c r="K216" s="137" t="s">
        <v>4895</v>
      </c>
      <c r="L216" s="33"/>
      <c r="M216" s="142" t="s">
        <v>2</v>
      </c>
      <c r="N216" s="143" t="s">
        <v>42</v>
      </c>
      <c r="P216" s="144">
        <f t="shared" si="41"/>
        <v>0</v>
      </c>
      <c r="Q216" s="144">
        <v>0</v>
      </c>
      <c r="R216" s="144">
        <f t="shared" si="42"/>
        <v>0</v>
      </c>
      <c r="S216" s="144">
        <v>0</v>
      </c>
      <c r="T216" s="145">
        <f t="shared" si="43"/>
        <v>0</v>
      </c>
      <c r="AR216" s="146" t="s">
        <v>423</v>
      </c>
      <c r="AT216" s="146" t="s">
        <v>306</v>
      </c>
      <c r="AU216" s="146" t="s">
        <v>78</v>
      </c>
      <c r="AY216" s="18" t="s">
        <v>304</v>
      </c>
      <c r="BE216" s="147">
        <f t="shared" si="44"/>
        <v>0</v>
      </c>
      <c r="BF216" s="147">
        <f t="shared" si="45"/>
        <v>0</v>
      </c>
      <c r="BG216" s="147">
        <f t="shared" si="46"/>
        <v>0</v>
      </c>
      <c r="BH216" s="147">
        <f t="shared" si="47"/>
        <v>0</v>
      </c>
      <c r="BI216" s="147">
        <f t="shared" si="48"/>
        <v>0</v>
      </c>
      <c r="BJ216" s="18" t="s">
        <v>78</v>
      </c>
      <c r="BK216" s="147">
        <f t="shared" si="49"/>
        <v>0</v>
      </c>
      <c r="BL216" s="18" t="s">
        <v>423</v>
      </c>
      <c r="BM216" s="146" t="s">
        <v>2303</v>
      </c>
    </row>
    <row r="217" spans="2:65" s="1" customFormat="1" ht="16.5" customHeight="1" x14ac:dyDescent="0.2">
      <c r="B217" s="134"/>
      <c r="C217" s="135" t="s">
        <v>1432</v>
      </c>
      <c r="D217" s="135" t="s">
        <v>306</v>
      </c>
      <c r="E217" s="136" t="s">
        <v>5317</v>
      </c>
      <c r="F217" s="137" t="s">
        <v>5318</v>
      </c>
      <c r="G217" s="138" t="s">
        <v>871</v>
      </c>
      <c r="H217" s="139">
        <v>1</v>
      </c>
      <c r="I217" s="140"/>
      <c r="J217" s="141">
        <f t="shared" si="40"/>
        <v>0</v>
      </c>
      <c r="K217" s="137" t="s">
        <v>4895</v>
      </c>
      <c r="L217" s="33"/>
      <c r="M217" s="142" t="s">
        <v>2</v>
      </c>
      <c r="N217" s="143" t="s">
        <v>42</v>
      </c>
      <c r="P217" s="144">
        <f t="shared" si="41"/>
        <v>0</v>
      </c>
      <c r="Q217" s="144">
        <v>0</v>
      </c>
      <c r="R217" s="144">
        <f t="shared" si="42"/>
        <v>0</v>
      </c>
      <c r="S217" s="144">
        <v>0</v>
      </c>
      <c r="T217" s="145">
        <f t="shared" si="43"/>
        <v>0</v>
      </c>
      <c r="AR217" s="146" t="s">
        <v>423</v>
      </c>
      <c r="AT217" s="146" t="s">
        <v>306</v>
      </c>
      <c r="AU217" s="146" t="s">
        <v>78</v>
      </c>
      <c r="AY217" s="18" t="s">
        <v>304</v>
      </c>
      <c r="BE217" s="147">
        <f t="shared" si="44"/>
        <v>0</v>
      </c>
      <c r="BF217" s="147">
        <f t="shared" si="45"/>
        <v>0</v>
      </c>
      <c r="BG217" s="147">
        <f t="shared" si="46"/>
        <v>0</v>
      </c>
      <c r="BH217" s="147">
        <f t="shared" si="47"/>
        <v>0</v>
      </c>
      <c r="BI217" s="147">
        <f t="shared" si="48"/>
        <v>0</v>
      </c>
      <c r="BJ217" s="18" t="s">
        <v>78</v>
      </c>
      <c r="BK217" s="147">
        <f t="shared" si="49"/>
        <v>0</v>
      </c>
      <c r="BL217" s="18" t="s">
        <v>423</v>
      </c>
      <c r="BM217" s="146" t="s">
        <v>2314</v>
      </c>
    </row>
    <row r="218" spans="2:65" s="1" customFormat="1" ht="24.2" customHeight="1" x14ac:dyDescent="0.2">
      <c r="B218" s="134"/>
      <c r="C218" s="135" t="s">
        <v>1439</v>
      </c>
      <c r="D218" s="135" t="s">
        <v>306</v>
      </c>
      <c r="E218" s="136" t="s">
        <v>5319</v>
      </c>
      <c r="F218" s="137" t="s">
        <v>5320</v>
      </c>
      <c r="G218" s="138" t="s">
        <v>871</v>
      </c>
      <c r="H218" s="139">
        <v>1</v>
      </c>
      <c r="I218" s="140"/>
      <c r="J218" s="141">
        <f t="shared" si="40"/>
        <v>0</v>
      </c>
      <c r="K218" s="137" t="s">
        <v>4895</v>
      </c>
      <c r="L218" s="33"/>
      <c r="M218" s="142" t="s">
        <v>2</v>
      </c>
      <c r="N218" s="143" t="s">
        <v>42</v>
      </c>
      <c r="P218" s="144">
        <f t="shared" si="41"/>
        <v>0</v>
      </c>
      <c r="Q218" s="144">
        <v>0</v>
      </c>
      <c r="R218" s="144">
        <f t="shared" si="42"/>
        <v>0</v>
      </c>
      <c r="S218" s="144">
        <v>0</v>
      </c>
      <c r="T218" s="145">
        <f t="shared" si="43"/>
        <v>0</v>
      </c>
      <c r="AR218" s="146" t="s">
        <v>423</v>
      </c>
      <c r="AT218" s="146" t="s">
        <v>306</v>
      </c>
      <c r="AU218" s="146" t="s">
        <v>78</v>
      </c>
      <c r="AY218" s="18" t="s">
        <v>304</v>
      </c>
      <c r="BE218" s="147">
        <f t="shared" si="44"/>
        <v>0</v>
      </c>
      <c r="BF218" s="147">
        <f t="shared" si="45"/>
        <v>0</v>
      </c>
      <c r="BG218" s="147">
        <f t="shared" si="46"/>
        <v>0</v>
      </c>
      <c r="BH218" s="147">
        <f t="shared" si="47"/>
        <v>0</v>
      </c>
      <c r="BI218" s="147">
        <f t="shared" si="48"/>
        <v>0</v>
      </c>
      <c r="BJ218" s="18" t="s">
        <v>78</v>
      </c>
      <c r="BK218" s="147">
        <f t="shared" si="49"/>
        <v>0</v>
      </c>
      <c r="BL218" s="18" t="s">
        <v>423</v>
      </c>
      <c r="BM218" s="146" t="s">
        <v>2322</v>
      </c>
    </row>
    <row r="219" spans="2:65" s="1" customFormat="1" ht="39" x14ac:dyDescent="0.2">
      <c r="B219" s="33"/>
      <c r="D219" s="153" t="s">
        <v>360</v>
      </c>
      <c r="F219" s="180" t="s">
        <v>5321</v>
      </c>
      <c r="I219" s="150"/>
      <c r="L219" s="33"/>
      <c r="M219" s="151"/>
      <c r="T219" s="54"/>
      <c r="AT219" s="18" t="s">
        <v>360</v>
      </c>
      <c r="AU219" s="18" t="s">
        <v>78</v>
      </c>
    </row>
    <row r="220" spans="2:65" s="1" customFormat="1" ht="24.2" customHeight="1" x14ac:dyDescent="0.2">
      <c r="B220" s="134"/>
      <c r="C220" s="135" t="s">
        <v>1445</v>
      </c>
      <c r="D220" s="135" t="s">
        <v>306</v>
      </c>
      <c r="E220" s="136" t="s">
        <v>5322</v>
      </c>
      <c r="F220" s="137" t="s">
        <v>5323</v>
      </c>
      <c r="G220" s="138" t="s">
        <v>871</v>
      </c>
      <c r="H220" s="139">
        <v>2</v>
      </c>
      <c r="I220" s="140"/>
      <c r="J220" s="141">
        <f>ROUND(I220*H220,2)</f>
        <v>0</v>
      </c>
      <c r="K220" s="137" t="s">
        <v>4895</v>
      </c>
      <c r="L220" s="33"/>
      <c r="M220" s="142" t="s">
        <v>2</v>
      </c>
      <c r="N220" s="143" t="s">
        <v>42</v>
      </c>
      <c r="P220" s="144">
        <f>O220*H220</f>
        <v>0</v>
      </c>
      <c r="Q220" s="144">
        <v>0</v>
      </c>
      <c r="R220" s="144">
        <f>Q220*H220</f>
        <v>0</v>
      </c>
      <c r="S220" s="144">
        <v>0</v>
      </c>
      <c r="T220" s="145">
        <f>S220*H220</f>
        <v>0</v>
      </c>
      <c r="AR220" s="146" t="s">
        <v>423</v>
      </c>
      <c r="AT220" s="146" t="s">
        <v>306</v>
      </c>
      <c r="AU220" s="146" t="s">
        <v>78</v>
      </c>
      <c r="AY220" s="18" t="s">
        <v>304</v>
      </c>
      <c r="BE220" s="147">
        <f>IF(N220="základní",J220,0)</f>
        <v>0</v>
      </c>
      <c r="BF220" s="147">
        <f>IF(N220="snížená",J220,0)</f>
        <v>0</v>
      </c>
      <c r="BG220" s="147">
        <f>IF(N220="zákl. přenesená",J220,0)</f>
        <v>0</v>
      </c>
      <c r="BH220" s="147">
        <f>IF(N220="sníž. přenesená",J220,0)</f>
        <v>0</v>
      </c>
      <c r="BI220" s="147">
        <f>IF(N220="nulová",J220,0)</f>
        <v>0</v>
      </c>
      <c r="BJ220" s="18" t="s">
        <v>78</v>
      </c>
      <c r="BK220" s="147">
        <f>ROUND(I220*H220,2)</f>
        <v>0</v>
      </c>
      <c r="BL220" s="18" t="s">
        <v>423</v>
      </c>
      <c r="BM220" s="146" t="s">
        <v>2330</v>
      </c>
    </row>
    <row r="221" spans="2:65" s="1" customFormat="1" ht="24.2" customHeight="1" x14ac:dyDescent="0.2">
      <c r="B221" s="134"/>
      <c r="C221" s="135" t="s">
        <v>1449</v>
      </c>
      <c r="D221" s="135" t="s">
        <v>306</v>
      </c>
      <c r="E221" s="136" t="s">
        <v>5324</v>
      </c>
      <c r="F221" s="137" t="s">
        <v>5325</v>
      </c>
      <c r="G221" s="138" t="s">
        <v>871</v>
      </c>
      <c r="H221" s="139">
        <v>1</v>
      </c>
      <c r="I221" s="140"/>
      <c r="J221" s="141">
        <f>ROUND(I221*H221,2)</f>
        <v>0</v>
      </c>
      <c r="K221" s="137" t="s">
        <v>4895</v>
      </c>
      <c r="L221" s="33"/>
      <c r="M221" s="142" t="s">
        <v>2</v>
      </c>
      <c r="N221" s="143" t="s">
        <v>42</v>
      </c>
      <c r="P221" s="144">
        <f>O221*H221</f>
        <v>0</v>
      </c>
      <c r="Q221" s="144">
        <v>0</v>
      </c>
      <c r="R221" s="144">
        <f>Q221*H221</f>
        <v>0</v>
      </c>
      <c r="S221" s="144">
        <v>0</v>
      </c>
      <c r="T221" s="145">
        <f>S221*H221</f>
        <v>0</v>
      </c>
      <c r="AR221" s="146" t="s">
        <v>423</v>
      </c>
      <c r="AT221" s="146" t="s">
        <v>306</v>
      </c>
      <c r="AU221" s="146" t="s">
        <v>78</v>
      </c>
      <c r="AY221" s="18" t="s">
        <v>304</v>
      </c>
      <c r="BE221" s="147">
        <f>IF(N221="základní",J221,0)</f>
        <v>0</v>
      </c>
      <c r="BF221" s="147">
        <f>IF(N221="snížená",J221,0)</f>
        <v>0</v>
      </c>
      <c r="BG221" s="147">
        <f>IF(N221="zákl. přenesená",J221,0)</f>
        <v>0</v>
      </c>
      <c r="BH221" s="147">
        <f>IF(N221="sníž. přenesená",J221,0)</f>
        <v>0</v>
      </c>
      <c r="BI221" s="147">
        <f>IF(N221="nulová",J221,0)</f>
        <v>0</v>
      </c>
      <c r="BJ221" s="18" t="s">
        <v>78</v>
      </c>
      <c r="BK221" s="147">
        <f>ROUND(I221*H221,2)</f>
        <v>0</v>
      </c>
      <c r="BL221" s="18" t="s">
        <v>423</v>
      </c>
      <c r="BM221" s="146" t="s">
        <v>2340</v>
      </c>
    </row>
    <row r="222" spans="2:65" s="1" customFormat="1" ht="16.5" customHeight="1" x14ac:dyDescent="0.2">
      <c r="B222" s="134"/>
      <c r="C222" s="135" t="s">
        <v>1453</v>
      </c>
      <c r="D222" s="135" t="s">
        <v>306</v>
      </c>
      <c r="E222" s="136" t="s">
        <v>5326</v>
      </c>
      <c r="F222" s="137" t="s">
        <v>5327</v>
      </c>
      <c r="G222" s="138" t="s">
        <v>383</v>
      </c>
      <c r="H222" s="139">
        <v>1.95</v>
      </c>
      <c r="I222" s="140"/>
      <c r="J222" s="141">
        <f>ROUND(I222*H222,2)</f>
        <v>0</v>
      </c>
      <c r="K222" s="137" t="s">
        <v>4895</v>
      </c>
      <c r="L222" s="33"/>
      <c r="M222" s="142" t="s">
        <v>2</v>
      </c>
      <c r="N222" s="143" t="s">
        <v>42</v>
      </c>
      <c r="P222" s="144">
        <f>O222*H222</f>
        <v>0</v>
      </c>
      <c r="Q222" s="144">
        <v>0</v>
      </c>
      <c r="R222" s="144">
        <f>Q222*H222</f>
        <v>0</v>
      </c>
      <c r="S222" s="144">
        <v>0</v>
      </c>
      <c r="T222" s="145">
        <f>S222*H222</f>
        <v>0</v>
      </c>
      <c r="AR222" s="146" t="s">
        <v>423</v>
      </c>
      <c r="AT222" s="146" t="s">
        <v>306</v>
      </c>
      <c r="AU222" s="146" t="s">
        <v>78</v>
      </c>
      <c r="AY222" s="18" t="s">
        <v>304</v>
      </c>
      <c r="BE222" s="147">
        <f>IF(N222="základní",J222,0)</f>
        <v>0</v>
      </c>
      <c r="BF222" s="147">
        <f>IF(N222="snížená",J222,0)</f>
        <v>0</v>
      </c>
      <c r="BG222" s="147">
        <f>IF(N222="zákl. přenesená",J222,0)</f>
        <v>0</v>
      </c>
      <c r="BH222" s="147">
        <f>IF(N222="sníž. přenesená",J222,0)</f>
        <v>0</v>
      </c>
      <c r="BI222" s="147">
        <f>IF(N222="nulová",J222,0)</f>
        <v>0</v>
      </c>
      <c r="BJ222" s="18" t="s">
        <v>78</v>
      </c>
      <c r="BK222" s="147">
        <f>ROUND(I222*H222,2)</f>
        <v>0</v>
      </c>
      <c r="BL222" s="18" t="s">
        <v>423</v>
      </c>
      <c r="BM222" s="146" t="s">
        <v>2348</v>
      </c>
    </row>
    <row r="223" spans="2:65" s="11" customFormat="1" ht="25.9" customHeight="1" x14ac:dyDescent="0.2">
      <c r="B223" s="122"/>
      <c r="D223" s="123" t="s">
        <v>70</v>
      </c>
      <c r="E223" s="124" t="s">
        <v>5328</v>
      </c>
      <c r="F223" s="124" t="s">
        <v>5329</v>
      </c>
      <c r="I223" s="125"/>
      <c r="J223" s="126">
        <f>BK223</f>
        <v>0</v>
      </c>
      <c r="L223" s="122"/>
      <c r="M223" s="127"/>
      <c r="P223" s="128">
        <f>SUM(P224:P237)</f>
        <v>0</v>
      </c>
      <c r="R223" s="128">
        <f>SUM(R224:R237)</f>
        <v>0</v>
      </c>
      <c r="T223" s="129">
        <f>SUM(T224:T237)</f>
        <v>0</v>
      </c>
      <c r="AR223" s="123" t="s">
        <v>78</v>
      </c>
      <c r="AT223" s="130" t="s">
        <v>70</v>
      </c>
      <c r="AU223" s="130" t="s">
        <v>71</v>
      </c>
      <c r="AY223" s="123" t="s">
        <v>304</v>
      </c>
      <c r="BK223" s="131">
        <f>SUM(BK224:BK237)</f>
        <v>0</v>
      </c>
    </row>
    <row r="224" spans="2:65" s="1" customFormat="1" ht="16.5" customHeight="1" x14ac:dyDescent="0.2">
      <c r="B224" s="134"/>
      <c r="C224" s="135" t="s">
        <v>1460</v>
      </c>
      <c r="D224" s="135" t="s">
        <v>306</v>
      </c>
      <c r="E224" s="136" t="s">
        <v>5330</v>
      </c>
      <c r="F224" s="137" t="s">
        <v>5331</v>
      </c>
      <c r="G224" s="138" t="s">
        <v>130</v>
      </c>
      <c r="H224" s="139">
        <v>350</v>
      </c>
      <c r="I224" s="140"/>
      <c r="J224" s="141">
        <f t="shared" ref="J224:J237" si="50">ROUND(I224*H224,2)</f>
        <v>0</v>
      </c>
      <c r="K224" s="137" t="s">
        <v>4895</v>
      </c>
      <c r="L224" s="33"/>
      <c r="M224" s="142" t="s">
        <v>2</v>
      </c>
      <c r="N224" s="143" t="s">
        <v>42</v>
      </c>
      <c r="P224" s="144">
        <f t="shared" ref="P224:P237" si="51">O224*H224</f>
        <v>0</v>
      </c>
      <c r="Q224" s="144">
        <v>0</v>
      </c>
      <c r="R224" s="144">
        <f t="shared" ref="R224:R237" si="52">Q224*H224</f>
        <v>0</v>
      </c>
      <c r="S224" s="144">
        <v>0</v>
      </c>
      <c r="T224" s="145">
        <f t="shared" ref="T224:T237" si="53">S224*H224</f>
        <v>0</v>
      </c>
      <c r="AR224" s="146" t="s">
        <v>86</v>
      </c>
      <c r="AT224" s="146" t="s">
        <v>306</v>
      </c>
      <c r="AU224" s="146" t="s">
        <v>78</v>
      </c>
      <c r="AY224" s="18" t="s">
        <v>304</v>
      </c>
      <c r="BE224" s="147">
        <f t="shared" ref="BE224:BE237" si="54">IF(N224="základní",J224,0)</f>
        <v>0</v>
      </c>
      <c r="BF224" s="147">
        <f t="shared" ref="BF224:BF237" si="55">IF(N224="snížená",J224,0)</f>
        <v>0</v>
      </c>
      <c r="BG224" s="147">
        <f t="shared" ref="BG224:BG237" si="56">IF(N224="zákl. přenesená",J224,0)</f>
        <v>0</v>
      </c>
      <c r="BH224" s="147">
        <f t="shared" ref="BH224:BH237" si="57">IF(N224="sníž. přenesená",J224,0)</f>
        <v>0</v>
      </c>
      <c r="BI224" s="147">
        <f t="shared" ref="BI224:BI237" si="58">IF(N224="nulová",J224,0)</f>
        <v>0</v>
      </c>
      <c r="BJ224" s="18" t="s">
        <v>78</v>
      </c>
      <c r="BK224" s="147">
        <f t="shared" ref="BK224:BK237" si="59">ROUND(I224*H224,2)</f>
        <v>0</v>
      </c>
      <c r="BL224" s="18" t="s">
        <v>86</v>
      </c>
      <c r="BM224" s="146" t="s">
        <v>2364</v>
      </c>
    </row>
    <row r="225" spans="2:65" s="1" customFormat="1" ht="24.2" customHeight="1" x14ac:dyDescent="0.2">
      <c r="B225" s="134"/>
      <c r="C225" s="135" t="s">
        <v>1466</v>
      </c>
      <c r="D225" s="135" t="s">
        <v>306</v>
      </c>
      <c r="E225" s="136" t="s">
        <v>5332</v>
      </c>
      <c r="F225" s="137" t="s">
        <v>5333</v>
      </c>
      <c r="G225" s="138" t="s">
        <v>130</v>
      </c>
      <c r="H225" s="139">
        <v>350</v>
      </c>
      <c r="I225" s="140"/>
      <c r="J225" s="141">
        <f t="shared" si="50"/>
        <v>0</v>
      </c>
      <c r="K225" s="137" t="s">
        <v>4895</v>
      </c>
      <c r="L225" s="33"/>
      <c r="M225" s="142" t="s">
        <v>2</v>
      </c>
      <c r="N225" s="143" t="s">
        <v>42</v>
      </c>
      <c r="P225" s="144">
        <f t="shared" si="51"/>
        <v>0</v>
      </c>
      <c r="Q225" s="144">
        <v>0</v>
      </c>
      <c r="R225" s="144">
        <f t="shared" si="52"/>
        <v>0</v>
      </c>
      <c r="S225" s="144">
        <v>0</v>
      </c>
      <c r="T225" s="145">
        <f t="shared" si="53"/>
        <v>0</v>
      </c>
      <c r="AR225" s="146" t="s">
        <v>86</v>
      </c>
      <c r="AT225" s="146" t="s">
        <v>306</v>
      </c>
      <c r="AU225" s="146" t="s">
        <v>78</v>
      </c>
      <c r="AY225" s="18" t="s">
        <v>304</v>
      </c>
      <c r="BE225" s="147">
        <f t="shared" si="54"/>
        <v>0</v>
      </c>
      <c r="BF225" s="147">
        <f t="shared" si="55"/>
        <v>0</v>
      </c>
      <c r="BG225" s="147">
        <f t="shared" si="56"/>
        <v>0</v>
      </c>
      <c r="BH225" s="147">
        <f t="shared" si="57"/>
        <v>0</v>
      </c>
      <c r="BI225" s="147">
        <f t="shared" si="58"/>
        <v>0</v>
      </c>
      <c r="BJ225" s="18" t="s">
        <v>78</v>
      </c>
      <c r="BK225" s="147">
        <f t="shared" si="59"/>
        <v>0</v>
      </c>
      <c r="BL225" s="18" t="s">
        <v>86</v>
      </c>
      <c r="BM225" s="146" t="s">
        <v>2383</v>
      </c>
    </row>
    <row r="226" spans="2:65" s="1" customFormat="1" ht="21.75" customHeight="1" x14ac:dyDescent="0.2">
      <c r="B226" s="134"/>
      <c r="C226" s="181" t="s">
        <v>1472</v>
      </c>
      <c r="D226" s="181" t="s">
        <v>535</v>
      </c>
      <c r="E226" s="182" t="s">
        <v>5334</v>
      </c>
      <c r="F226" s="183" t="s">
        <v>5335</v>
      </c>
      <c r="G226" s="184" t="s">
        <v>179</v>
      </c>
      <c r="H226" s="185">
        <v>360</v>
      </c>
      <c r="I226" s="186"/>
      <c r="J226" s="187">
        <f t="shared" si="50"/>
        <v>0</v>
      </c>
      <c r="K226" s="183" t="s">
        <v>4895</v>
      </c>
      <c r="L226" s="188"/>
      <c r="M226" s="189" t="s">
        <v>2</v>
      </c>
      <c r="N226" s="190" t="s">
        <v>42</v>
      </c>
      <c r="P226" s="144">
        <f t="shared" si="51"/>
        <v>0</v>
      </c>
      <c r="Q226" s="144">
        <v>0</v>
      </c>
      <c r="R226" s="144">
        <f t="shared" si="52"/>
        <v>0</v>
      </c>
      <c r="S226" s="144">
        <v>0</v>
      </c>
      <c r="T226" s="145">
        <f t="shared" si="53"/>
        <v>0</v>
      </c>
      <c r="AR226" s="146" t="s">
        <v>98</v>
      </c>
      <c r="AT226" s="146" t="s">
        <v>535</v>
      </c>
      <c r="AU226" s="146" t="s">
        <v>78</v>
      </c>
      <c r="AY226" s="18" t="s">
        <v>304</v>
      </c>
      <c r="BE226" s="147">
        <f t="shared" si="54"/>
        <v>0</v>
      </c>
      <c r="BF226" s="147">
        <f t="shared" si="55"/>
        <v>0</v>
      </c>
      <c r="BG226" s="147">
        <f t="shared" si="56"/>
        <v>0</v>
      </c>
      <c r="BH226" s="147">
        <f t="shared" si="57"/>
        <v>0</v>
      </c>
      <c r="BI226" s="147">
        <f t="shared" si="58"/>
        <v>0</v>
      </c>
      <c r="BJ226" s="18" t="s">
        <v>78</v>
      </c>
      <c r="BK226" s="147">
        <f t="shared" si="59"/>
        <v>0</v>
      </c>
      <c r="BL226" s="18" t="s">
        <v>86</v>
      </c>
      <c r="BM226" s="146" t="s">
        <v>2394</v>
      </c>
    </row>
    <row r="227" spans="2:65" s="1" customFormat="1" ht="16.5" customHeight="1" x14ac:dyDescent="0.2">
      <c r="B227" s="134"/>
      <c r="C227" s="135" t="s">
        <v>1475</v>
      </c>
      <c r="D227" s="135" t="s">
        <v>306</v>
      </c>
      <c r="E227" s="136" t="s">
        <v>5336</v>
      </c>
      <c r="F227" s="137" t="s">
        <v>5337</v>
      </c>
      <c r="G227" s="138" t="s">
        <v>179</v>
      </c>
      <c r="H227" s="139">
        <v>100</v>
      </c>
      <c r="I227" s="140"/>
      <c r="J227" s="141">
        <f t="shared" si="50"/>
        <v>0</v>
      </c>
      <c r="K227" s="137" t="s">
        <v>4895</v>
      </c>
      <c r="L227" s="33"/>
      <c r="M227" s="142" t="s">
        <v>2</v>
      </c>
      <c r="N227" s="143" t="s">
        <v>42</v>
      </c>
      <c r="P227" s="144">
        <f t="shared" si="51"/>
        <v>0</v>
      </c>
      <c r="Q227" s="144">
        <v>0</v>
      </c>
      <c r="R227" s="144">
        <f t="shared" si="52"/>
        <v>0</v>
      </c>
      <c r="S227" s="144">
        <v>0</v>
      </c>
      <c r="T227" s="145">
        <f t="shared" si="53"/>
        <v>0</v>
      </c>
      <c r="AR227" s="146" t="s">
        <v>86</v>
      </c>
      <c r="AT227" s="146" t="s">
        <v>306</v>
      </c>
      <c r="AU227" s="146" t="s">
        <v>78</v>
      </c>
      <c r="AY227" s="18" t="s">
        <v>304</v>
      </c>
      <c r="BE227" s="147">
        <f t="shared" si="54"/>
        <v>0</v>
      </c>
      <c r="BF227" s="147">
        <f t="shared" si="55"/>
        <v>0</v>
      </c>
      <c r="BG227" s="147">
        <f t="shared" si="56"/>
        <v>0</v>
      </c>
      <c r="BH227" s="147">
        <f t="shared" si="57"/>
        <v>0</v>
      </c>
      <c r="BI227" s="147">
        <f t="shared" si="58"/>
        <v>0</v>
      </c>
      <c r="BJ227" s="18" t="s">
        <v>78</v>
      </c>
      <c r="BK227" s="147">
        <f t="shared" si="59"/>
        <v>0</v>
      </c>
      <c r="BL227" s="18" t="s">
        <v>86</v>
      </c>
      <c r="BM227" s="146" t="s">
        <v>2406</v>
      </c>
    </row>
    <row r="228" spans="2:65" s="1" customFormat="1" ht="21.75" customHeight="1" x14ac:dyDescent="0.2">
      <c r="B228" s="134"/>
      <c r="C228" s="135" t="s">
        <v>1477</v>
      </c>
      <c r="D228" s="135" t="s">
        <v>306</v>
      </c>
      <c r="E228" s="136" t="s">
        <v>5338</v>
      </c>
      <c r="F228" s="137" t="s">
        <v>5339</v>
      </c>
      <c r="G228" s="138" t="s">
        <v>179</v>
      </c>
      <c r="H228" s="139">
        <v>100</v>
      </c>
      <c r="I228" s="140"/>
      <c r="J228" s="141">
        <f t="shared" si="50"/>
        <v>0</v>
      </c>
      <c r="K228" s="137" t="s">
        <v>4895</v>
      </c>
      <c r="L228" s="33"/>
      <c r="M228" s="142" t="s">
        <v>2</v>
      </c>
      <c r="N228" s="143" t="s">
        <v>42</v>
      </c>
      <c r="P228" s="144">
        <f t="shared" si="51"/>
        <v>0</v>
      </c>
      <c r="Q228" s="144">
        <v>0</v>
      </c>
      <c r="R228" s="144">
        <f t="shared" si="52"/>
        <v>0</v>
      </c>
      <c r="S228" s="144">
        <v>0</v>
      </c>
      <c r="T228" s="145">
        <f t="shared" si="53"/>
        <v>0</v>
      </c>
      <c r="AR228" s="146" t="s">
        <v>86</v>
      </c>
      <c r="AT228" s="146" t="s">
        <v>306</v>
      </c>
      <c r="AU228" s="146" t="s">
        <v>78</v>
      </c>
      <c r="AY228" s="18" t="s">
        <v>304</v>
      </c>
      <c r="BE228" s="147">
        <f t="shared" si="54"/>
        <v>0</v>
      </c>
      <c r="BF228" s="147">
        <f t="shared" si="55"/>
        <v>0</v>
      </c>
      <c r="BG228" s="147">
        <f t="shared" si="56"/>
        <v>0</v>
      </c>
      <c r="BH228" s="147">
        <f t="shared" si="57"/>
        <v>0</v>
      </c>
      <c r="BI228" s="147">
        <f t="shared" si="58"/>
        <v>0</v>
      </c>
      <c r="BJ228" s="18" t="s">
        <v>78</v>
      </c>
      <c r="BK228" s="147">
        <f t="shared" si="59"/>
        <v>0</v>
      </c>
      <c r="BL228" s="18" t="s">
        <v>86</v>
      </c>
      <c r="BM228" s="146" t="s">
        <v>2420</v>
      </c>
    </row>
    <row r="229" spans="2:65" s="1" customFormat="1" ht="21.75" customHeight="1" x14ac:dyDescent="0.2">
      <c r="B229" s="134"/>
      <c r="C229" s="135" t="s">
        <v>1488</v>
      </c>
      <c r="D229" s="135" t="s">
        <v>306</v>
      </c>
      <c r="E229" s="136" t="s">
        <v>5340</v>
      </c>
      <c r="F229" s="137" t="s">
        <v>5341</v>
      </c>
      <c r="G229" s="138" t="s">
        <v>871</v>
      </c>
      <c r="H229" s="139">
        <v>1</v>
      </c>
      <c r="I229" s="140"/>
      <c r="J229" s="141">
        <f t="shared" si="50"/>
        <v>0</v>
      </c>
      <c r="K229" s="137" t="s">
        <v>4895</v>
      </c>
      <c r="L229" s="33"/>
      <c r="M229" s="142" t="s">
        <v>2</v>
      </c>
      <c r="N229" s="143" t="s">
        <v>42</v>
      </c>
      <c r="P229" s="144">
        <f t="shared" si="51"/>
        <v>0</v>
      </c>
      <c r="Q229" s="144">
        <v>0</v>
      </c>
      <c r="R229" s="144">
        <f t="shared" si="52"/>
        <v>0</v>
      </c>
      <c r="S229" s="144">
        <v>0</v>
      </c>
      <c r="T229" s="145">
        <f t="shared" si="53"/>
        <v>0</v>
      </c>
      <c r="AR229" s="146" t="s">
        <v>86</v>
      </c>
      <c r="AT229" s="146" t="s">
        <v>306</v>
      </c>
      <c r="AU229" s="146" t="s">
        <v>78</v>
      </c>
      <c r="AY229" s="18" t="s">
        <v>304</v>
      </c>
      <c r="BE229" s="147">
        <f t="shared" si="54"/>
        <v>0</v>
      </c>
      <c r="BF229" s="147">
        <f t="shared" si="55"/>
        <v>0</v>
      </c>
      <c r="BG229" s="147">
        <f t="shared" si="56"/>
        <v>0</v>
      </c>
      <c r="BH229" s="147">
        <f t="shared" si="57"/>
        <v>0</v>
      </c>
      <c r="BI229" s="147">
        <f t="shared" si="58"/>
        <v>0</v>
      </c>
      <c r="BJ229" s="18" t="s">
        <v>78</v>
      </c>
      <c r="BK229" s="147">
        <f t="shared" si="59"/>
        <v>0</v>
      </c>
      <c r="BL229" s="18" t="s">
        <v>86</v>
      </c>
      <c r="BM229" s="146" t="s">
        <v>2428</v>
      </c>
    </row>
    <row r="230" spans="2:65" s="1" customFormat="1" ht="21.75" customHeight="1" x14ac:dyDescent="0.2">
      <c r="B230" s="134"/>
      <c r="C230" s="135" t="s">
        <v>1495</v>
      </c>
      <c r="D230" s="135" t="s">
        <v>306</v>
      </c>
      <c r="E230" s="136" t="s">
        <v>5342</v>
      </c>
      <c r="F230" s="137" t="s">
        <v>5343</v>
      </c>
      <c r="G230" s="138" t="s">
        <v>871</v>
      </c>
      <c r="H230" s="139">
        <v>1</v>
      </c>
      <c r="I230" s="140"/>
      <c r="J230" s="141">
        <f t="shared" si="50"/>
        <v>0</v>
      </c>
      <c r="K230" s="137" t="s">
        <v>4895</v>
      </c>
      <c r="L230" s="33"/>
      <c r="M230" s="142" t="s">
        <v>2</v>
      </c>
      <c r="N230" s="143" t="s">
        <v>42</v>
      </c>
      <c r="P230" s="144">
        <f t="shared" si="51"/>
        <v>0</v>
      </c>
      <c r="Q230" s="144">
        <v>0</v>
      </c>
      <c r="R230" s="144">
        <f t="shared" si="52"/>
        <v>0</v>
      </c>
      <c r="S230" s="144">
        <v>0</v>
      </c>
      <c r="T230" s="145">
        <f t="shared" si="53"/>
        <v>0</v>
      </c>
      <c r="AR230" s="146" t="s">
        <v>86</v>
      </c>
      <c r="AT230" s="146" t="s">
        <v>306</v>
      </c>
      <c r="AU230" s="146" t="s">
        <v>78</v>
      </c>
      <c r="AY230" s="18" t="s">
        <v>304</v>
      </c>
      <c r="BE230" s="147">
        <f t="shared" si="54"/>
        <v>0</v>
      </c>
      <c r="BF230" s="147">
        <f t="shared" si="55"/>
        <v>0</v>
      </c>
      <c r="BG230" s="147">
        <f t="shared" si="56"/>
        <v>0</v>
      </c>
      <c r="BH230" s="147">
        <f t="shared" si="57"/>
        <v>0</v>
      </c>
      <c r="BI230" s="147">
        <f t="shared" si="58"/>
        <v>0</v>
      </c>
      <c r="BJ230" s="18" t="s">
        <v>78</v>
      </c>
      <c r="BK230" s="147">
        <f t="shared" si="59"/>
        <v>0</v>
      </c>
      <c r="BL230" s="18" t="s">
        <v>86</v>
      </c>
      <c r="BM230" s="146" t="s">
        <v>2436</v>
      </c>
    </row>
    <row r="231" spans="2:65" s="1" customFormat="1" ht="21.75" customHeight="1" x14ac:dyDescent="0.2">
      <c r="B231" s="134"/>
      <c r="C231" s="135" t="s">
        <v>1500</v>
      </c>
      <c r="D231" s="135" t="s">
        <v>306</v>
      </c>
      <c r="E231" s="136" t="s">
        <v>5344</v>
      </c>
      <c r="F231" s="137" t="s">
        <v>5345</v>
      </c>
      <c r="G231" s="138" t="s">
        <v>871</v>
      </c>
      <c r="H231" s="139">
        <v>1</v>
      </c>
      <c r="I231" s="140"/>
      <c r="J231" s="141">
        <f t="shared" si="50"/>
        <v>0</v>
      </c>
      <c r="K231" s="137" t="s">
        <v>4895</v>
      </c>
      <c r="L231" s="33"/>
      <c r="M231" s="142" t="s">
        <v>2</v>
      </c>
      <c r="N231" s="143" t="s">
        <v>42</v>
      </c>
      <c r="P231" s="144">
        <f t="shared" si="51"/>
        <v>0</v>
      </c>
      <c r="Q231" s="144">
        <v>0</v>
      </c>
      <c r="R231" s="144">
        <f t="shared" si="52"/>
        <v>0</v>
      </c>
      <c r="S231" s="144">
        <v>0</v>
      </c>
      <c r="T231" s="145">
        <f t="shared" si="53"/>
        <v>0</v>
      </c>
      <c r="AR231" s="146" t="s">
        <v>86</v>
      </c>
      <c r="AT231" s="146" t="s">
        <v>306</v>
      </c>
      <c r="AU231" s="146" t="s">
        <v>78</v>
      </c>
      <c r="AY231" s="18" t="s">
        <v>304</v>
      </c>
      <c r="BE231" s="147">
        <f t="shared" si="54"/>
        <v>0</v>
      </c>
      <c r="BF231" s="147">
        <f t="shared" si="55"/>
        <v>0</v>
      </c>
      <c r="BG231" s="147">
        <f t="shared" si="56"/>
        <v>0</v>
      </c>
      <c r="BH231" s="147">
        <f t="shared" si="57"/>
        <v>0</v>
      </c>
      <c r="BI231" s="147">
        <f t="shared" si="58"/>
        <v>0</v>
      </c>
      <c r="BJ231" s="18" t="s">
        <v>78</v>
      </c>
      <c r="BK231" s="147">
        <f t="shared" si="59"/>
        <v>0</v>
      </c>
      <c r="BL231" s="18" t="s">
        <v>86</v>
      </c>
      <c r="BM231" s="146" t="s">
        <v>2444</v>
      </c>
    </row>
    <row r="232" spans="2:65" s="1" customFormat="1" ht="16.5" customHeight="1" x14ac:dyDescent="0.2">
      <c r="B232" s="134"/>
      <c r="C232" s="135" t="s">
        <v>1509</v>
      </c>
      <c r="D232" s="135" t="s">
        <v>306</v>
      </c>
      <c r="E232" s="136" t="s">
        <v>5346</v>
      </c>
      <c r="F232" s="137" t="s">
        <v>5347</v>
      </c>
      <c r="G232" s="138" t="s">
        <v>871</v>
      </c>
      <c r="H232" s="139">
        <v>1</v>
      </c>
      <c r="I232" s="140"/>
      <c r="J232" s="141">
        <f t="shared" si="50"/>
        <v>0</v>
      </c>
      <c r="K232" s="137" t="s">
        <v>4895</v>
      </c>
      <c r="L232" s="33"/>
      <c r="M232" s="142" t="s">
        <v>2</v>
      </c>
      <c r="N232" s="143" t="s">
        <v>42</v>
      </c>
      <c r="P232" s="144">
        <f t="shared" si="51"/>
        <v>0</v>
      </c>
      <c r="Q232" s="144">
        <v>0</v>
      </c>
      <c r="R232" s="144">
        <f t="shared" si="52"/>
        <v>0</v>
      </c>
      <c r="S232" s="144">
        <v>0</v>
      </c>
      <c r="T232" s="145">
        <f t="shared" si="53"/>
        <v>0</v>
      </c>
      <c r="AR232" s="146" t="s">
        <v>86</v>
      </c>
      <c r="AT232" s="146" t="s">
        <v>306</v>
      </c>
      <c r="AU232" s="146" t="s">
        <v>78</v>
      </c>
      <c r="AY232" s="18" t="s">
        <v>304</v>
      </c>
      <c r="BE232" s="147">
        <f t="shared" si="54"/>
        <v>0</v>
      </c>
      <c r="BF232" s="147">
        <f t="shared" si="55"/>
        <v>0</v>
      </c>
      <c r="BG232" s="147">
        <f t="shared" si="56"/>
        <v>0</v>
      </c>
      <c r="BH232" s="147">
        <f t="shared" si="57"/>
        <v>0</v>
      </c>
      <c r="BI232" s="147">
        <f t="shared" si="58"/>
        <v>0</v>
      </c>
      <c r="BJ232" s="18" t="s">
        <v>78</v>
      </c>
      <c r="BK232" s="147">
        <f t="shared" si="59"/>
        <v>0</v>
      </c>
      <c r="BL232" s="18" t="s">
        <v>86</v>
      </c>
      <c r="BM232" s="146" t="s">
        <v>2452</v>
      </c>
    </row>
    <row r="233" spans="2:65" s="1" customFormat="1" ht="16.5" customHeight="1" x14ac:dyDescent="0.2">
      <c r="B233" s="134"/>
      <c r="C233" s="135" t="s">
        <v>1514</v>
      </c>
      <c r="D233" s="135" t="s">
        <v>306</v>
      </c>
      <c r="E233" s="136" t="s">
        <v>5348</v>
      </c>
      <c r="F233" s="137" t="s">
        <v>5349</v>
      </c>
      <c r="G233" s="138" t="s">
        <v>871</v>
      </c>
      <c r="H233" s="139">
        <v>2</v>
      </c>
      <c r="I233" s="140"/>
      <c r="J233" s="141">
        <f t="shared" si="50"/>
        <v>0</v>
      </c>
      <c r="K233" s="137" t="s">
        <v>4895</v>
      </c>
      <c r="L233" s="33"/>
      <c r="M233" s="142" t="s">
        <v>2</v>
      </c>
      <c r="N233" s="143" t="s">
        <v>42</v>
      </c>
      <c r="P233" s="144">
        <f t="shared" si="51"/>
        <v>0</v>
      </c>
      <c r="Q233" s="144">
        <v>0</v>
      </c>
      <c r="R233" s="144">
        <f t="shared" si="52"/>
        <v>0</v>
      </c>
      <c r="S233" s="144">
        <v>0</v>
      </c>
      <c r="T233" s="145">
        <f t="shared" si="53"/>
        <v>0</v>
      </c>
      <c r="AR233" s="146" t="s">
        <v>86</v>
      </c>
      <c r="AT233" s="146" t="s">
        <v>306</v>
      </c>
      <c r="AU233" s="146" t="s">
        <v>78</v>
      </c>
      <c r="AY233" s="18" t="s">
        <v>304</v>
      </c>
      <c r="BE233" s="147">
        <f t="shared" si="54"/>
        <v>0</v>
      </c>
      <c r="BF233" s="147">
        <f t="shared" si="55"/>
        <v>0</v>
      </c>
      <c r="BG233" s="147">
        <f t="shared" si="56"/>
        <v>0</v>
      </c>
      <c r="BH233" s="147">
        <f t="shared" si="57"/>
        <v>0</v>
      </c>
      <c r="BI233" s="147">
        <f t="shared" si="58"/>
        <v>0</v>
      </c>
      <c r="BJ233" s="18" t="s">
        <v>78</v>
      </c>
      <c r="BK233" s="147">
        <f t="shared" si="59"/>
        <v>0</v>
      </c>
      <c r="BL233" s="18" t="s">
        <v>86</v>
      </c>
      <c r="BM233" s="146" t="s">
        <v>2460</v>
      </c>
    </row>
    <row r="234" spans="2:65" s="1" customFormat="1" ht="21.75" customHeight="1" x14ac:dyDescent="0.2">
      <c r="B234" s="134"/>
      <c r="C234" s="135" t="s">
        <v>1559</v>
      </c>
      <c r="D234" s="135" t="s">
        <v>306</v>
      </c>
      <c r="E234" s="136" t="s">
        <v>5350</v>
      </c>
      <c r="F234" s="137" t="s">
        <v>5351</v>
      </c>
      <c r="G234" s="138" t="s">
        <v>871</v>
      </c>
      <c r="H234" s="139">
        <v>30</v>
      </c>
      <c r="I234" s="140"/>
      <c r="J234" s="141">
        <f t="shared" si="50"/>
        <v>0</v>
      </c>
      <c r="K234" s="137" t="s">
        <v>4895</v>
      </c>
      <c r="L234" s="33"/>
      <c r="M234" s="142" t="s">
        <v>2</v>
      </c>
      <c r="N234" s="143" t="s">
        <v>42</v>
      </c>
      <c r="P234" s="144">
        <f t="shared" si="51"/>
        <v>0</v>
      </c>
      <c r="Q234" s="144">
        <v>0</v>
      </c>
      <c r="R234" s="144">
        <f t="shared" si="52"/>
        <v>0</v>
      </c>
      <c r="S234" s="144">
        <v>0</v>
      </c>
      <c r="T234" s="145">
        <f t="shared" si="53"/>
        <v>0</v>
      </c>
      <c r="AR234" s="146" t="s">
        <v>86</v>
      </c>
      <c r="AT234" s="146" t="s">
        <v>306</v>
      </c>
      <c r="AU234" s="146" t="s">
        <v>78</v>
      </c>
      <c r="AY234" s="18" t="s">
        <v>304</v>
      </c>
      <c r="BE234" s="147">
        <f t="shared" si="54"/>
        <v>0</v>
      </c>
      <c r="BF234" s="147">
        <f t="shared" si="55"/>
        <v>0</v>
      </c>
      <c r="BG234" s="147">
        <f t="shared" si="56"/>
        <v>0</v>
      </c>
      <c r="BH234" s="147">
        <f t="shared" si="57"/>
        <v>0</v>
      </c>
      <c r="BI234" s="147">
        <f t="shared" si="58"/>
        <v>0</v>
      </c>
      <c r="BJ234" s="18" t="s">
        <v>78</v>
      </c>
      <c r="BK234" s="147">
        <f t="shared" si="59"/>
        <v>0</v>
      </c>
      <c r="BL234" s="18" t="s">
        <v>86</v>
      </c>
      <c r="BM234" s="146" t="s">
        <v>2469</v>
      </c>
    </row>
    <row r="235" spans="2:65" s="1" customFormat="1" ht="16.5" customHeight="1" x14ac:dyDescent="0.2">
      <c r="B235" s="134"/>
      <c r="C235" s="181" t="s">
        <v>1565</v>
      </c>
      <c r="D235" s="181" t="s">
        <v>535</v>
      </c>
      <c r="E235" s="182" t="s">
        <v>5352</v>
      </c>
      <c r="F235" s="183" t="s">
        <v>5353</v>
      </c>
      <c r="G235" s="184" t="s">
        <v>871</v>
      </c>
      <c r="H235" s="185">
        <v>1000</v>
      </c>
      <c r="I235" s="186"/>
      <c r="J235" s="187">
        <f t="shared" si="50"/>
        <v>0</v>
      </c>
      <c r="K235" s="183" t="s">
        <v>4895</v>
      </c>
      <c r="L235" s="188"/>
      <c r="M235" s="189" t="s">
        <v>2</v>
      </c>
      <c r="N235" s="190" t="s">
        <v>42</v>
      </c>
      <c r="P235" s="144">
        <f t="shared" si="51"/>
        <v>0</v>
      </c>
      <c r="Q235" s="144">
        <v>0</v>
      </c>
      <c r="R235" s="144">
        <f t="shared" si="52"/>
        <v>0</v>
      </c>
      <c r="S235" s="144">
        <v>0</v>
      </c>
      <c r="T235" s="145">
        <f t="shared" si="53"/>
        <v>0</v>
      </c>
      <c r="AR235" s="146" t="s">
        <v>98</v>
      </c>
      <c r="AT235" s="146" t="s">
        <v>535</v>
      </c>
      <c r="AU235" s="146" t="s">
        <v>78</v>
      </c>
      <c r="AY235" s="18" t="s">
        <v>304</v>
      </c>
      <c r="BE235" s="147">
        <f t="shared" si="54"/>
        <v>0</v>
      </c>
      <c r="BF235" s="147">
        <f t="shared" si="55"/>
        <v>0</v>
      </c>
      <c r="BG235" s="147">
        <f t="shared" si="56"/>
        <v>0</v>
      </c>
      <c r="BH235" s="147">
        <f t="shared" si="57"/>
        <v>0</v>
      </c>
      <c r="BI235" s="147">
        <f t="shared" si="58"/>
        <v>0</v>
      </c>
      <c r="BJ235" s="18" t="s">
        <v>78</v>
      </c>
      <c r="BK235" s="147">
        <f t="shared" si="59"/>
        <v>0</v>
      </c>
      <c r="BL235" s="18" t="s">
        <v>86</v>
      </c>
      <c r="BM235" s="146" t="s">
        <v>2479</v>
      </c>
    </row>
    <row r="236" spans="2:65" s="1" customFormat="1" ht="16.5" customHeight="1" x14ac:dyDescent="0.2">
      <c r="B236" s="134"/>
      <c r="C236" s="181" t="s">
        <v>1570</v>
      </c>
      <c r="D236" s="181" t="s">
        <v>535</v>
      </c>
      <c r="E236" s="182" t="s">
        <v>5354</v>
      </c>
      <c r="F236" s="183" t="s">
        <v>5355</v>
      </c>
      <c r="G236" s="184" t="s">
        <v>130</v>
      </c>
      <c r="H236" s="185">
        <v>360</v>
      </c>
      <c r="I236" s="186"/>
      <c r="J236" s="187">
        <f t="shared" si="50"/>
        <v>0</v>
      </c>
      <c r="K236" s="183" t="s">
        <v>4895</v>
      </c>
      <c r="L236" s="188"/>
      <c r="M236" s="189" t="s">
        <v>2</v>
      </c>
      <c r="N236" s="190" t="s">
        <v>42</v>
      </c>
      <c r="P236" s="144">
        <f t="shared" si="51"/>
        <v>0</v>
      </c>
      <c r="Q236" s="144">
        <v>0</v>
      </c>
      <c r="R236" s="144">
        <f t="shared" si="52"/>
        <v>0</v>
      </c>
      <c r="S236" s="144">
        <v>0</v>
      </c>
      <c r="T236" s="145">
        <f t="shared" si="53"/>
        <v>0</v>
      </c>
      <c r="AR236" s="146" t="s">
        <v>98</v>
      </c>
      <c r="AT236" s="146" t="s">
        <v>535</v>
      </c>
      <c r="AU236" s="146" t="s">
        <v>78</v>
      </c>
      <c r="AY236" s="18" t="s">
        <v>304</v>
      </c>
      <c r="BE236" s="147">
        <f t="shared" si="54"/>
        <v>0</v>
      </c>
      <c r="BF236" s="147">
        <f t="shared" si="55"/>
        <v>0</v>
      </c>
      <c r="BG236" s="147">
        <f t="shared" si="56"/>
        <v>0</v>
      </c>
      <c r="BH236" s="147">
        <f t="shared" si="57"/>
        <v>0</v>
      </c>
      <c r="BI236" s="147">
        <f t="shared" si="58"/>
        <v>0</v>
      </c>
      <c r="BJ236" s="18" t="s">
        <v>78</v>
      </c>
      <c r="BK236" s="147">
        <f t="shared" si="59"/>
        <v>0</v>
      </c>
      <c r="BL236" s="18" t="s">
        <v>86</v>
      </c>
      <c r="BM236" s="146" t="s">
        <v>2489</v>
      </c>
    </row>
    <row r="237" spans="2:65" s="1" customFormat="1" ht="21.75" customHeight="1" x14ac:dyDescent="0.2">
      <c r="B237" s="134"/>
      <c r="C237" s="135" t="s">
        <v>1583</v>
      </c>
      <c r="D237" s="135" t="s">
        <v>306</v>
      </c>
      <c r="E237" s="136" t="s">
        <v>5356</v>
      </c>
      <c r="F237" s="137" t="s">
        <v>5357</v>
      </c>
      <c r="G237" s="138" t="s">
        <v>383</v>
      </c>
      <c r="H237" s="139">
        <v>0.6</v>
      </c>
      <c r="I237" s="140"/>
      <c r="J237" s="141">
        <f t="shared" si="50"/>
        <v>0</v>
      </c>
      <c r="K237" s="137" t="s">
        <v>4895</v>
      </c>
      <c r="L237" s="33"/>
      <c r="M237" s="194" t="s">
        <v>2</v>
      </c>
      <c r="N237" s="195" t="s">
        <v>42</v>
      </c>
      <c r="O237" s="192"/>
      <c r="P237" s="196">
        <f t="shared" si="51"/>
        <v>0</v>
      </c>
      <c r="Q237" s="196">
        <v>0</v>
      </c>
      <c r="R237" s="196">
        <f t="shared" si="52"/>
        <v>0</v>
      </c>
      <c r="S237" s="196">
        <v>0</v>
      </c>
      <c r="T237" s="197">
        <f t="shared" si="53"/>
        <v>0</v>
      </c>
      <c r="AR237" s="146" t="s">
        <v>86</v>
      </c>
      <c r="AT237" s="146" t="s">
        <v>306</v>
      </c>
      <c r="AU237" s="146" t="s">
        <v>78</v>
      </c>
      <c r="AY237" s="18" t="s">
        <v>304</v>
      </c>
      <c r="BE237" s="147">
        <f t="shared" si="54"/>
        <v>0</v>
      </c>
      <c r="BF237" s="147">
        <f t="shared" si="55"/>
        <v>0</v>
      </c>
      <c r="BG237" s="147">
        <f t="shared" si="56"/>
        <v>0</v>
      </c>
      <c r="BH237" s="147">
        <f t="shared" si="57"/>
        <v>0</v>
      </c>
      <c r="BI237" s="147">
        <f t="shared" si="58"/>
        <v>0</v>
      </c>
      <c r="BJ237" s="18" t="s">
        <v>78</v>
      </c>
      <c r="BK237" s="147">
        <f t="shared" si="59"/>
        <v>0</v>
      </c>
      <c r="BL237" s="18" t="s">
        <v>86</v>
      </c>
      <c r="BM237" s="146" t="s">
        <v>4684</v>
      </c>
    </row>
    <row r="238" spans="2:65" s="1" customFormat="1" ht="6.95" customHeight="1" x14ac:dyDescent="0.2">
      <c r="B238" s="42"/>
      <c r="C238" s="43"/>
      <c r="D238" s="43"/>
      <c r="E238" s="43"/>
      <c r="F238" s="43"/>
      <c r="G238" s="43"/>
      <c r="H238" s="43"/>
      <c r="I238" s="43"/>
      <c r="J238" s="43"/>
      <c r="K238" s="43"/>
      <c r="L238" s="33"/>
    </row>
  </sheetData>
  <sheetProtection algorithmName="SHA-512" hashValue="Me136kFdWU0CoPviM0mFDAgsOIwwOEYgYmywNkqZoUM2bom7osEVWjhFUstg8tT2g1tf2jBtn4gHP/uS+UlzLQ==" saltValue="3b47I7/+wl+8UZp4xC6u8Q==" spinCount="100000" sheet="1" objects="1" scenarios="1"/>
  <autoFilter ref="C91:K237" xr:uid="{00000000-0009-0000-0000-000004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0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97</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153</v>
      </c>
      <c r="F9" s="329"/>
      <c r="G9" s="329"/>
      <c r="H9" s="329"/>
      <c r="L9" s="33"/>
    </row>
    <row r="10" spans="2:46" s="1" customFormat="1" ht="12" customHeight="1" x14ac:dyDescent="0.2">
      <c r="B10" s="33"/>
      <c r="D10" s="28" t="s">
        <v>157</v>
      </c>
      <c r="L10" s="33"/>
    </row>
    <row r="11" spans="2:46" s="1" customFormat="1" ht="16.5" customHeight="1" x14ac:dyDescent="0.2">
      <c r="B11" s="33"/>
      <c r="E11" s="326" t="s">
        <v>5358</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6.5" customHeight="1" x14ac:dyDescent="0.2">
      <c r="B29" s="93"/>
      <c r="E29" s="306" t="s">
        <v>2</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ROUND(J88,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ROUND((SUM(BE88:BE208)),  2)</f>
        <v>0</v>
      </c>
      <c r="I35" s="96">
        <v>0.21</v>
      </c>
      <c r="J35" s="84">
        <f>ROUND(((SUM(BE88:BE208))*I35),  2)</f>
        <v>0</v>
      </c>
      <c r="L35" s="33"/>
    </row>
    <row r="36" spans="2:12" s="1" customFormat="1" ht="14.45" customHeight="1" x14ac:dyDescent="0.2">
      <c r="B36" s="33"/>
      <c r="E36" s="28" t="s">
        <v>43</v>
      </c>
      <c r="F36" s="84">
        <f>ROUND((SUM(BF88:BF208)),  2)</f>
        <v>0</v>
      </c>
      <c r="I36" s="96">
        <v>0.15</v>
      </c>
      <c r="J36" s="84">
        <f>ROUND(((SUM(BF88:BF208))*I36),  2)</f>
        <v>0</v>
      </c>
      <c r="L36" s="33"/>
    </row>
    <row r="37" spans="2:12" s="1" customFormat="1" ht="14.45" hidden="1" customHeight="1" x14ac:dyDescent="0.2">
      <c r="B37" s="33"/>
      <c r="E37" s="28" t="s">
        <v>44</v>
      </c>
      <c r="F37" s="84">
        <f>ROUND((SUM(BG88:BG208)),  2)</f>
        <v>0</v>
      </c>
      <c r="I37" s="96">
        <v>0.21</v>
      </c>
      <c r="J37" s="84">
        <f>0</f>
        <v>0</v>
      </c>
      <c r="L37" s="33"/>
    </row>
    <row r="38" spans="2:12" s="1" customFormat="1" ht="14.45" hidden="1" customHeight="1" x14ac:dyDescent="0.2">
      <c r="B38" s="33"/>
      <c r="E38" s="28" t="s">
        <v>45</v>
      </c>
      <c r="F38" s="84">
        <f>ROUND((SUM(BH88:BH208)),  2)</f>
        <v>0</v>
      </c>
      <c r="I38" s="96">
        <v>0.15</v>
      </c>
      <c r="J38" s="84">
        <f>0</f>
        <v>0</v>
      </c>
      <c r="L38" s="33"/>
    </row>
    <row r="39" spans="2:12" s="1" customFormat="1" ht="14.45" hidden="1" customHeight="1" x14ac:dyDescent="0.2">
      <c r="B39" s="33"/>
      <c r="E39" s="28" t="s">
        <v>46</v>
      </c>
      <c r="F39" s="84">
        <f>ROUND((SUM(BI88:BI208)),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153</v>
      </c>
      <c r="F52" s="329"/>
      <c r="G52" s="329"/>
      <c r="H52" s="329"/>
      <c r="L52" s="33"/>
    </row>
    <row r="53" spans="2:47" s="1" customFormat="1" ht="12" customHeight="1" x14ac:dyDescent="0.2">
      <c r="B53" s="33"/>
      <c r="C53" s="28" t="s">
        <v>157</v>
      </c>
      <c r="L53" s="33"/>
    </row>
    <row r="54" spans="2:47" s="1" customFormat="1" ht="16.5" customHeight="1" x14ac:dyDescent="0.2">
      <c r="B54" s="33"/>
      <c r="E54" s="326" t="str">
        <f>E11</f>
        <v>7 - VZT</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J88</f>
        <v>0</v>
      </c>
      <c r="L63" s="33"/>
      <c r="AU63" s="18" t="s">
        <v>237</v>
      </c>
    </row>
    <row r="64" spans="2:47" s="8" customFormat="1" ht="24.95" customHeight="1" x14ac:dyDescent="0.2">
      <c r="B64" s="106"/>
      <c r="D64" s="107" t="s">
        <v>5359</v>
      </c>
      <c r="E64" s="108"/>
      <c r="F64" s="108"/>
      <c r="G64" s="108"/>
      <c r="H64" s="108"/>
      <c r="I64" s="108"/>
      <c r="J64" s="109">
        <f>J89</f>
        <v>0</v>
      </c>
      <c r="L64" s="106"/>
    </row>
    <row r="65" spans="2:12" s="8" customFormat="1" ht="24.95" customHeight="1" x14ac:dyDescent="0.2">
      <c r="B65" s="106"/>
      <c r="D65" s="107" t="s">
        <v>5360</v>
      </c>
      <c r="E65" s="108"/>
      <c r="F65" s="108"/>
      <c r="G65" s="108"/>
      <c r="H65" s="108"/>
      <c r="I65" s="108"/>
      <c r="J65" s="109">
        <f>J146</f>
        <v>0</v>
      </c>
      <c r="L65" s="106"/>
    </row>
    <row r="66" spans="2:12" s="8" customFormat="1" ht="24.95" customHeight="1" x14ac:dyDescent="0.2">
      <c r="B66" s="106"/>
      <c r="D66" s="107" t="s">
        <v>5361</v>
      </c>
      <c r="E66" s="108"/>
      <c r="F66" s="108"/>
      <c r="G66" s="108"/>
      <c r="H66" s="108"/>
      <c r="I66" s="108"/>
      <c r="J66" s="109">
        <f>J203</f>
        <v>0</v>
      </c>
      <c r="L66" s="106"/>
    </row>
    <row r="67" spans="2:12" s="1" customFormat="1" ht="21.75" customHeight="1" x14ac:dyDescent="0.2">
      <c r="B67" s="33"/>
      <c r="L67" s="33"/>
    </row>
    <row r="68" spans="2:12" s="1" customFormat="1" ht="6.95" customHeight="1" x14ac:dyDescent="0.2">
      <c r="B68" s="42"/>
      <c r="C68" s="43"/>
      <c r="D68" s="43"/>
      <c r="E68" s="43"/>
      <c r="F68" s="43"/>
      <c r="G68" s="43"/>
      <c r="H68" s="43"/>
      <c r="I68" s="43"/>
      <c r="J68" s="43"/>
      <c r="K68" s="43"/>
      <c r="L68" s="33"/>
    </row>
    <row r="72" spans="2:12" s="1" customFormat="1" ht="6.95" customHeight="1" x14ac:dyDescent="0.2">
      <c r="B72" s="44"/>
      <c r="C72" s="45"/>
      <c r="D72" s="45"/>
      <c r="E72" s="45"/>
      <c r="F72" s="45"/>
      <c r="G72" s="45"/>
      <c r="H72" s="45"/>
      <c r="I72" s="45"/>
      <c r="J72" s="45"/>
      <c r="K72" s="45"/>
      <c r="L72" s="33"/>
    </row>
    <row r="73" spans="2:12" s="1" customFormat="1" ht="24.95" customHeight="1" x14ac:dyDescent="0.2">
      <c r="B73" s="33"/>
      <c r="C73" s="22" t="s">
        <v>289</v>
      </c>
      <c r="L73" s="33"/>
    </row>
    <row r="74" spans="2:12" s="1" customFormat="1" ht="6.95" customHeight="1" x14ac:dyDescent="0.2">
      <c r="B74" s="33"/>
      <c r="L74" s="33"/>
    </row>
    <row r="75" spans="2:12" s="1" customFormat="1" ht="12" customHeight="1" x14ac:dyDescent="0.2">
      <c r="B75" s="33"/>
      <c r="C75" s="28" t="s">
        <v>16</v>
      </c>
      <c r="L75" s="33"/>
    </row>
    <row r="76" spans="2:12" s="1" customFormat="1" ht="26.25" customHeight="1" x14ac:dyDescent="0.2">
      <c r="B76" s="33"/>
      <c r="E76" s="330" t="str">
        <f>E7</f>
        <v>Výstavba nové výjezdové základny ZZS PAK ve Svitavách - bez mobiliáře</v>
      </c>
      <c r="F76" s="331"/>
      <c r="G76" s="331"/>
      <c r="H76" s="331"/>
      <c r="L76" s="33"/>
    </row>
    <row r="77" spans="2:12" ht="12" customHeight="1" x14ac:dyDescent="0.2">
      <c r="B77" s="21"/>
      <c r="C77" s="28" t="s">
        <v>149</v>
      </c>
      <c r="L77" s="21"/>
    </row>
    <row r="78" spans="2:12" s="1" customFormat="1" ht="16.5" customHeight="1" x14ac:dyDescent="0.2">
      <c r="B78" s="33"/>
      <c r="E78" s="330" t="s">
        <v>153</v>
      </c>
      <c r="F78" s="329"/>
      <c r="G78" s="329"/>
      <c r="H78" s="329"/>
      <c r="L78" s="33"/>
    </row>
    <row r="79" spans="2:12" s="1" customFormat="1" ht="12" customHeight="1" x14ac:dyDescent="0.2">
      <c r="B79" s="33"/>
      <c r="C79" s="28" t="s">
        <v>157</v>
      </c>
      <c r="L79" s="33"/>
    </row>
    <row r="80" spans="2:12" s="1" customFormat="1" ht="16.5" customHeight="1" x14ac:dyDescent="0.2">
      <c r="B80" s="33"/>
      <c r="E80" s="326" t="str">
        <f>E11</f>
        <v>7 - VZT</v>
      </c>
      <c r="F80" s="329"/>
      <c r="G80" s="329"/>
      <c r="H80" s="329"/>
      <c r="L80" s="33"/>
    </row>
    <row r="81" spans="2:65" s="1" customFormat="1" ht="6.95" customHeight="1" x14ac:dyDescent="0.2">
      <c r="B81" s="33"/>
      <c r="L81" s="33"/>
    </row>
    <row r="82" spans="2:65" s="1" customFormat="1" ht="12" customHeight="1" x14ac:dyDescent="0.2">
      <c r="B82" s="33"/>
      <c r="C82" s="28" t="s">
        <v>20</v>
      </c>
      <c r="F82" s="26" t="str">
        <f>F14</f>
        <v xml:space="preserve"> </v>
      </c>
      <c r="I82" s="28" t="s">
        <v>22</v>
      </c>
      <c r="J82" s="50" t="str">
        <f>IF(J14="","",J14)</f>
        <v>9. 5. 2023</v>
      </c>
      <c r="L82" s="33"/>
    </row>
    <row r="83" spans="2:65" s="1" customFormat="1" ht="6.95" customHeight="1" x14ac:dyDescent="0.2">
      <c r="B83" s="33"/>
      <c r="L83" s="33"/>
    </row>
    <row r="84" spans="2:65" s="1" customFormat="1" ht="15.2" customHeight="1" x14ac:dyDescent="0.2">
      <c r="B84" s="33"/>
      <c r="C84" s="28" t="s">
        <v>24</v>
      </c>
      <c r="F84" s="26" t="str">
        <f>E17</f>
        <v xml:space="preserve"> </v>
      </c>
      <c r="I84" s="28" t="s">
        <v>29</v>
      </c>
      <c r="J84" s="31" t="str">
        <f>E23</f>
        <v/>
      </c>
      <c r="L84" s="33"/>
    </row>
    <row r="85" spans="2:65" s="1" customFormat="1" ht="15.2" customHeight="1" x14ac:dyDescent="0.2">
      <c r="B85" s="33"/>
      <c r="C85" s="28" t="s">
        <v>27</v>
      </c>
      <c r="F85" s="26" t="str">
        <f>IF(E20="","",E20)</f>
        <v>Vyplň údaj</v>
      </c>
      <c r="I85" s="28" t="s">
        <v>33</v>
      </c>
      <c r="J85" s="31" t="str">
        <f>E26</f>
        <v>Ing.Jiří Pitra</v>
      </c>
      <c r="L85" s="33"/>
    </row>
    <row r="86" spans="2:65" s="1" customFormat="1" ht="10.35" customHeight="1" x14ac:dyDescent="0.2">
      <c r="B86" s="33"/>
      <c r="L86" s="33"/>
    </row>
    <row r="87" spans="2:65" s="10" customFormat="1" ht="29.25" customHeight="1" x14ac:dyDescent="0.2">
      <c r="B87" s="114"/>
      <c r="C87" s="115" t="s">
        <v>290</v>
      </c>
      <c r="D87" s="116" t="s">
        <v>56</v>
      </c>
      <c r="E87" s="116" t="s">
        <v>52</v>
      </c>
      <c r="F87" s="116" t="s">
        <v>53</v>
      </c>
      <c r="G87" s="116" t="s">
        <v>291</v>
      </c>
      <c r="H87" s="116" t="s">
        <v>292</v>
      </c>
      <c r="I87" s="116" t="s">
        <v>293</v>
      </c>
      <c r="J87" s="116" t="s">
        <v>236</v>
      </c>
      <c r="K87" s="117" t="s">
        <v>294</v>
      </c>
      <c r="L87" s="114"/>
      <c r="M87" s="57" t="s">
        <v>2</v>
      </c>
      <c r="N87" s="58" t="s">
        <v>41</v>
      </c>
      <c r="O87" s="58" t="s">
        <v>295</v>
      </c>
      <c r="P87" s="58" t="s">
        <v>296</v>
      </c>
      <c r="Q87" s="58" t="s">
        <v>297</v>
      </c>
      <c r="R87" s="58" t="s">
        <v>298</v>
      </c>
      <c r="S87" s="58" t="s">
        <v>299</v>
      </c>
      <c r="T87" s="59" t="s">
        <v>300</v>
      </c>
    </row>
    <row r="88" spans="2:65" s="1" customFormat="1" ht="22.9" customHeight="1" x14ac:dyDescent="0.25">
      <c r="B88" s="33"/>
      <c r="C88" s="62" t="s">
        <v>301</v>
      </c>
      <c r="J88" s="118">
        <f>BK88</f>
        <v>0</v>
      </c>
      <c r="L88" s="33"/>
      <c r="M88" s="60"/>
      <c r="N88" s="51"/>
      <c r="O88" s="51"/>
      <c r="P88" s="119">
        <f>P89+P146+P203</f>
        <v>0</v>
      </c>
      <c r="Q88" s="51"/>
      <c r="R88" s="119">
        <f>R89+R146+R203</f>
        <v>0</v>
      </c>
      <c r="S88" s="51"/>
      <c r="T88" s="120">
        <f>T89+T146+T203</f>
        <v>0</v>
      </c>
      <c r="AT88" s="18" t="s">
        <v>70</v>
      </c>
      <c r="AU88" s="18" t="s">
        <v>237</v>
      </c>
      <c r="BK88" s="121">
        <f>BK89+BK146+BK203</f>
        <v>0</v>
      </c>
    </row>
    <row r="89" spans="2:65" s="11" customFormat="1" ht="25.9" customHeight="1" x14ac:dyDescent="0.2">
      <c r="B89" s="122"/>
      <c r="D89" s="123" t="s">
        <v>70</v>
      </c>
      <c r="E89" s="124" t="s">
        <v>5362</v>
      </c>
      <c r="F89" s="124" t="s">
        <v>5363</v>
      </c>
      <c r="I89" s="125"/>
      <c r="J89" s="126">
        <f>BK89</f>
        <v>0</v>
      </c>
      <c r="L89" s="122"/>
      <c r="M89" s="127"/>
      <c r="P89" s="128">
        <f>SUM(P90:P145)</f>
        <v>0</v>
      </c>
      <c r="R89" s="128">
        <f>SUM(R90:R145)</f>
        <v>0</v>
      </c>
      <c r="T89" s="129">
        <f>SUM(T90:T145)</f>
        <v>0</v>
      </c>
      <c r="AR89" s="123" t="s">
        <v>78</v>
      </c>
      <c r="AT89" s="130" t="s">
        <v>70</v>
      </c>
      <c r="AU89" s="130" t="s">
        <v>71</v>
      </c>
      <c r="AY89" s="123" t="s">
        <v>304</v>
      </c>
      <c r="BK89" s="131">
        <f>SUM(BK90:BK145)</f>
        <v>0</v>
      </c>
    </row>
    <row r="90" spans="2:65" s="1" customFormat="1" ht="409.5" x14ac:dyDescent="0.2">
      <c r="B90" s="134"/>
      <c r="C90" s="181" t="s">
        <v>78</v>
      </c>
      <c r="D90" s="181" t="s">
        <v>535</v>
      </c>
      <c r="E90" s="182" t="s">
        <v>5364</v>
      </c>
      <c r="F90" s="198" t="s">
        <v>5365</v>
      </c>
      <c r="G90" s="184" t="s">
        <v>4509</v>
      </c>
      <c r="H90" s="185">
        <v>1</v>
      </c>
      <c r="I90" s="186"/>
      <c r="J90" s="187">
        <f t="shared" ref="J90:J121" si="0">ROUND(I90*H90,2)</f>
        <v>0</v>
      </c>
      <c r="K90" s="183" t="s">
        <v>4892</v>
      </c>
      <c r="L90" s="188"/>
      <c r="M90" s="189" t="s">
        <v>2</v>
      </c>
      <c r="N90" s="190" t="s">
        <v>42</v>
      </c>
      <c r="P90" s="144">
        <f t="shared" ref="P90:P121" si="1">O90*H90</f>
        <v>0</v>
      </c>
      <c r="Q90" s="144">
        <v>0</v>
      </c>
      <c r="R90" s="144">
        <f t="shared" ref="R90:R121" si="2">Q90*H90</f>
        <v>0</v>
      </c>
      <c r="S90" s="144">
        <v>0</v>
      </c>
      <c r="T90" s="145">
        <f t="shared" ref="T90:T121" si="3">S90*H90</f>
        <v>0</v>
      </c>
      <c r="AR90" s="146" t="s">
        <v>98</v>
      </c>
      <c r="AT90" s="146" t="s">
        <v>535</v>
      </c>
      <c r="AU90" s="146" t="s">
        <v>78</v>
      </c>
      <c r="AY90" s="18" t="s">
        <v>304</v>
      </c>
      <c r="BE90" s="147">
        <f t="shared" ref="BE90:BE121" si="4">IF(N90="základní",J90,0)</f>
        <v>0</v>
      </c>
      <c r="BF90" s="147">
        <f t="shared" ref="BF90:BF121" si="5">IF(N90="snížená",J90,0)</f>
        <v>0</v>
      </c>
      <c r="BG90" s="147">
        <f t="shared" ref="BG90:BG121" si="6">IF(N90="zákl. přenesená",J90,0)</f>
        <v>0</v>
      </c>
      <c r="BH90" s="147">
        <f t="shared" ref="BH90:BH121" si="7">IF(N90="sníž. přenesená",J90,0)</f>
        <v>0</v>
      </c>
      <c r="BI90" s="147">
        <f t="shared" ref="BI90:BI121" si="8">IF(N90="nulová",J90,0)</f>
        <v>0</v>
      </c>
      <c r="BJ90" s="18" t="s">
        <v>78</v>
      </c>
      <c r="BK90" s="147">
        <f t="shared" ref="BK90:BK121" si="9">ROUND(I90*H90,2)</f>
        <v>0</v>
      </c>
      <c r="BL90" s="18" t="s">
        <v>86</v>
      </c>
      <c r="BM90" s="146" t="s">
        <v>80</v>
      </c>
    </row>
    <row r="91" spans="2:65" s="1" customFormat="1" ht="409.5" x14ac:dyDescent="0.2">
      <c r="B91" s="134"/>
      <c r="C91" s="181" t="s">
        <v>80</v>
      </c>
      <c r="D91" s="181" t="s">
        <v>535</v>
      </c>
      <c r="E91" s="182" t="s">
        <v>5366</v>
      </c>
      <c r="F91" s="198" t="s">
        <v>5367</v>
      </c>
      <c r="G91" s="184" t="s">
        <v>4509</v>
      </c>
      <c r="H91" s="185">
        <v>1</v>
      </c>
      <c r="I91" s="186"/>
      <c r="J91" s="187">
        <f t="shared" si="0"/>
        <v>0</v>
      </c>
      <c r="K91" s="183" t="s">
        <v>4892</v>
      </c>
      <c r="L91" s="188"/>
      <c r="M91" s="189" t="s">
        <v>2</v>
      </c>
      <c r="N91" s="190" t="s">
        <v>42</v>
      </c>
      <c r="P91" s="144">
        <f t="shared" si="1"/>
        <v>0</v>
      </c>
      <c r="Q91" s="144">
        <v>0</v>
      </c>
      <c r="R91" s="144">
        <f t="shared" si="2"/>
        <v>0</v>
      </c>
      <c r="S91" s="144">
        <v>0</v>
      </c>
      <c r="T91" s="145">
        <f t="shared" si="3"/>
        <v>0</v>
      </c>
      <c r="AR91" s="146" t="s">
        <v>98</v>
      </c>
      <c r="AT91" s="146" t="s">
        <v>535</v>
      </c>
      <c r="AU91" s="146" t="s">
        <v>78</v>
      </c>
      <c r="AY91" s="18" t="s">
        <v>304</v>
      </c>
      <c r="BE91" s="147">
        <f t="shared" si="4"/>
        <v>0</v>
      </c>
      <c r="BF91" s="147">
        <f t="shared" si="5"/>
        <v>0</v>
      </c>
      <c r="BG91" s="147">
        <f t="shared" si="6"/>
        <v>0</v>
      </c>
      <c r="BH91" s="147">
        <f t="shared" si="7"/>
        <v>0</v>
      </c>
      <c r="BI91" s="147">
        <f t="shared" si="8"/>
        <v>0</v>
      </c>
      <c r="BJ91" s="18" t="s">
        <v>78</v>
      </c>
      <c r="BK91" s="147">
        <f t="shared" si="9"/>
        <v>0</v>
      </c>
      <c r="BL91" s="18" t="s">
        <v>86</v>
      </c>
      <c r="BM91" s="146" t="s">
        <v>86</v>
      </c>
    </row>
    <row r="92" spans="2:65" s="1" customFormat="1" ht="409.5" x14ac:dyDescent="0.2">
      <c r="B92" s="134"/>
      <c r="C92" s="181" t="s">
        <v>322</v>
      </c>
      <c r="D92" s="181" t="s">
        <v>535</v>
      </c>
      <c r="E92" s="182" t="s">
        <v>5368</v>
      </c>
      <c r="F92" s="198" t="s">
        <v>5369</v>
      </c>
      <c r="G92" s="184" t="s">
        <v>4509</v>
      </c>
      <c r="H92" s="185">
        <v>1</v>
      </c>
      <c r="I92" s="186"/>
      <c r="J92" s="187">
        <f t="shared" si="0"/>
        <v>0</v>
      </c>
      <c r="K92" s="183" t="s">
        <v>4892</v>
      </c>
      <c r="L92" s="188"/>
      <c r="M92" s="189" t="s">
        <v>2</v>
      </c>
      <c r="N92" s="190" t="s">
        <v>42</v>
      </c>
      <c r="P92" s="144">
        <f t="shared" si="1"/>
        <v>0</v>
      </c>
      <c r="Q92" s="144">
        <v>0</v>
      </c>
      <c r="R92" s="144">
        <f t="shared" si="2"/>
        <v>0</v>
      </c>
      <c r="S92" s="144">
        <v>0</v>
      </c>
      <c r="T92" s="145">
        <f t="shared" si="3"/>
        <v>0</v>
      </c>
      <c r="AR92" s="146" t="s">
        <v>98</v>
      </c>
      <c r="AT92" s="146" t="s">
        <v>535</v>
      </c>
      <c r="AU92" s="146" t="s">
        <v>78</v>
      </c>
      <c r="AY92" s="18" t="s">
        <v>304</v>
      </c>
      <c r="BE92" s="147">
        <f t="shared" si="4"/>
        <v>0</v>
      </c>
      <c r="BF92" s="147">
        <f t="shared" si="5"/>
        <v>0</v>
      </c>
      <c r="BG92" s="147">
        <f t="shared" si="6"/>
        <v>0</v>
      </c>
      <c r="BH92" s="147">
        <f t="shared" si="7"/>
        <v>0</v>
      </c>
      <c r="BI92" s="147">
        <f t="shared" si="8"/>
        <v>0</v>
      </c>
      <c r="BJ92" s="18" t="s">
        <v>78</v>
      </c>
      <c r="BK92" s="147">
        <f t="shared" si="9"/>
        <v>0</v>
      </c>
      <c r="BL92" s="18" t="s">
        <v>86</v>
      </c>
      <c r="BM92" s="146" t="s">
        <v>92</v>
      </c>
    </row>
    <row r="93" spans="2:65" s="1" customFormat="1" ht="76.349999999999994" customHeight="1" x14ac:dyDescent="0.2">
      <c r="B93" s="134"/>
      <c r="C93" s="181" t="s">
        <v>86</v>
      </c>
      <c r="D93" s="181" t="s">
        <v>535</v>
      </c>
      <c r="E93" s="182" t="s">
        <v>5370</v>
      </c>
      <c r="F93" s="183" t="s">
        <v>5371</v>
      </c>
      <c r="G93" s="184" t="s">
        <v>4509</v>
      </c>
      <c r="H93" s="185">
        <v>3</v>
      </c>
      <c r="I93" s="186"/>
      <c r="J93" s="187">
        <f t="shared" si="0"/>
        <v>0</v>
      </c>
      <c r="K93" s="183" t="s">
        <v>4892</v>
      </c>
      <c r="L93" s="188"/>
      <c r="M93" s="189" t="s">
        <v>2</v>
      </c>
      <c r="N93" s="190" t="s">
        <v>42</v>
      </c>
      <c r="P93" s="144">
        <f t="shared" si="1"/>
        <v>0</v>
      </c>
      <c r="Q93" s="144">
        <v>0</v>
      </c>
      <c r="R93" s="144">
        <f t="shared" si="2"/>
        <v>0</v>
      </c>
      <c r="S93" s="144">
        <v>0</v>
      </c>
      <c r="T93" s="145">
        <f t="shared" si="3"/>
        <v>0</v>
      </c>
      <c r="AR93" s="146" t="s">
        <v>98</v>
      </c>
      <c r="AT93" s="146" t="s">
        <v>535</v>
      </c>
      <c r="AU93" s="146" t="s">
        <v>78</v>
      </c>
      <c r="AY93" s="18" t="s">
        <v>304</v>
      </c>
      <c r="BE93" s="147">
        <f t="shared" si="4"/>
        <v>0</v>
      </c>
      <c r="BF93" s="147">
        <f t="shared" si="5"/>
        <v>0</v>
      </c>
      <c r="BG93" s="147">
        <f t="shared" si="6"/>
        <v>0</v>
      </c>
      <c r="BH93" s="147">
        <f t="shared" si="7"/>
        <v>0</v>
      </c>
      <c r="BI93" s="147">
        <f t="shared" si="8"/>
        <v>0</v>
      </c>
      <c r="BJ93" s="18" t="s">
        <v>78</v>
      </c>
      <c r="BK93" s="147">
        <f t="shared" si="9"/>
        <v>0</v>
      </c>
      <c r="BL93" s="18" t="s">
        <v>86</v>
      </c>
      <c r="BM93" s="146" t="s">
        <v>98</v>
      </c>
    </row>
    <row r="94" spans="2:65" s="1" customFormat="1" ht="76.349999999999994" customHeight="1" x14ac:dyDescent="0.2">
      <c r="B94" s="134"/>
      <c r="C94" s="181" t="s">
        <v>89</v>
      </c>
      <c r="D94" s="181" t="s">
        <v>535</v>
      </c>
      <c r="E94" s="182" t="s">
        <v>5372</v>
      </c>
      <c r="F94" s="183" t="s">
        <v>5373</v>
      </c>
      <c r="G94" s="184" t="s">
        <v>4509</v>
      </c>
      <c r="H94" s="185">
        <v>2</v>
      </c>
      <c r="I94" s="186"/>
      <c r="J94" s="187">
        <f t="shared" si="0"/>
        <v>0</v>
      </c>
      <c r="K94" s="183" t="s">
        <v>4892</v>
      </c>
      <c r="L94" s="188"/>
      <c r="M94" s="189" t="s">
        <v>2</v>
      </c>
      <c r="N94" s="190" t="s">
        <v>42</v>
      </c>
      <c r="P94" s="144">
        <f t="shared" si="1"/>
        <v>0</v>
      </c>
      <c r="Q94" s="144">
        <v>0</v>
      </c>
      <c r="R94" s="144">
        <f t="shared" si="2"/>
        <v>0</v>
      </c>
      <c r="S94" s="144">
        <v>0</v>
      </c>
      <c r="T94" s="145">
        <f t="shared" si="3"/>
        <v>0</v>
      </c>
      <c r="AR94" s="146" t="s">
        <v>98</v>
      </c>
      <c r="AT94" s="146" t="s">
        <v>535</v>
      </c>
      <c r="AU94" s="146" t="s">
        <v>78</v>
      </c>
      <c r="AY94" s="18" t="s">
        <v>304</v>
      </c>
      <c r="BE94" s="147">
        <f t="shared" si="4"/>
        <v>0</v>
      </c>
      <c r="BF94" s="147">
        <f t="shared" si="5"/>
        <v>0</v>
      </c>
      <c r="BG94" s="147">
        <f t="shared" si="6"/>
        <v>0</v>
      </c>
      <c r="BH94" s="147">
        <f t="shared" si="7"/>
        <v>0</v>
      </c>
      <c r="BI94" s="147">
        <f t="shared" si="8"/>
        <v>0</v>
      </c>
      <c r="BJ94" s="18" t="s">
        <v>78</v>
      </c>
      <c r="BK94" s="147">
        <f t="shared" si="9"/>
        <v>0</v>
      </c>
      <c r="BL94" s="18" t="s">
        <v>86</v>
      </c>
      <c r="BM94" s="146" t="s">
        <v>387</v>
      </c>
    </row>
    <row r="95" spans="2:65" s="1" customFormat="1" ht="76.349999999999994" customHeight="1" x14ac:dyDescent="0.2">
      <c r="B95" s="134"/>
      <c r="C95" s="181" t="s">
        <v>92</v>
      </c>
      <c r="D95" s="181" t="s">
        <v>535</v>
      </c>
      <c r="E95" s="182" t="s">
        <v>5374</v>
      </c>
      <c r="F95" s="183" t="s">
        <v>5375</v>
      </c>
      <c r="G95" s="184" t="s">
        <v>4509</v>
      </c>
      <c r="H95" s="185">
        <v>4</v>
      </c>
      <c r="I95" s="186"/>
      <c r="J95" s="187">
        <f t="shared" si="0"/>
        <v>0</v>
      </c>
      <c r="K95" s="183" t="s">
        <v>4892</v>
      </c>
      <c r="L95" s="188"/>
      <c r="M95" s="189" t="s">
        <v>2</v>
      </c>
      <c r="N95" s="190" t="s">
        <v>42</v>
      </c>
      <c r="P95" s="144">
        <f t="shared" si="1"/>
        <v>0</v>
      </c>
      <c r="Q95" s="144">
        <v>0</v>
      </c>
      <c r="R95" s="144">
        <f t="shared" si="2"/>
        <v>0</v>
      </c>
      <c r="S95" s="144">
        <v>0</v>
      </c>
      <c r="T95" s="145">
        <f t="shared" si="3"/>
        <v>0</v>
      </c>
      <c r="AR95" s="146" t="s">
        <v>98</v>
      </c>
      <c r="AT95" s="146" t="s">
        <v>535</v>
      </c>
      <c r="AU95" s="146" t="s">
        <v>78</v>
      </c>
      <c r="AY95" s="18" t="s">
        <v>304</v>
      </c>
      <c r="BE95" s="147">
        <f t="shared" si="4"/>
        <v>0</v>
      </c>
      <c r="BF95" s="147">
        <f t="shared" si="5"/>
        <v>0</v>
      </c>
      <c r="BG95" s="147">
        <f t="shared" si="6"/>
        <v>0</v>
      </c>
      <c r="BH95" s="147">
        <f t="shared" si="7"/>
        <v>0</v>
      </c>
      <c r="BI95" s="147">
        <f t="shared" si="8"/>
        <v>0</v>
      </c>
      <c r="BJ95" s="18" t="s">
        <v>78</v>
      </c>
      <c r="BK95" s="147">
        <f t="shared" si="9"/>
        <v>0</v>
      </c>
      <c r="BL95" s="18" t="s">
        <v>86</v>
      </c>
      <c r="BM95" s="146" t="s">
        <v>404</v>
      </c>
    </row>
    <row r="96" spans="2:65" s="1" customFormat="1" ht="76.349999999999994" customHeight="1" x14ac:dyDescent="0.2">
      <c r="B96" s="134"/>
      <c r="C96" s="181" t="s">
        <v>95</v>
      </c>
      <c r="D96" s="181" t="s">
        <v>535</v>
      </c>
      <c r="E96" s="182" t="s">
        <v>5376</v>
      </c>
      <c r="F96" s="183" t="s">
        <v>5377</v>
      </c>
      <c r="G96" s="184" t="s">
        <v>4509</v>
      </c>
      <c r="H96" s="185">
        <v>2</v>
      </c>
      <c r="I96" s="186"/>
      <c r="J96" s="187">
        <f t="shared" si="0"/>
        <v>0</v>
      </c>
      <c r="K96" s="183" t="s">
        <v>4892</v>
      </c>
      <c r="L96" s="188"/>
      <c r="M96" s="189" t="s">
        <v>2</v>
      </c>
      <c r="N96" s="190" t="s">
        <v>42</v>
      </c>
      <c r="P96" s="144">
        <f t="shared" si="1"/>
        <v>0</v>
      </c>
      <c r="Q96" s="144">
        <v>0</v>
      </c>
      <c r="R96" s="144">
        <f t="shared" si="2"/>
        <v>0</v>
      </c>
      <c r="S96" s="144">
        <v>0</v>
      </c>
      <c r="T96" s="145">
        <f t="shared" si="3"/>
        <v>0</v>
      </c>
      <c r="AR96" s="146" t="s">
        <v>98</v>
      </c>
      <c r="AT96" s="146" t="s">
        <v>535</v>
      </c>
      <c r="AU96" s="146" t="s">
        <v>78</v>
      </c>
      <c r="AY96" s="18" t="s">
        <v>304</v>
      </c>
      <c r="BE96" s="147">
        <f t="shared" si="4"/>
        <v>0</v>
      </c>
      <c r="BF96" s="147">
        <f t="shared" si="5"/>
        <v>0</v>
      </c>
      <c r="BG96" s="147">
        <f t="shared" si="6"/>
        <v>0</v>
      </c>
      <c r="BH96" s="147">
        <f t="shared" si="7"/>
        <v>0</v>
      </c>
      <c r="BI96" s="147">
        <f t="shared" si="8"/>
        <v>0</v>
      </c>
      <c r="BJ96" s="18" t="s">
        <v>78</v>
      </c>
      <c r="BK96" s="147">
        <f t="shared" si="9"/>
        <v>0</v>
      </c>
      <c r="BL96" s="18" t="s">
        <v>86</v>
      </c>
      <c r="BM96" s="146" t="s">
        <v>409</v>
      </c>
    </row>
    <row r="97" spans="2:65" s="1" customFormat="1" ht="62.65" customHeight="1" x14ac:dyDescent="0.2">
      <c r="B97" s="134"/>
      <c r="C97" s="181" t="s">
        <v>98</v>
      </c>
      <c r="D97" s="181" t="s">
        <v>535</v>
      </c>
      <c r="E97" s="182" t="s">
        <v>5378</v>
      </c>
      <c r="F97" s="183" t="s">
        <v>5379</v>
      </c>
      <c r="G97" s="184" t="s">
        <v>4509</v>
      </c>
      <c r="H97" s="185">
        <v>2</v>
      </c>
      <c r="I97" s="186"/>
      <c r="J97" s="187">
        <f t="shared" si="0"/>
        <v>0</v>
      </c>
      <c r="K97" s="183" t="s">
        <v>4892</v>
      </c>
      <c r="L97" s="188"/>
      <c r="M97" s="189" t="s">
        <v>2</v>
      </c>
      <c r="N97" s="190" t="s">
        <v>42</v>
      </c>
      <c r="P97" s="144">
        <f t="shared" si="1"/>
        <v>0</v>
      </c>
      <c r="Q97" s="144">
        <v>0</v>
      </c>
      <c r="R97" s="144">
        <f t="shared" si="2"/>
        <v>0</v>
      </c>
      <c r="S97" s="144">
        <v>0</v>
      </c>
      <c r="T97" s="145">
        <f t="shared" si="3"/>
        <v>0</v>
      </c>
      <c r="AR97" s="146" t="s">
        <v>98</v>
      </c>
      <c r="AT97" s="146" t="s">
        <v>535</v>
      </c>
      <c r="AU97" s="146" t="s">
        <v>78</v>
      </c>
      <c r="AY97" s="18" t="s">
        <v>304</v>
      </c>
      <c r="BE97" s="147">
        <f t="shared" si="4"/>
        <v>0</v>
      </c>
      <c r="BF97" s="147">
        <f t="shared" si="5"/>
        <v>0</v>
      </c>
      <c r="BG97" s="147">
        <f t="shared" si="6"/>
        <v>0</v>
      </c>
      <c r="BH97" s="147">
        <f t="shared" si="7"/>
        <v>0</v>
      </c>
      <c r="BI97" s="147">
        <f t="shared" si="8"/>
        <v>0</v>
      </c>
      <c r="BJ97" s="18" t="s">
        <v>78</v>
      </c>
      <c r="BK97" s="147">
        <f t="shared" si="9"/>
        <v>0</v>
      </c>
      <c r="BL97" s="18" t="s">
        <v>86</v>
      </c>
      <c r="BM97" s="146" t="s">
        <v>423</v>
      </c>
    </row>
    <row r="98" spans="2:65" s="1" customFormat="1" ht="62.65" customHeight="1" x14ac:dyDescent="0.2">
      <c r="B98" s="134"/>
      <c r="C98" s="181" t="s">
        <v>380</v>
      </c>
      <c r="D98" s="181" t="s">
        <v>535</v>
      </c>
      <c r="E98" s="182" t="s">
        <v>5380</v>
      </c>
      <c r="F98" s="183" t="s">
        <v>5381</v>
      </c>
      <c r="G98" s="184" t="s">
        <v>4509</v>
      </c>
      <c r="H98" s="185">
        <v>2</v>
      </c>
      <c r="I98" s="186"/>
      <c r="J98" s="187">
        <f t="shared" si="0"/>
        <v>0</v>
      </c>
      <c r="K98" s="183" t="s">
        <v>4892</v>
      </c>
      <c r="L98" s="188"/>
      <c r="M98" s="189" t="s">
        <v>2</v>
      </c>
      <c r="N98" s="190" t="s">
        <v>42</v>
      </c>
      <c r="P98" s="144">
        <f t="shared" si="1"/>
        <v>0</v>
      </c>
      <c r="Q98" s="144">
        <v>0</v>
      </c>
      <c r="R98" s="144">
        <f t="shared" si="2"/>
        <v>0</v>
      </c>
      <c r="S98" s="144">
        <v>0</v>
      </c>
      <c r="T98" s="145">
        <f t="shared" si="3"/>
        <v>0</v>
      </c>
      <c r="AR98" s="146" t="s">
        <v>98</v>
      </c>
      <c r="AT98" s="146" t="s">
        <v>535</v>
      </c>
      <c r="AU98" s="146" t="s">
        <v>78</v>
      </c>
      <c r="AY98" s="18" t="s">
        <v>304</v>
      </c>
      <c r="BE98" s="147">
        <f t="shared" si="4"/>
        <v>0</v>
      </c>
      <c r="BF98" s="147">
        <f t="shared" si="5"/>
        <v>0</v>
      </c>
      <c r="BG98" s="147">
        <f t="shared" si="6"/>
        <v>0</v>
      </c>
      <c r="BH98" s="147">
        <f t="shared" si="7"/>
        <v>0</v>
      </c>
      <c r="BI98" s="147">
        <f t="shared" si="8"/>
        <v>0</v>
      </c>
      <c r="BJ98" s="18" t="s">
        <v>78</v>
      </c>
      <c r="BK98" s="147">
        <f t="shared" si="9"/>
        <v>0</v>
      </c>
      <c r="BL98" s="18" t="s">
        <v>86</v>
      </c>
      <c r="BM98" s="146" t="s">
        <v>440</v>
      </c>
    </row>
    <row r="99" spans="2:65" s="1" customFormat="1" ht="62.65" customHeight="1" x14ac:dyDescent="0.2">
      <c r="B99" s="134"/>
      <c r="C99" s="181" t="s">
        <v>387</v>
      </c>
      <c r="D99" s="181" t="s">
        <v>535</v>
      </c>
      <c r="E99" s="182" t="s">
        <v>5382</v>
      </c>
      <c r="F99" s="183" t="s">
        <v>5383</v>
      </c>
      <c r="G99" s="184" t="s">
        <v>4509</v>
      </c>
      <c r="H99" s="185">
        <v>1</v>
      </c>
      <c r="I99" s="186"/>
      <c r="J99" s="187">
        <f t="shared" si="0"/>
        <v>0</v>
      </c>
      <c r="K99" s="183" t="s">
        <v>4892</v>
      </c>
      <c r="L99" s="188"/>
      <c r="M99" s="189" t="s">
        <v>2</v>
      </c>
      <c r="N99" s="190" t="s">
        <v>42</v>
      </c>
      <c r="P99" s="144">
        <f t="shared" si="1"/>
        <v>0</v>
      </c>
      <c r="Q99" s="144">
        <v>0</v>
      </c>
      <c r="R99" s="144">
        <f t="shared" si="2"/>
        <v>0</v>
      </c>
      <c r="S99" s="144">
        <v>0</v>
      </c>
      <c r="T99" s="145">
        <f t="shared" si="3"/>
        <v>0</v>
      </c>
      <c r="AR99" s="146" t="s">
        <v>98</v>
      </c>
      <c r="AT99" s="146" t="s">
        <v>535</v>
      </c>
      <c r="AU99" s="146" t="s">
        <v>78</v>
      </c>
      <c r="AY99" s="18" t="s">
        <v>304</v>
      </c>
      <c r="BE99" s="147">
        <f t="shared" si="4"/>
        <v>0</v>
      </c>
      <c r="BF99" s="147">
        <f t="shared" si="5"/>
        <v>0</v>
      </c>
      <c r="BG99" s="147">
        <f t="shared" si="6"/>
        <v>0</v>
      </c>
      <c r="BH99" s="147">
        <f t="shared" si="7"/>
        <v>0</v>
      </c>
      <c r="BI99" s="147">
        <f t="shared" si="8"/>
        <v>0</v>
      </c>
      <c r="BJ99" s="18" t="s">
        <v>78</v>
      </c>
      <c r="BK99" s="147">
        <f t="shared" si="9"/>
        <v>0</v>
      </c>
      <c r="BL99" s="18" t="s">
        <v>86</v>
      </c>
      <c r="BM99" s="146" t="s">
        <v>461</v>
      </c>
    </row>
    <row r="100" spans="2:65" s="1" customFormat="1" ht="62.65" customHeight="1" x14ac:dyDescent="0.2">
      <c r="B100" s="134"/>
      <c r="C100" s="181" t="s">
        <v>396</v>
      </c>
      <c r="D100" s="181" t="s">
        <v>535</v>
      </c>
      <c r="E100" s="182" t="s">
        <v>5384</v>
      </c>
      <c r="F100" s="183" t="s">
        <v>5385</v>
      </c>
      <c r="G100" s="184" t="s">
        <v>4509</v>
      </c>
      <c r="H100" s="185">
        <v>2</v>
      </c>
      <c r="I100" s="186"/>
      <c r="J100" s="187">
        <f t="shared" si="0"/>
        <v>0</v>
      </c>
      <c r="K100" s="183" t="s">
        <v>4892</v>
      </c>
      <c r="L100" s="188"/>
      <c r="M100" s="189" t="s">
        <v>2</v>
      </c>
      <c r="N100" s="190" t="s">
        <v>42</v>
      </c>
      <c r="P100" s="144">
        <f t="shared" si="1"/>
        <v>0</v>
      </c>
      <c r="Q100" s="144">
        <v>0</v>
      </c>
      <c r="R100" s="144">
        <f t="shared" si="2"/>
        <v>0</v>
      </c>
      <c r="S100" s="144">
        <v>0</v>
      </c>
      <c r="T100" s="145">
        <f t="shared" si="3"/>
        <v>0</v>
      </c>
      <c r="AR100" s="146" t="s">
        <v>98</v>
      </c>
      <c r="AT100" s="146" t="s">
        <v>535</v>
      </c>
      <c r="AU100" s="146" t="s">
        <v>78</v>
      </c>
      <c r="AY100" s="18" t="s">
        <v>304</v>
      </c>
      <c r="BE100" s="147">
        <f t="shared" si="4"/>
        <v>0</v>
      </c>
      <c r="BF100" s="147">
        <f t="shared" si="5"/>
        <v>0</v>
      </c>
      <c r="BG100" s="147">
        <f t="shared" si="6"/>
        <v>0</v>
      </c>
      <c r="BH100" s="147">
        <f t="shared" si="7"/>
        <v>0</v>
      </c>
      <c r="BI100" s="147">
        <f t="shared" si="8"/>
        <v>0</v>
      </c>
      <c r="BJ100" s="18" t="s">
        <v>78</v>
      </c>
      <c r="BK100" s="147">
        <f t="shared" si="9"/>
        <v>0</v>
      </c>
      <c r="BL100" s="18" t="s">
        <v>86</v>
      </c>
      <c r="BM100" s="146" t="s">
        <v>469</v>
      </c>
    </row>
    <row r="101" spans="2:65" s="1" customFormat="1" ht="76.349999999999994" customHeight="1" x14ac:dyDescent="0.2">
      <c r="B101" s="134"/>
      <c r="C101" s="181" t="s">
        <v>404</v>
      </c>
      <c r="D101" s="181" t="s">
        <v>535</v>
      </c>
      <c r="E101" s="182" t="s">
        <v>5386</v>
      </c>
      <c r="F101" s="183" t="s">
        <v>5387</v>
      </c>
      <c r="G101" s="184" t="s">
        <v>4509</v>
      </c>
      <c r="H101" s="185">
        <v>14</v>
      </c>
      <c r="I101" s="186"/>
      <c r="J101" s="187">
        <f t="shared" si="0"/>
        <v>0</v>
      </c>
      <c r="K101" s="183" t="s">
        <v>4892</v>
      </c>
      <c r="L101" s="188"/>
      <c r="M101" s="189" t="s">
        <v>2</v>
      </c>
      <c r="N101" s="190" t="s">
        <v>42</v>
      </c>
      <c r="P101" s="144">
        <f t="shared" si="1"/>
        <v>0</v>
      </c>
      <c r="Q101" s="144">
        <v>0</v>
      </c>
      <c r="R101" s="144">
        <f t="shared" si="2"/>
        <v>0</v>
      </c>
      <c r="S101" s="144">
        <v>0</v>
      </c>
      <c r="T101" s="145">
        <f t="shared" si="3"/>
        <v>0</v>
      </c>
      <c r="AR101" s="146" t="s">
        <v>98</v>
      </c>
      <c r="AT101" s="146" t="s">
        <v>535</v>
      </c>
      <c r="AU101" s="146" t="s">
        <v>78</v>
      </c>
      <c r="AY101" s="18" t="s">
        <v>304</v>
      </c>
      <c r="BE101" s="147">
        <f t="shared" si="4"/>
        <v>0</v>
      </c>
      <c r="BF101" s="147">
        <f t="shared" si="5"/>
        <v>0</v>
      </c>
      <c r="BG101" s="147">
        <f t="shared" si="6"/>
        <v>0</v>
      </c>
      <c r="BH101" s="147">
        <f t="shared" si="7"/>
        <v>0</v>
      </c>
      <c r="BI101" s="147">
        <f t="shared" si="8"/>
        <v>0</v>
      </c>
      <c r="BJ101" s="18" t="s">
        <v>78</v>
      </c>
      <c r="BK101" s="147">
        <f t="shared" si="9"/>
        <v>0</v>
      </c>
      <c r="BL101" s="18" t="s">
        <v>86</v>
      </c>
      <c r="BM101" s="146" t="s">
        <v>485</v>
      </c>
    </row>
    <row r="102" spans="2:65" s="1" customFormat="1" ht="55.5" customHeight="1" x14ac:dyDescent="0.2">
      <c r="B102" s="134"/>
      <c r="C102" s="181" t="s">
        <v>406</v>
      </c>
      <c r="D102" s="181" t="s">
        <v>535</v>
      </c>
      <c r="E102" s="182" t="s">
        <v>5388</v>
      </c>
      <c r="F102" s="183" t="s">
        <v>5389</v>
      </c>
      <c r="G102" s="184" t="s">
        <v>4509</v>
      </c>
      <c r="H102" s="185">
        <v>1</v>
      </c>
      <c r="I102" s="186"/>
      <c r="J102" s="187">
        <f t="shared" si="0"/>
        <v>0</v>
      </c>
      <c r="K102" s="183" t="s">
        <v>4892</v>
      </c>
      <c r="L102" s="188"/>
      <c r="M102" s="189" t="s">
        <v>2</v>
      </c>
      <c r="N102" s="190" t="s">
        <v>42</v>
      </c>
      <c r="P102" s="144">
        <f t="shared" si="1"/>
        <v>0</v>
      </c>
      <c r="Q102" s="144">
        <v>0</v>
      </c>
      <c r="R102" s="144">
        <f t="shared" si="2"/>
        <v>0</v>
      </c>
      <c r="S102" s="144">
        <v>0</v>
      </c>
      <c r="T102" s="145">
        <f t="shared" si="3"/>
        <v>0</v>
      </c>
      <c r="AR102" s="146" t="s">
        <v>98</v>
      </c>
      <c r="AT102" s="146" t="s">
        <v>535</v>
      </c>
      <c r="AU102" s="146" t="s">
        <v>78</v>
      </c>
      <c r="AY102" s="18" t="s">
        <v>304</v>
      </c>
      <c r="BE102" s="147">
        <f t="shared" si="4"/>
        <v>0</v>
      </c>
      <c r="BF102" s="147">
        <f t="shared" si="5"/>
        <v>0</v>
      </c>
      <c r="BG102" s="147">
        <f t="shared" si="6"/>
        <v>0</v>
      </c>
      <c r="BH102" s="147">
        <f t="shared" si="7"/>
        <v>0</v>
      </c>
      <c r="BI102" s="147">
        <f t="shared" si="8"/>
        <v>0</v>
      </c>
      <c r="BJ102" s="18" t="s">
        <v>78</v>
      </c>
      <c r="BK102" s="147">
        <f t="shared" si="9"/>
        <v>0</v>
      </c>
      <c r="BL102" s="18" t="s">
        <v>86</v>
      </c>
      <c r="BM102" s="146" t="s">
        <v>499</v>
      </c>
    </row>
    <row r="103" spans="2:65" s="1" customFormat="1" ht="168" customHeight="1" x14ac:dyDescent="0.2">
      <c r="B103" s="134"/>
      <c r="C103" s="181" t="s">
        <v>409</v>
      </c>
      <c r="D103" s="181" t="s">
        <v>535</v>
      </c>
      <c r="E103" s="182" t="s">
        <v>5390</v>
      </c>
      <c r="F103" s="183" t="s">
        <v>5391</v>
      </c>
      <c r="G103" s="184" t="s">
        <v>4509</v>
      </c>
      <c r="H103" s="185">
        <v>7</v>
      </c>
      <c r="I103" s="186"/>
      <c r="J103" s="187">
        <f t="shared" si="0"/>
        <v>0</v>
      </c>
      <c r="K103" s="183" t="s">
        <v>4892</v>
      </c>
      <c r="L103" s="188"/>
      <c r="M103" s="189" t="s">
        <v>2</v>
      </c>
      <c r="N103" s="190" t="s">
        <v>42</v>
      </c>
      <c r="P103" s="144">
        <f t="shared" si="1"/>
        <v>0</v>
      </c>
      <c r="Q103" s="144">
        <v>0</v>
      </c>
      <c r="R103" s="144">
        <f t="shared" si="2"/>
        <v>0</v>
      </c>
      <c r="S103" s="144">
        <v>0</v>
      </c>
      <c r="T103" s="145">
        <f t="shared" si="3"/>
        <v>0</v>
      </c>
      <c r="AR103" s="146" t="s">
        <v>98</v>
      </c>
      <c r="AT103" s="146" t="s">
        <v>535</v>
      </c>
      <c r="AU103" s="146" t="s">
        <v>78</v>
      </c>
      <c r="AY103" s="18" t="s">
        <v>304</v>
      </c>
      <c r="BE103" s="147">
        <f t="shared" si="4"/>
        <v>0</v>
      </c>
      <c r="BF103" s="147">
        <f t="shared" si="5"/>
        <v>0</v>
      </c>
      <c r="BG103" s="147">
        <f t="shared" si="6"/>
        <v>0</v>
      </c>
      <c r="BH103" s="147">
        <f t="shared" si="7"/>
        <v>0</v>
      </c>
      <c r="BI103" s="147">
        <f t="shared" si="8"/>
        <v>0</v>
      </c>
      <c r="BJ103" s="18" t="s">
        <v>78</v>
      </c>
      <c r="BK103" s="147">
        <f t="shared" si="9"/>
        <v>0</v>
      </c>
      <c r="BL103" s="18" t="s">
        <v>86</v>
      </c>
      <c r="BM103" s="146" t="s">
        <v>512</v>
      </c>
    </row>
    <row r="104" spans="2:65" s="1" customFormat="1" ht="336.6" customHeight="1" x14ac:dyDescent="0.2">
      <c r="B104" s="134"/>
      <c r="C104" s="181" t="s">
        <v>8</v>
      </c>
      <c r="D104" s="181" t="s">
        <v>535</v>
      </c>
      <c r="E104" s="182" t="s">
        <v>5392</v>
      </c>
      <c r="F104" s="183" t="s">
        <v>5393</v>
      </c>
      <c r="G104" s="184" t="s">
        <v>4509</v>
      </c>
      <c r="H104" s="185">
        <v>2</v>
      </c>
      <c r="I104" s="186"/>
      <c r="J104" s="187">
        <f t="shared" si="0"/>
        <v>0</v>
      </c>
      <c r="K104" s="183" t="s">
        <v>4892</v>
      </c>
      <c r="L104" s="188"/>
      <c r="M104" s="189" t="s">
        <v>2</v>
      </c>
      <c r="N104" s="190" t="s">
        <v>42</v>
      </c>
      <c r="P104" s="144">
        <f t="shared" si="1"/>
        <v>0</v>
      </c>
      <c r="Q104" s="144">
        <v>0</v>
      </c>
      <c r="R104" s="144">
        <f t="shared" si="2"/>
        <v>0</v>
      </c>
      <c r="S104" s="144">
        <v>0</v>
      </c>
      <c r="T104" s="145">
        <f t="shared" si="3"/>
        <v>0</v>
      </c>
      <c r="AR104" s="146" t="s">
        <v>98</v>
      </c>
      <c r="AT104" s="146" t="s">
        <v>535</v>
      </c>
      <c r="AU104" s="146" t="s">
        <v>78</v>
      </c>
      <c r="AY104" s="18" t="s">
        <v>304</v>
      </c>
      <c r="BE104" s="147">
        <f t="shared" si="4"/>
        <v>0</v>
      </c>
      <c r="BF104" s="147">
        <f t="shared" si="5"/>
        <v>0</v>
      </c>
      <c r="BG104" s="147">
        <f t="shared" si="6"/>
        <v>0</v>
      </c>
      <c r="BH104" s="147">
        <f t="shared" si="7"/>
        <v>0</v>
      </c>
      <c r="BI104" s="147">
        <f t="shared" si="8"/>
        <v>0</v>
      </c>
      <c r="BJ104" s="18" t="s">
        <v>78</v>
      </c>
      <c r="BK104" s="147">
        <f t="shared" si="9"/>
        <v>0</v>
      </c>
      <c r="BL104" s="18" t="s">
        <v>86</v>
      </c>
      <c r="BM104" s="146" t="s">
        <v>541</v>
      </c>
    </row>
    <row r="105" spans="2:65" s="1" customFormat="1" ht="336.6" customHeight="1" x14ac:dyDescent="0.2">
      <c r="B105" s="134"/>
      <c r="C105" s="181" t="s">
        <v>423</v>
      </c>
      <c r="D105" s="181" t="s">
        <v>535</v>
      </c>
      <c r="E105" s="182" t="s">
        <v>5394</v>
      </c>
      <c r="F105" s="183" t="s">
        <v>5395</v>
      </c>
      <c r="G105" s="184" t="s">
        <v>4509</v>
      </c>
      <c r="H105" s="185">
        <v>2</v>
      </c>
      <c r="I105" s="186"/>
      <c r="J105" s="187">
        <f t="shared" si="0"/>
        <v>0</v>
      </c>
      <c r="K105" s="183" t="s">
        <v>4892</v>
      </c>
      <c r="L105" s="188"/>
      <c r="M105" s="189" t="s">
        <v>2</v>
      </c>
      <c r="N105" s="190" t="s">
        <v>42</v>
      </c>
      <c r="P105" s="144">
        <f t="shared" si="1"/>
        <v>0</v>
      </c>
      <c r="Q105" s="144">
        <v>0</v>
      </c>
      <c r="R105" s="144">
        <f t="shared" si="2"/>
        <v>0</v>
      </c>
      <c r="S105" s="144">
        <v>0</v>
      </c>
      <c r="T105" s="145">
        <f t="shared" si="3"/>
        <v>0</v>
      </c>
      <c r="AR105" s="146" t="s">
        <v>98</v>
      </c>
      <c r="AT105" s="146" t="s">
        <v>535</v>
      </c>
      <c r="AU105" s="146" t="s">
        <v>78</v>
      </c>
      <c r="AY105" s="18" t="s">
        <v>304</v>
      </c>
      <c r="BE105" s="147">
        <f t="shared" si="4"/>
        <v>0</v>
      </c>
      <c r="BF105" s="147">
        <f t="shared" si="5"/>
        <v>0</v>
      </c>
      <c r="BG105" s="147">
        <f t="shared" si="6"/>
        <v>0</v>
      </c>
      <c r="BH105" s="147">
        <f t="shared" si="7"/>
        <v>0</v>
      </c>
      <c r="BI105" s="147">
        <f t="shared" si="8"/>
        <v>0</v>
      </c>
      <c r="BJ105" s="18" t="s">
        <v>78</v>
      </c>
      <c r="BK105" s="147">
        <f t="shared" si="9"/>
        <v>0</v>
      </c>
      <c r="BL105" s="18" t="s">
        <v>86</v>
      </c>
      <c r="BM105" s="146" t="s">
        <v>552</v>
      </c>
    </row>
    <row r="106" spans="2:65" s="1" customFormat="1" ht="90" customHeight="1" x14ac:dyDescent="0.2">
      <c r="B106" s="134"/>
      <c r="C106" s="181" t="s">
        <v>433</v>
      </c>
      <c r="D106" s="181" t="s">
        <v>535</v>
      </c>
      <c r="E106" s="182" t="s">
        <v>5396</v>
      </c>
      <c r="F106" s="183" t="s">
        <v>5397</v>
      </c>
      <c r="G106" s="184" t="s">
        <v>4509</v>
      </c>
      <c r="H106" s="185">
        <v>1</v>
      </c>
      <c r="I106" s="186"/>
      <c r="J106" s="187">
        <f t="shared" si="0"/>
        <v>0</v>
      </c>
      <c r="K106" s="183" t="s">
        <v>4892</v>
      </c>
      <c r="L106" s="188"/>
      <c r="M106" s="189" t="s">
        <v>2</v>
      </c>
      <c r="N106" s="190" t="s">
        <v>42</v>
      </c>
      <c r="P106" s="144">
        <f t="shared" si="1"/>
        <v>0</v>
      </c>
      <c r="Q106" s="144">
        <v>0</v>
      </c>
      <c r="R106" s="144">
        <f t="shared" si="2"/>
        <v>0</v>
      </c>
      <c r="S106" s="144">
        <v>0</v>
      </c>
      <c r="T106" s="145">
        <f t="shared" si="3"/>
        <v>0</v>
      </c>
      <c r="AR106" s="146" t="s">
        <v>98</v>
      </c>
      <c r="AT106" s="146" t="s">
        <v>535</v>
      </c>
      <c r="AU106" s="146" t="s">
        <v>78</v>
      </c>
      <c r="AY106" s="18" t="s">
        <v>304</v>
      </c>
      <c r="BE106" s="147">
        <f t="shared" si="4"/>
        <v>0</v>
      </c>
      <c r="BF106" s="147">
        <f t="shared" si="5"/>
        <v>0</v>
      </c>
      <c r="BG106" s="147">
        <f t="shared" si="6"/>
        <v>0</v>
      </c>
      <c r="BH106" s="147">
        <f t="shared" si="7"/>
        <v>0</v>
      </c>
      <c r="BI106" s="147">
        <f t="shared" si="8"/>
        <v>0</v>
      </c>
      <c r="BJ106" s="18" t="s">
        <v>78</v>
      </c>
      <c r="BK106" s="147">
        <f t="shared" si="9"/>
        <v>0</v>
      </c>
      <c r="BL106" s="18" t="s">
        <v>86</v>
      </c>
      <c r="BM106" s="146" t="s">
        <v>570</v>
      </c>
    </row>
    <row r="107" spans="2:65" s="1" customFormat="1" ht="180.75" customHeight="1" x14ac:dyDescent="0.2">
      <c r="B107" s="134"/>
      <c r="C107" s="181" t="s">
        <v>440</v>
      </c>
      <c r="D107" s="181" t="s">
        <v>535</v>
      </c>
      <c r="E107" s="182" t="s">
        <v>5398</v>
      </c>
      <c r="F107" s="183" t="s">
        <v>5399</v>
      </c>
      <c r="G107" s="184" t="s">
        <v>4509</v>
      </c>
      <c r="H107" s="185">
        <v>1</v>
      </c>
      <c r="I107" s="186"/>
      <c r="J107" s="187">
        <f t="shared" si="0"/>
        <v>0</v>
      </c>
      <c r="K107" s="183" t="s">
        <v>4892</v>
      </c>
      <c r="L107" s="188"/>
      <c r="M107" s="189" t="s">
        <v>2</v>
      </c>
      <c r="N107" s="190" t="s">
        <v>42</v>
      </c>
      <c r="P107" s="144">
        <f t="shared" si="1"/>
        <v>0</v>
      </c>
      <c r="Q107" s="144">
        <v>0</v>
      </c>
      <c r="R107" s="144">
        <f t="shared" si="2"/>
        <v>0</v>
      </c>
      <c r="S107" s="144">
        <v>0</v>
      </c>
      <c r="T107" s="145">
        <f t="shared" si="3"/>
        <v>0</v>
      </c>
      <c r="AR107" s="146" t="s">
        <v>98</v>
      </c>
      <c r="AT107" s="146" t="s">
        <v>535</v>
      </c>
      <c r="AU107" s="146" t="s">
        <v>78</v>
      </c>
      <c r="AY107" s="18" t="s">
        <v>304</v>
      </c>
      <c r="BE107" s="147">
        <f t="shared" si="4"/>
        <v>0</v>
      </c>
      <c r="BF107" s="147">
        <f t="shared" si="5"/>
        <v>0</v>
      </c>
      <c r="BG107" s="147">
        <f t="shared" si="6"/>
        <v>0</v>
      </c>
      <c r="BH107" s="147">
        <f t="shared" si="7"/>
        <v>0</v>
      </c>
      <c r="BI107" s="147">
        <f t="shared" si="8"/>
        <v>0</v>
      </c>
      <c r="BJ107" s="18" t="s">
        <v>78</v>
      </c>
      <c r="BK107" s="147">
        <f t="shared" si="9"/>
        <v>0</v>
      </c>
      <c r="BL107" s="18" t="s">
        <v>86</v>
      </c>
      <c r="BM107" s="146" t="s">
        <v>585</v>
      </c>
    </row>
    <row r="108" spans="2:65" s="1" customFormat="1" ht="180.75" customHeight="1" x14ac:dyDescent="0.2">
      <c r="B108" s="134"/>
      <c r="C108" s="181" t="s">
        <v>453</v>
      </c>
      <c r="D108" s="181" t="s">
        <v>535</v>
      </c>
      <c r="E108" s="182" t="s">
        <v>5400</v>
      </c>
      <c r="F108" s="183" t="s">
        <v>5401</v>
      </c>
      <c r="G108" s="184" t="s">
        <v>4509</v>
      </c>
      <c r="H108" s="185">
        <v>11</v>
      </c>
      <c r="I108" s="186"/>
      <c r="J108" s="187">
        <f t="shared" si="0"/>
        <v>0</v>
      </c>
      <c r="K108" s="183" t="s">
        <v>4892</v>
      </c>
      <c r="L108" s="188"/>
      <c r="M108" s="189" t="s">
        <v>2</v>
      </c>
      <c r="N108" s="190" t="s">
        <v>42</v>
      </c>
      <c r="P108" s="144">
        <f t="shared" si="1"/>
        <v>0</v>
      </c>
      <c r="Q108" s="144">
        <v>0</v>
      </c>
      <c r="R108" s="144">
        <f t="shared" si="2"/>
        <v>0</v>
      </c>
      <c r="S108" s="144">
        <v>0</v>
      </c>
      <c r="T108" s="145">
        <f t="shared" si="3"/>
        <v>0</v>
      </c>
      <c r="AR108" s="146" t="s">
        <v>98</v>
      </c>
      <c r="AT108" s="146" t="s">
        <v>535</v>
      </c>
      <c r="AU108" s="146" t="s">
        <v>78</v>
      </c>
      <c r="AY108" s="18" t="s">
        <v>304</v>
      </c>
      <c r="BE108" s="147">
        <f t="shared" si="4"/>
        <v>0</v>
      </c>
      <c r="BF108" s="147">
        <f t="shared" si="5"/>
        <v>0</v>
      </c>
      <c r="BG108" s="147">
        <f t="shared" si="6"/>
        <v>0</v>
      </c>
      <c r="BH108" s="147">
        <f t="shared" si="7"/>
        <v>0</v>
      </c>
      <c r="BI108" s="147">
        <f t="shared" si="8"/>
        <v>0</v>
      </c>
      <c r="BJ108" s="18" t="s">
        <v>78</v>
      </c>
      <c r="BK108" s="147">
        <f t="shared" si="9"/>
        <v>0</v>
      </c>
      <c r="BL108" s="18" t="s">
        <v>86</v>
      </c>
      <c r="BM108" s="146" t="s">
        <v>596</v>
      </c>
    </row>
    <row r="109" spans="2:65" s="1" customFormat="1" ht="180.75" customHeight="1" x14ac:dyDescent="0.2">
      <c r="B109" s="134"/>
      <c r="C109" s="181" t="s">
        <v>461</v>
      </c>
      <c r="D109" s="181" t="s">
        <v>535</v>
      </c>
      <c r="E109" s="182" t="s">
        <v>5402</v>
      </c>
      <c r="F109" s="183" t="s">
        <v>5403</v>
      </c>
      <c r="G109" s="184" t="s">
        <v>4509</v>
      </c>
      <c r="H109" s="185">
        <v>1</v>
      </c>
      <c r="I109" s="186"/>
      <c r="J109" s="187">
        <f t="shared" si="0"/>
        <v>0</v>
      </c>
      <c r="K109" s="183" t="s">
        <v>4892</v>
      </c>
      <c r="L109" s="188"/>
      <c r="M109" s="189" t="s">
        <v>2</v>
      </c>
      <c r="N109" s="190" t="s">
        <v>42</v>
      </c>
      <c r="P109" s="144">
        <f t="shared" si="1"/>
        <v>0</v>
      </c>
      <c r="Q109" s="144">
        <v>0</v>
      </c>
      <c r="R109" s="144">
        <f t="shared" si="2"/>
        <v>0</v>
      </c>
      <c r="S109" s="144">
        <v>0</v>
      </c>
      <c r="T109" s="145">
        <f t="shared" si="3"/>
        <v>0</v>
      </c>
      <c r="AR109" s="146" t="s">
        <v>98</v>
      </c>
      <c r="AT109" s="146" t="s">
        <v>535</v>
      </c>
      <c r="AU109" s="146" t="s">
        <v>78</v>
      </c>
      <c r="AY109" s="18" t="s">
        <v>304</v>
      </c>
      <c r="BE109" s="147">
        <f t="shared" si="4"/>
        <v>0</v>
      </c>
      <c r="BF109" s="147">
        <f t="shared" si="5"/>
        <v>0</v>
      </c>
      <c r="BG109" s="147">
        <f t="shared" si="6"/>
        <v>0</v>
      </c>
      <c r="BH109" s="147">
        <f t="shared" si="7"/>
        <v>0</v>
      </c>
      <c r="BI109" s="147">
        <f t="shared" si="8"/>
        <v>0</v>
      </c>
      <c r="BJ109" s="18" t="s">
        <v>78</v>
      </c>
      <c r="BK109" s="147">
        <f t="shared" si="9"/>
        <v>0</v>
      </c>
      <c r="BL109" s="18" t="s">
        <v>86</v>
      </c>
      <c r="BM109" s="146" t="s">
        <v>608</v>
      </c>
    </row>
    <row r="110" spans="2:65" s="1" customFormat="1" ht="180.75" customHeight="1" x14ac:dyDescent="0.2">
      <c r="B110" s="134"/>
      <c r="C110" s="181" t="s">
        <v>7</v>
      </c>
      <c r="D110" s="181" t="s">
        <v>535</v>
      </c>
      <c r="E110" s="182" t="s">
        <v>5404</v>
      </c>
      <c r="F110" s="183" t="s">
        <v>5405</v>
      </c>
      <c r="G110" s="184" t="s">
        <v>4509</v>
      </c>
      <c r="H110" s="185">
        <v>1</v>
      </c>
      <c r="I110" s="186"/>
      <c r="J110" s="187">
        <f t="shared" si="0"/>
        <v>0</v>
      </c>
      <c r="K110" s="183" t="s">
        <v>4892</v>
      </c>
      <c r="L110" s="188"/>
      <c r="M110" s="189" t="s">
        <v>2</v>
      </c>
      <c r="N110" s="190" t="s">
        <v>42</v>
      </c>
      <c r="P110" s="144">
        <f t="shared" si="1"/>
        <v>0</v>
      </c>
      <c r="Q110" s="144">
        <v>0</v>
      </c>
      <c r="R110" s="144">
        <f t="shared" si="2"/>
        <v>0</v>
      </c>
      <c r="S110" s="144">
        <v>0</v>
      </c>
      <c r="T110" s="145">
        <f t="shared" si="3"/>
        <v>0</v>
      </c>
      <c r="AR110" s="146" t="s">
        <v>98</v>
      </c>
      <c r="AT110" s="146" t="s">
        <v>535</v>
      </c>
      <c r="AU110" s="146" t="s">
        <v>78</v>
      </c>
      <c r="AY110" s="18" t="s">
        <v>304</v>
      </c>
      <c r="BE110" s="147">
        <f t="shared" si="4"/>
        <v>0</v>
      </c>
      <c r="BF110" s="147">
        <f t="shared" si="5"/>
        <v>0</v>
      </c>
      <c r="BG110" s="147">
        <f t="shared" si="6"/>
        <v>0</v>
      </c>
      <c r="BH110" s="147">
        <f t="shared" si="7"/>
        <v>0</v>
      </c>
      <c r="BI110" s="147">
        <f t="shared" si="8"/>
        <v>0</v>
      </c>
      <c r="BJ110" s="18" t="s">
        <v>78</v>
      </c>
      <c r="BK110" s="147">
        <f t="shared" si="9"/>
        <v>0</v>
      </c>
      <c r="BL110" s="18" t="s">
        <v>86</v>
      </c>
      <c r="BM110" s="146" t="s">
        <v>623</v>
      </c>
    </row>
    <row r="111" spans="2:65" s="1" customFormat="1" ht="24.2" customHeight="1" x14ac:dyDescent="0.2">
      <c r="B111" s="134"/>
      <c r="C111" s="181" t="s">
        <v>469</v>
      </c>
      <c r="D111" s="181" t="s">
        <v>535</v>
      </c>
      <c r="E111" s="182" t="s">
        <v>5406</v>
      </c>
      <c r="F111" s="183" t="s">
        <v>5407</v>
      </c>
      <c r="G111" s="184" t="s">
        <v>130</v>
      </c>
      <c r="H111" s="185">
        <v>53</v>
      </c>
      <c r="I111" s="186"/>
      <c r="J111" s="187">
        <f t="shared" si="0"/>
        <v>0</v>
      </c>
      <c r="K111" s="183" t="s">
        <v>4892</v>
      </c>
      <c r="L111" s="188"/>
      <c r="M111" s="189" t="s">
        <v>2</v>
      </c>
      <c r="N111" s="190" t="s">
        <v>42</v>
      </c>
      <c r="P111" s="144">
        <f t="shared" si="1"/>
        <v>0</v>
      </c>
      <c r="Q111" s="144">
        <v>0</v>
      </c>
      <c r="R111" s="144">
        <f t="shared" si="2"/>
        <v>0</v>
      </c>
      <c r="S111" s="144">
        <v>0</v>
      </c>
      <c r="T111" s="145">
        <f t="shared" si="3"/>
        <v>0</v>
      </c>
      <c r="AR111" s="146" t="s">
        <v>98</v>
      </c>
      <c r="AT111" s="146" t="s">
        <v>535</v>
      </c>
      <c r="AU111" s="146" t="s">
        <v>78</v>
      </c>
      <c r="AY111" s="18" t="s">
        <v>304</v>
      </c>
      <c r="BE111" s="147">
        <f t="shared" si="4"/>
        <v>0</v>
      </c>
      <c r="BF111" s="147">
        <f t="shared" si="5"/>
        <v>0</v>
      </c>
      <c r="BG111" s="147">
        <f t="shared" si="6"/>
        <v>0</v>
      </c>
      <c r="BH111" s="147">
        <f t="shared" si="7"/>
        <v>0</v>
      </c>
      <c r="BI111" s="147">
        <f t="shared" si="8"/>
        <v>0</v>
      </c>
      <c r="BJ111" s="18" t="s">
        <v>78</v>
      </c>
      <c r="BK111" s="147">
        <f t="shared" si="9"/>
        <v>0</v>
      </c>
      <c r="BL111" s="18" t="s">
        <v>86</v>
      </c>
      <c r="BM111" s="146" t="s">
        <v>643</v>
      </c>
    </row>
    <row r="112" spans="2:65" s="1" customFormat="1" ht="24.2" customHeight="1" x14ac:dyDescent="0.2">
      <c r="B112" s="134"/>
      <c r="C112" s="181" t="s">
        <v>479</v>
      </c>
      <c r="D112" s="181" t="s">
        <v>535</v>
      </c>
      <c r="E112" s="182" t="s">
        <v>5408</v>
      </c>
      <c r="F112" s="183" t="s">
        <v>5409</v>
      </c>
      <c r="G112" s="184" t="s">
        <v>130</v>
      </c>
      <c r="H112" s="185">
        <v>105</v>
      </c>
      <c r="I112" s="186"/>
      <c r="J112" s="187">
        <f t="shared" si="0"/>
        <v>0</v>
      </c>
      <c r="K112" s="183" t="s">
        <v>4892</v>
      </c>
      <c r="L112" s="188"/>
      <c r="M112" s="189" t="s">
        <v>2</v>
      </c>
      <c r="N112" s="190" t="s">
        <v>42</v>
      </c>
      <c r="P112" s="144">
        <f t="shared" si="1"/>
        <v>0</v>
      </c>
      <c r="Q112" s="144">
        <v>0</v>
      </c>
      <c r="R112" s="144">
        <f t="shared" si="2"/>
        <v>0</v>
      </c>
      <c r="S112" s="144">
        <v>0</v>
      </c>
      <c r="T112" s="145">
        <f t="shared" si="3"/>
        <v>0</v>
      </c>
      <c r="AR112" s="146" t="s">
        <v>98</v>
      </c>
      <c r="AT112" s="146" t="s">
        <v>535</v>
      </c>
      <c r="AU112" s="146" t="s">
        <v>78</v>
      </c>
      <c r="AY112" s="18" t="s">
        <v>304</v>
      </c>
      <c r="BE112" s="147">
        <f t="shared" si="4"/>
        <v>0</v>
      </c>
      <c r="BF112" s="147">
        <f t="shared" si="5"/>
        <v>0</v>
      </c>
      <c r="BG112" s="147">
        <f t="shared" si="6"/>
        <v>0</v>
      </c>
      <c r="BH112" s="147">
        <f t="shared" si="7"/>
        <v>0</v>
      </c>
      <c r="BI112" s="147">
        <f t="shared" si="8"/>
        <v>0</v>
      </c>
      <c r="BJ112" s="18" t="s">
        <v>78</v>
      </c>
      <c r="BK112" s="147">
        <f t="shared" si="9"/>
        <v>0</v>
      </c>
      <c r="BL112" s="18" t="s">
        <v>86</v>
      </c>
      <c r="BM112" s="146" t="s">
        <v>661</v>
      </c>
    </row>
    <row r="113" spans="2:65" s="1" customFormat="1" ht="24.2" customHeight="1" x14ac:dyDescent="0.2">
      <c r="B113" s="134"/>
      <c r="C113" s="181" t="s">
        <v>485</v>
      </c>
      <c r="D113" s="181" t="s">
        <v>535</v>
      </c>
      <c r="E113" s="182" t="s">
        <v>5410</v>
      </c>
      <c r="F113" s="183" t="s">
        <v>5411</v>
      </c>
      <c r="G113" s="184" t="s">
        <v>179</v>
      </c>
      <c r="H113" s="185">
        <v>62</v>
      </c>
      <c r="I113" s="186"/>
      <c r="J113" s="187">
        <f t="shared" si="0"/>
        <v>0</v>
      </c>
      <c r="K113" s="183" t="s">
        <v>4892</v>
      </c>
      <c r="L113" s="188"/>
      <c r="M113" s="189" t="s">
        <v>2</v>
      </c>
      <c r="N113" s="190" t="s">
        <v>42</v>
      </c>
      <c r="P113" s="144">
        <f t="shared" si="1"/>
        <v>0</v>
      </c>
      <c r="Q113" s="144">
        <v>0</v>
      </c>
      <c r="R113" s="144">
        <f t="shared" si="2"/>
        <v>0</v>
      </c>
      <c r="S113" s="144">
        <v>0</v>
      </c>
      <c r="T113" s="145">
        <f t="shared" si="3"/>
        <v>0</v>
      </c>
      <c r="AR113" s="146" t="s">
        <v>98</v>
      </c>
      <c r="AT113" s="146" t="s">
        <v>535</v>
      </c>
      <c r="AU113" s="146" t="s">
        <v>78</v>
      </c>
      <c r="AY113" s="18" t="s">
        <v>304</v>
      </c>
      <c r="BE113" s="147">
        <f t="shared" si="4"/>
        <v>0</v>
      </c>
      <c r="BF113" s="147">
        <f t="shared" si="5"/>
        <v>0</v>
      </c>
      <c r="BG113" s="147">
        <f t="shared" si="6"/>
        <v>0</v>
      </c>
      <c r="BH113" s="147">
        <f t="shared" si="7"/>
        <v>0</v>
      </c>
      <c r="BI113" s="147">
        <f t="shared" si="8"/>
        <v>0</v>
      </c>
      <c r="BJ113" s="18" t="s">
        <v>78</v>
      </c>
      <c r="BK113" s="147">
        <f t="shared" si="9"/>
        <v>0</v>
      </c>
      <c r="BL113" s="18" t="s">
        <v>86</v>
      </c>
      <c r="BM113" s="146" t="s">
        <v>677</v>
      </c>
    </row>
    <row r="114" spans="2:65" s="1" customFormat="1" ht="24.2" customHeight="1" x14ac:dyDescent="0.2">
      <c r="B114" s="134"/>
      <c r="C114" s="181" t="s">
        <v>492</v>
      </c>
      <c r="D114" s="181" t="s">
        <v>535</v>
      </c>
      <c r="E114" s="182" t="s">
        <v>5412</v>
      </c>
      <c r="F114" s="183" t="s">
        <v>5413</v>
      </c>
      <c r="G114" s="184" t="s">
        <v>179</v>
      </c>
      <c r="H114" s="185">
        <v>143</v>
      </c>
      <c r="I114" s="186"/>
      <c r="J114" s="187">
        <f t="shared" si="0"/>
        <v>0</v>
      </c>
      <c r="K114" s="183" t="s">
        <v>4892</v>
      </c>
      <c r="L114" s="188"/>
      <c r="M114" s="189" t="s">
        <v>2</v>
      </c>
      <c r="N114" s="190" t="s">
        <v>42</v>
      </c>
      <c r="P114" s="144">
        <f t="shared" si="1"/>
        <v>0</v>
      </c>
      <c r="Q114" s="144">
        <v>0</v>
      </c>
      <c r="R114" s="144">
        <f t="shared" si="2"/>
        <v>0</v>
      </c>
      <c r="S114" s="144">
        <v>0</v>
      </c>
      <c r="T114" s="145">
        <f t="shared" si="3"/>
        <v>0</v>
      </c>
      <c r="AR114" s="146" t="s">
        <v>98</v>
      </c>
      <c r="AT114" s="146" t="s">
        <v>535</v>
      </c>
      <c r="AU114" s="146" t="s">
        <v>78</v>
      </c>
      <c r="AY114" s="18" t="s">
        <v>304</v>
      </c>
      <c r="BE114" s="147">
        <f t="shared" si="4"/>
        <v>0</v>
      </c>
      <c r="BF114" s="147">
        <f t="shared" si="5"/>
        <v>0</v>
      </c>
      <c r="BG114" s="147">
        <f t="shared" si="6"/>
        <v>0</v>
      </c>
      <c r="BH114" s="147">
        <f t="shared" si="7"/>
        <v>0</v>
      </c>
      <c r="BI114" s="147">
        <f t="shared" si="8"/>
        <v>0</v>
      </c>
      <c r="BJ114" s="18" t="s">
        <v>78</v>
      </c>
      <c r="BK114" s="147">
        <f t="shared" si="9"/>
        <v>0</v>
      </c>
      <c r="BL114" s="18" t="s">
        <v>86</v>
      </c>
      <c r="BM114" s="146" t="s">
        <v>700</v>
      </c>
    </row>
    <row r="115" spans="2:65" s="1" customFormat="1" ht="24.2" customHeight="1" x14ac:dyDescent="0.2">
      <c r="B115" s="134"/>
      <c r="C115" s="181" t="s">
        <v>499</v>
      </c>
      <c r="D115" s="181" t="s">
        <v>535</v>
      </c>
      <c r="E115" s="182" t="s">
        <v>5414</v>
      </c>
      <c r="F115" s="183" t="s">
        <v>5415</v>
      </c>
      <c r="G115" s="184" t="s">
        <v>179</v>
      </c>
      <c r="H115" s="185">
        <v>80</v>
      </c>
      <c r="I115" s="186"/>
      <c r="J115" s="187">
        <f t="shared" si="0"/>
        <v>0</v>
      </c>
      <c r="K115" s="183" t="s">
        <v>4892</v>
      </c>
      <c r="L115" s="188"/>
      <c r="M115" s="189" t="s">
        <v>2</v>
      </c>
      <c r="N115" s="190" t="s">
        <v>42</v>
      </c>
      <c r="P115" s="144">
        <f t="shared" si="1"/>
        <v>0</v>
      </c>
      <c r="Q115" s="144">
        <v>0</v>
      </c>
      <c r="R115" s="144">
        <f t="shared" si="2"/>
        <v>0</v>
      </c>
      <c r="S115" s="144">
        <v>0</v>
      </c>
      <c r="T115" s="145">
        <f t="shared" si="3"/>
        <v>0</v>
      </c>
      <c r="AR115" s="146" t="s">
        <v>98</v>
      </c>
      <c r="AT115" s="146" t="s">
        <v>535</v>
      </c>
      <c r="AU115" s="146" t="s">
        <v>78</v>
      </c>
      <c r="AY115" s="18" t="s">
        <v>304</v>
      </c>
      <c r="BE115" s="147">
        <f t="shared" si="4"/>
        <v>0</v>
      </c>
      <c r="BF115" s="147">
        <f t="shared" si="5"/>
        <v>0</v>
      </c>
      <c r="BG115" s="147">
        <f t="shared" si="6"/>
        <v>0</v>
      </c>
      <c r="BH115" s="147">
        <f t="shared" si="7"/>
        <v>0</v>
      </c>
      <c r="BI115" s="147">
        <f t="shared" si="8"/>
        <v>0</v>
      </c>
      <c r="BJ115" s="18" t="s">
        <v>78</v>
      </c>
      <c r="BK115" s="147">
        <f t="shared" si="9"/>
        <v>0</v>
      </c>
      <c r="BL115" s="18" t="s">
        <v>86</v>
      </c>
      <c r="BM115" s="146" t="s">
        <v>717</v>
      </c>
    </row>
    <row r="116" spans="2:65" s="1" customFormat="1" ht="24.2" customHeight="1" x14ac:dyDescent="0.2">
      <c r="B116" s="134"/>
      <c r="C116" s="181" t="s">
        <v>505</v>
      </c>
      <c r="D116" s="181" t="s">
        <v>535</v>
      </c>
      <c r="E116" s="182" t="s">
        <v>5416</v>
      </c>
      <c r="F116" s="183" t="s">
        <v>5417</v>
      </c>
      <c r="G116" s="184" t="s">
        <v>179</v>
      </c>
      <c r="H116" s="185">
        <v>5</v>
      </c>
      <c r="I116" s="186"/>
      <c r="J116" s="187">
        <f t="shared" si="0"/>
        <v>0</v>
      </c>
      <c r="K116" s="183" t="s">
        <v>4892</v>
      </c>
      <c r="L116" s="188"/>
      <c r="M116" s="189" t="s">
        <v>2</v>
      </c>
      <c r="N116" s="190" t="s">
        <v>42</v>
      </c>
      <c r="P116" s="144">
        <f t="shared" si="1"/>
        <v>0</v>
      </c>
      <c r="Q116" s="144">
        <v>0</v>
      </c>
      <c r="R116" s="144">
        <f t="shared" si="2"/>
        <v>0</v>
      </c>
      <c r="S116" s="144">
        <v>0</v>
      </c>
      <c r="T116" s="145">
        <f t="shared" si="3"/>
        <v>0</v>
      </c>
      <c r="AR116" s="146" t="s">
        <v>98</v>
      </c>
      <c r="AT116" s="146" t="s">
        <v>535</v>
      </c>
      <c r="AU116" s="146" t="s">
        <v>78</v>
      </c>
      <c r="AY116" s="18" t="s">
        <v>304</v>
      </c>
      <c r="BE116" s="147">
        <f t="shared" si="4"/>
        <v>0</v>
      </c>
      <c r="BF116" s="147">
        <f t="shared" si="5"/>
        <v>0</v>
      </c>
      <c r="BG116" s="147">
        <f t="shared" si="6"/>
        <v>0</v>
      </c>
      <c r="BH116" s="147">
        <f t="shared" si="7"/>
        <v>0</v>
      </c>
      <c r="BI116" s="147">
        <f t="shared" si="8"/>
        <v>0</v>
      </c>
      <c r="BJ116" s="18" t="s">
        <v>78</v>
      </c>
      <c r="BK116" s="147">
        <f t="shared" si="9"/>
        <v>0</v>
      </c>
      <c r="BL116" s="18" t="s">
        <v>86</v>
      </c>
      <c r="BM116" s="146" t="s">
        <v>742</v>
      </c>
    </row>
    <row r="117" spans="2:65" s="1" customFormat="1" ht="24.2" customHeight="1" x14ac:dyDescent="0.2">
      <c r="B117" s="134"/>
      <c r="C117" s="181" t="s">
        <v>512</v>
      </c>
      <c r="D117" s="181" t="s">
        <v>535</v>
      </c>
      <c r="E117" s="182" t="s">
        <v>5418</v>
      </c>
      <c r="F117" s="183" t="s">
        <v>5419</v>
      </c>
      <c r="G117" s="184" t="s">
        <v>179</v>
      </c>
      <c r="H117" s="185">
        <v>6</v>
      </c>
      <c r="I117" s="186"/>
      <c r="J117" s="187">
        <f t="shared" si="0"/>
        <v>0</v>
      </c>
      <c r="K117" s="183" t="s">
        <v>4892</v>
      </c>
      <c r="L117" s="188"/>
      <c r="M117" s="189" t="s">
        <v>2</v>
      </c>
      <c r="N117" s="190" t="s">
        <v>42</v>
      </c>
      <c r="P117" s="144">
        <f t="shared" si="1"/>
        <v>0</v>
      </c>
      <c r="Q117" s="144">
        <v>0</v>
      </c>
      <c r="R117" s="144">
        <f t="shared" si="2"/>
        <v>0</v>
      </c>
      <c r="S117" s="144">
        <v>0</v>
      </c>
      <c r="T117" s="145">
        <f t="shared" si="3"/>
        <v>0</v>
      </c>
      <c r="AR117" s="146" t="s">
        <v>98</v>
      </c>
      <c r="AT117" s="146" t="s">
        <v>535</v>
      </c>
      <c r="AU117" s="146" t="s">
        <v>78</v>
      </c>
      <c r="AY117" s="18" t="s">
        <v>304</v>
      </c>
      <c r="BE117" s="147">
        <f t="shared" si="4"/>
        <v>0</v>
      </c>
      <c r="BF117" s="147">
        <f t="shared" si="5"/>
        <v>0</v>
      </c>
      <c r="BG117" s="147">
        <f t="shared" si="6"/>
        <v>0</v>
      </c>
      <c r="BH117" s="147">
        <f t="shared" si="7"/>
        <v>0</v>
      </c>
      <c r="BI117" s="147">
        <f t="shared" si="8"/>
        <v>0</v>
      </c>
      <c r="BJ117" s="18" t="s">
        <v>78</v>
      </c>
      <c r="BK117" s="147">
        <f t="shared" si="9"/>
        <v>0</v>
      </c>
      <c r="BL117" s="18" t="s">
        <v>86</v>
      </c>
      <c r="BM117" s="146" t="s">
        <v>758</v>
      </c>
    </row>
    <row r="118" spans="2:65" s="1" customFormat="1" ht="24.2" customHeight="1" x14ac:dyDescent="0.2">
      <c r="B118" s="134"/>
      <c r="C118" s="181" t="s">
        <v>534</v>
      </c>
      <c r="D118" s="181" t="s">
        <v>535</v>
      </c>
      <c r="E118" s="182" t="s">
        <v>5420</v>
      </c>
      <c r="F118" s="183" t="s">
        <v>5421</v>
      </c>
      <c r="G118" s="184" t="s">
        <v>179</v>
      </c>
      <c r="H118" s="185">
        <v>25</v>
      </c>
      <c r="I118" s="186"/>
      <c r="J118" s="187">
        <f t="shared" si="0"/>
        <v>0</v>
      </c>
      <c r="K118" s="183" t="s">
        <v>4892</v>
      </c>
      <c r="L118" s="188"/>
      <c r="M118" s="189" t="s">
        <v>2</v>
      </c>
      <c r="N118" s="190" t="s">
        <v>42</v>
      </c>
      <c r="P118" s="144">
        <f t="shared" si="1"/>
        <v>0</v>
      </c>
      <c r="Q118" s="144">
        <v>0</v>
      </c>
      <c r="R118" s="144">
        <f t="shared" si="2"/>
        <v>0</v>
      </c>
      <c r="S118" s="144">
        <v>0</v>
      </c>
      <c r="T118" s="145">
        <f t="shared" si="3"/>
        <v>0</v>
      </c>
      <c r="AR118" s="146" t="s">
        <v>98</v>
      </c>
      <c r="AT118" s="146" t="s">
        <v>535</v>
      </c>
      <c r="AU118" s="146" t="s">
        <v>78</v>
      </c>
      <c r="AY118" s="18" t="s">
        <v>304</v>
      </c>
      <c r="BE118" s="147">
        <f t="shared" si="4"/>
        <v>0</v>
      </c>
      <c r="BF118" s="147">
        <f t="shared" si="5"/>
        <v>0</v>
      </c>
      <c r="BG118" s="147">
        <f t="shared" si="6"/>
        <v>0</v>
      </c>
      <c r="BH118" s="147">
        <f t="shared" si="7"/>
        <v>0</v>
      </c>
      <c r="BI118" s="147">
        <f t="shared" si="8"/>
        <v>0</v>
      </c>
      <c r="BJ118" s="18" t="s">
        <v>78</v>
      </c>
      <c r="BK118" s="147">
        <f t="shared" si="9"/>
        <v>0</v>
      </c>
      <c r="BL118" s="18" t="s">
        <v>86</v>
      </c>
      <c r="BM118" s="146" t="s">
        <v>779</v>
      </c>
    </row>
    <row r="119" spans="2:65" s="1" customFormat="1" ht="24.2" customHeight="1" x14ac:dyDescent="0.2">
      <c r="B119" s="134"/>
      <c r="C119" s="181" t="s">
        <v>541</v>
      </c>
      <c r="D119" s="181" t="s">
        <v>535</v>
      </c>
      <c r="E119" s="182" t="s">
        <v>5422</v>
      </c>
      <c r="F119" s="183" t="s">
        <v>5423</v>
      </c>
      <c r="G119" s="184" t="s">
        <v>179</v>
      </c>
      <c r="H119" s="185">
        <v>73</v>
      </c>
      <c r="I119" s="186"/>
      <c r="J119" s="187">
        <f t="shared" si="0"/>
        <v>0</v>
      </c>
      <c r="K119" s="183" t="s">
        <v>4892</v>
      </c>
      <c r="L119" s="188"/>
      <c r="M119" s="189" t="s">
        <v>2</v>
      </c>
      <c r="N119" s="190" t="s">
        <v>42</v>
      </c>
      <c r="P119" s="144">
        <f t="shared" si="1"/>
        <v>0</v>
      </c>
      <c r="Q119" s="144">
        <v>0</v>
      </c>
      <c r="R119" s="144">
        <f t="shared" si="2"/>
        <v>0</v>
      </c>
      <c r="S119" s="144">
        <v>0</v>
      </c>
      <c r="T119" s="145">
        <f t="shared" si="3"/>
        <v>0</v>
      </c>
      <c r="AR119" s="146" t="s">
        <v>98</v>
      </c>
      <c r="AT119" s="146" t="s">
        <v>535</v>
      </c>
      <c r="AU119" s="146" t="s">
        <v>78</v>
      </c>
      <c r="AY119" s="18" t="s">
        <v>304</v>
      </c>
      <c r="BE119" s="147">
        <f t="shared" si="4"/>
        <v>0</v>
      </c>
      <c r="BF119" s="147">
        <f t="shared" si="5"/>
        <v>0</v>
      </c>
      <c r="BG119" s="147">
        <f t="shared" si="6"/>
        <v>0</v>
      </c>
      <c r="BH119" s="147">
        <f t="shared" si="7"/>
        <v>0</v>
      </c>
      <c r="BI119" s="147">
        <f t="shared" si="8"/>
        <v>0</v>
      </c>
      <c r="BJ119" s="18" t="s">
        <v>78</v>
      </c>
      <c r="BK119" s="147">
        <f t="shared" si="9"/>
        <v>0</v>
      </c>
      <c r="BL119" s="18" t="s">
        <v>86</v>
      </c>
      <c r="BM119" s="146" t="s">
        <v>809</v>
      </c>
    </row>
    <row r="120" spans="2:65" s="1" customFormat="1" ht="24.2" customHeight="1" x14ac:dyDescent="0.2">
      <c r="B120" s="134"/>
      <c r="C120" s="181" t="s">
        <v>547</v>
      </c>
      <c r="D120" s="181" t="s">
        <v>535</v>
      </c>
      <c r="E120" s="182" t="s">
        <v>5424</v>
      </c>
      <c r="F120" s="183" t="s">
        <v>5425</v>
      </c>
      <c r="G120" s="184" t="s">
        <v>179</v>
      </c>
      <c r="H120" s="185">
        <v>16</v>
      </c>
      <c r="I120" s="186"/>
      <c r="J120" s="187">
        <f t="shared" si="0"/>
        <v>0</v>
      </c>
      <c r="K120" s="183" t="s">
        <v>4892</v>
      </c>
      <c r="L120" s="188"/>
      <c r="M120" s="189" t="s">
        <v>2</v>
      </c>
      <c r="N120" s="190" t="s">
        <v>42</v>
      </c>
      <c r="P120" s="144">
        <f t="shared" si="1"/>
        <v>0</v>
      </c>
      <c r="Q120" s="144">
        <v>0</v>
      </c>
      <c r="R120" s="144">
        <f t="shared" si="2"/>
        <v>0</v>
      </c>
      <c r="S120" s="144">
        <v>0</v>
      </c>
      <c r="T120" s="145">
        <f t="shared" si="3"/>
        <v>0</v>
      </c>
      <c r="AR120" s="146" t="s">
        <v>98</v>
      </c>
      <c r="AT120" s="146" t="s">
        <v>535</v>
      </c>
      <c r="AU120" s="146" t="s">
        <v>78</v>
      </c>
      <c r="AY120" s="18" t="s">
        <v>304</v>
      </c>
      <c r="BE120" s="147">
        <f t="shared" si="4"/>
        <v>0</v>
      </c>
      <c r="BF120" s="147">
        <f t="shared" si="5"/>
        <v>0</v>
      </c>
      <c r="BG120" s="147">
        <f t="shared" si="6"/>
        <v>0</v>
      </c>
      <c r="BH120" s="147">
        <f t="shared" si="7"/>
        <v>0</v>
      </c>
      <c r="BI120" s="147">
        <f t="shared" si="8"/>
        <v>0</v>
      </c>
      <c r="BJ120" s="18" t="s">
        <v>78</v>
      </c>
      <c r="BK120" s="147">
        <f t="shared" si="9"/>
        <v>0</v>
      </c>
      <c r="BL120" s="18" t="s">
        <v>86</v>
      </c>
      <c r="BM120" s="146" t="s">
        <v>830</v>
      </c>
    </row>
    <row r="121" spans="2:65" s="1" customFormat="1" ht="24.2" customHeight="1" x14ac:dyDescent="0.2">
      <c r="B121" s="134"/>
      <c r="C121" s="181" t="s">
        <v>552</v>
      </c>
      <c r="D121" s="181" t="s">
        <v>535</v>
      </c>
      <c r="E121" s="182" t="s">
        <v>5426</v>
      </c>
      <c r="F121" s="183" t="s">
        <v>5427</v>
      </c>
      <c r="G121" s="184" t="s">
        <v>179</v>
      </c>
      <c r="H121" s="185">
        <v>30</v>
      </c>
      <c r="I121" s="186"/>
      <c r="J121" s="187">
        <f t="shared" si="0"/>
        <v>0</v>
      </c>
      <c r="K121" s="183" t="s">
        <v>4892</v>
      </c>
      <c r="L121" s="188"/>
      <c r="M121" s="189" t="s">
        <v>2</v>
      </c>
      <c r="N121" s="190" t="s">
        <v>42</v>
      </c>
      <c r="P121" s="144">
        <f t="shared" si="1"/>
        <v>0</v>
      </c>
      <c r="Q121" s="144">
        <v>0</v>
      </c>
      <c r="R121" s="144">
        <f t="shared" si="2"/>
        <v>0</v>
      </c>
      <c r="S121" s="144">
        <v>0</v>
      </c>
      <c r="T121" s="145">
        <f t="shared" si="3"/>
        <v>0</v>
      </c>
      <c r="AR121" s="146" t="s">
        <v>98</v>
      </c>
      <c r="AT121" s="146" t="s">
        <v>535</v>
      </c>
      <c r="AU121" s="146" t="s">
        <v>78</v>
      </c>
      <c r="AY121" s="18" t="s">
        <v>304</v>
      </c>
      <c r="BE121" s="147">
        <f t="shared" si="4"/>
        <v>0</v>
      </c>
      <c r="BF121" s="147">
        <f t="shared" si="5"/>
        <v>0</v>
      </c>
      <c r="BG121" s="147">
        <f t="shared" si="6"/>
        <v>0</v>
      </c>
      <c r="BH121" s="147">
        <f t="shared" si="7"/>
        <v>0</v>
      </c>
      <c r="BI121" s="147">
        <f t="shared" si="8"/>
        <v>0</v>
      </c>
      <c r="BJ121" s="18" t="s">
        <v>78</v>
      </c>
      <c r="BK121" s="147">
        <f t="shared" si="9"/>
        <v>0</v>
      </c>
      <c r="BL121" s="18" t="s">
        <v>86</v>
      </c>
      <c r="BM121" s="146" t="s">
        <v>850</v>
      </c>
    </row>
    <row r="122" spans="2:65" s="1" customFormat="1" ht="24.2" customHeight="1" x14ac:dyDescent="0.2">
      <c r="B122" s="134"/>
      <c r="C122" s="181" t="s">
        <v>565</v>
      </c>
      <c r="D122" s="181" t="s">
        <v>535</v>
      </c>
      <c r="E122" s="182" t="s">
        <v>5428</v>
      </c>
      <c r="F122" s="183" t="s">
        <v>5429</v>
      </c>
      <c r="G122" s="184" t="s">
        <v>179</v>
      </c>
      <c r="H122" s="185">
        <v>41</v>
      </c>
      <c r="I122" s="186"/>
      <c r="J122" s="187">
        <f t="shared" ref="J122:J145" si="10">ROUND(I122*H122,2)</f>
        <v>0</v>
      </c>
      <c r="K122" s="183" t="s">
        <v>4892</v>
      </c>
      <c r="L122" s="188"/>
      <c r="M122" s="189" t="s">
        <v>2</v>
      </c>
      <c r="N122" s="190" t="s">
        <v>42</v>
      </c>
      <c r="P122" s="144">
        <f t="shared" ref="P122:P145" si="11">O122*H122</f>
        <v>0</v>
      </c>
      <c r="Q122" s="144">
        <v>0</v>
      </c>
      <c r="R122" s="144">
        <f t="shared" ref="R122:R145" si="12">Q122*H122</f>
        <v>0</v>
      </c>
      <c r="S122" s="144">
        <v>0</v>
      </c>
      <c r="T122" s="145">
        <f t="shared" ref="T122:T145" si="13">S122*H122</f>
        <v>0</v>
      </c>
      <c r="AR122" s="146" t="s">
        <v>98</v>
      </c>
      <c r="AT122" s="146" t="s">
        <v>535</v>
      </c>
      <c r="AU122" s="146" t="s">
        <v>78</v>
      </c>
      <c r="AY122" s="18" t="s">
        <v>304</v>
      </c>
      <c r="BE122" s="147">
        <f t="shared" ref="BE122:BE145" si="14">IF(N122="základní",J122,0)</f>
        <v>0</v>
      </c>
      <c r="BF122" s="147">
        <f t="shared" ref="BF122:BF145" si="15">IF(N122="snížená",J122,0)</f>
        <v>0</v>
      </c>
      <c r="BG122" s="147">
        <f t="shared" ref="BG122:BG145" si="16">IF(N122="zákl. přenesená",J122,0)</f>
        <v>0</v>
      </c>
      <c r="BH122" s="147">
        <f t="shared" ref="BH122:BH145" si="17">IF(N122="sníž. přenesená",J122,0)</f>
        <v>0</v>
      </c>
      <c r="BI122" s="147">
        <f t="shared" ref="BI122:BI145" si="18">IF(N122="nulová",J122,0)</f>
        <v>0</v>
      </c>
      <c r="BJ122" s="18" t="s">
        <v>78</v>
      </c>
      <c r="BK122" s="147">
        <f t="shared" ref="BK122:BK145" si="19">ROUND(I122*H122,2)</f>
        <v>0</v>
      </c>
      <c r="BL122" s="18" t="s">
        <v>86</v>
      </c>
      <c r="BM122" s="146" t="s">
        <v>868</v>
      </c>
    </row>
    <row r="123" spans="2:65" s="1" customFormat="1" ht="24.2" customHeight="1" x14ac:dyDescent="0.2">
      <c r="B123" s="134"/>
      <c r="C123" s="181" t="s">
        <v>570</v>
      </c>
      <c r="D123" s="181" t="s">
        <v>535</v>
      </c>
      <c r="E123" s="182" t="s">
        <v>5430</v>
      </c>
      <c r="F123" s="183" t="s">
        <v>5431</v>
      </c>
      <c r="G123" s="184" t="s">
        <v>179</v>
      </c>
      <c r="H123" s="185">
        <v>35</v>
      </c>
      <c r="I123" s="186"/>
      <c r="J123" s="187">
        <f t="shared" si="10"/>
        <v>0</v>
      </c>
      <c r="K123" s="183" t="s">
        <v>4892</v>
      </c>
      <c r="L123" s="188"/>
      <c r="M123" s="189" t="s">
        <v>2</v>
      </c>
      <c r="N123" s="190" t="s">
        <v>42</v>
      </c>
      <c r="P123" s="144">
        <f t="shared" si="11"/>
        <v>0</v>
      </c>
      <c r="Q123" s="144">
        <v>0</v>
      </c>
      <c r="R123" s="144">
        <f t="shared" si="12"/>
        <v>0</v>
      </c>
      <c r="S123" s="144">
        <v>0</v>
      </c>
      <c r="T123" s="145">
        <f t="shared" si="13"/>
        <v>0</v>
      </c>
      <c r="AR123" s="146" t="s">
        <v>98</v>
      </c>
      <c r="AT123" s="146" t="s">
        <v>535</v>
      </c>
      <c r="AU123" s="146" t="s">
        <v>78</v>
      </c>
      <c r="AY123" s="18" t="s">
        <v>304</v>
      </c>
      <c r="BE123" s="147">
        <f t="shared" si="14"/>
        <v>0</v>
      </c>
      <c r="BF123" s="147">
        <f t="shared" si="15"/>
        <v>0</v>
      </c>
      <c r="BG123" s="147">
        <f t="shared" si="16"/>
        <v>0</v>
      </c>
      <c r="BH123" s="147">
        <f t="shared" si="17"/>
        <v>0</v>
      </c>
      <c r="BI123" s="147">
        <f t="shared" si="18"/>
        <v>0</v>
      </c>
      <c r="BJ123" s="18" t="s">
        <v>78</v>
      </c>
      <c r="BK123" s="147">
        <f t="shared" si="19"/>
        <v>0</v>
      </c>
      <c r="BL123" s="18" t="s">
        <v>86</v>
      </c>
      <c r="BM123" s="146" t="s">
        <v>881</v>
      </c>
    </row>
    <row r="124" spans="2:65" s="1" customFormat="1" ht="24.2" customHeight="1" x14ac:dyDescent="0.2">
      <c r="B124" s="134"/>
      <c r="C124" s="181" t="s">
        <v>578</v>
      </c>
      <c r="D124" s="181" t="s">
        <v>535</v>
      </c>
      <c r="E124" s="182" t="s">
        <v>5432</v>
      </c>
      <c r="F124" s="183" t="s">
        <v>5433</v>
      </c>
      <c r="G124" s="184" t="s">
        <v>179</v>
      </c>
      <c r="H124" s="185">
        <v>3</v>
      </c>
      <c r="I124" s="186"/>
      <c r="J124" s="187">
        <f t="shared" si="10"/>
        <v>0</v>
      </c>
      <c r="K124" s="183" t="s">
        <v>4892</v>
      </c>
      <c r="L124" s="188"/>
      <c r="M124" s="189" t="s">
        <v>2</v>
      </c>
      <c r="N124" s="190" t="s">
        <v>42</v>
      </c>
      <c r="P124" s="144">
        <f t="shared" si="11"/>
        <v>0</v>
      </c>
      <c r="Q124" s="144">
        <v>0</v>
      </c>
      <c r="R124" s="144">
        <f t="shared" si="12"/>
        <v>0</v>
      </c>
      <c r="S124" s="144">
        <v>0</v>
      </c>
      <c r="T124" s="145">
        <f t="shared" si="13"/>
        <v>0</v>
      </c>
      <c r="AR124" s="146" t="s">
        <v>98</v>
      </c>
      <c r="AT124" s="146" t="s">
        <v>535</v>
      </c>
      <c r="AU124" s="146" t="s">
        <v>78</v>
      </c>
      <c r="AY124" s="18" t="s">
        <v>304</v>
      </c>
      <c r="BE124" s="147">
        <f t="shared" si="14"/>
        <v>0</v>
      </c>
      <c r="BF124" s="147">
        <f t="shared" si="15"/>
        <v>0</v>
      </c>
      <c r="BG124" s="147">
        <f t="shared" si="16"/>
        <v>0</v>
      </c>
      <c r="BH124" s="147">
        <f t="shared" si="17"/>
        <v>0</v>
      </c>
      <c r="BI124" s="147">
        <f t="shared" si="18"/>
        <v>0</v>
      </c>
      <c r="BJ124" s="18" t="s">
        <v>78</v>
      </c>
      <c r="BK124" s="147">
        <f t="shared" si="19"/>
        <v>0</v>
      </c>
      <c r="BL124" s="18" t="s">
        <v>86</v>
      </c>
      <c r="BM124" s="146" t="s">
        <v>898</v>
      </c>
    </row>
    <row r="125" spans="2:65" s="1" customFormat="1" ht="24.2" customHeight="1" x14ac:dyDescent="0.2">
      <c r="B125" s="134"/>
      <c r="C125" s="181" t="s">
        <v>585</v>
      </c>
      <c r="D125" s="181" t="s">
        <v>535</v>
      </c>
      <c r="E125" s="182" t="s">
        <v>5434</v>
      </c>
      <c r="F125" s="183" t="s">
        <v>5435</v>
      </c>
      <c r="G125" s="184" t="s">
        <v>179</v>
      </c>
      <c r="H125" s="185">
        <v>4</v>
      </c>
      <c r="I125" s="186"/>
      <c r="J125" s="187">
        <f t="shared" si="10"/>
        <v>0</v>
      </c>
      <c r="K125" s="183" t="s">
        <v>4892</v>
      </c>
      <c r="L125" s="188"/>
      <c r="M125" s="189" t="s">
        <v>2</v>
      </c>
      <c r="N125" s="190" t="s">
        <v>42</v>
      </c>
      <c r="P125" s="144">
        <f t="shared" si="11"/>
        <v>0</v>
      </c>
      <c r="Q125" s="144">
        <v>0</v>
      </c>
      <c r="R125" s="144">
        <f t="shared" si="12"/>
        <v>0</v>
      </c>
      <c r="S125" s="144">
        <v>0</v>
      </c>
      <c r="T125" s="145">
        <f t="shared" si="13"/>
        <v>0</v>
      </c>
      <c r="AR125" s="146" t="s">
        <v>98</v>
      </c>
      <c r="AT125" s="146" t="s">
        <v>535</v>
      </c>
      <c r="AU125" s="146" t="s">
        <v>78</v>
      </c>
      <c r="AY125" s="18" t="s">
        <v>304</v>
      </c>
      <c r="BE125" s="147">
        <f t="shared" si="14"/>
        <v>0</v>
      </c>
      <c r="BF125" s="147">
        <f t="shared" si="15"/>
        <v>0</v>
      </c>
      <c r="BG125" s="147">
        <f t="shared" si="16"/>
        <v>0</v>
      </c>
      <c r="BH125" s="147">
        <f t="shared" si="17"/>
        <v>0</v>
      </c>
      <c r="BI125" s="147">
        <f t="shared" si="18"/>
        <v>0</v>
      </c>
      <c r="BJ125" s="18" t="s">
        <v>78</v>
      </c>
      <c r="BK125" s="147">
        <f t="shared" si="19"/>
        <v>0</v>
      </c>
      <c r="BL125" s="18" t="s">
        <v>86</v>
      </c>
      <c r="BM125" s="146" t="s">
        <v>932</v>
      </c>
    </row>
    <row r="126" spans="2:65" s="1" customFormat="1" ht="66.75" customHeight="1" x14ac:dyDescent="0.2">
      <c r="B126" s="134"/>
      <c r="C126" s="181" t="s">
        <v>593</v>
      </c>
      <c r="D126" s="181" t="s">
        <v>535</v>
      </c>
      <c r="E126" s="182" t="s">
        <v>5436</v>
      </c>
      <c r="F126" s="183" t="s">
        <v>5437</v>
      </c>
      <c r="G126" s="184" t="s">
        <v>4509</v>
      </c>
      <c r="H126" s="185">
        <v>1</v>
      </c>
      <c r="I126" s="186"/>
      <c r="J126" s="187">
        <f t="shared" si="10"/>
        <v>0</v>
      </c>
      <c r="K126" s="183" t="s">
        <v>4892</v>
      </c>
      <c r="L126" s="188"/>
      <c r="M126" s="189" t="s">
        <v>2</v>
      </c>
      <c r="N126" s="190" t="s">
        <v>42</v>
      </c>
      <c r="P126" s="144">
        <f t="shared" si="11"/>
        <v>0</v>
      </c>
      <c r="Q126" s="144">
        <v>0</v>
      </c>
      <c r="R126" s="144">
        <f t="shared" si="12"/>
        <v>0</v>
      </c>
      <c r="S126" s="144">
        <v>0</v>
      </c>
      <c r="T126" s="145">
        <f t="shared" si="13"/>
        <v>0</v>
      </c>
      <c r="AR126" s="146" t="s">
        <v>98</v>
      </c>
      <c r="AT126" s="146" t="s">
        <v>535</v>
      </c>
      <c r="AU126" s="146" t="s">
        <v>78</v>
      </c>
      <c r="AY126" s="18" t="s">
        <v>304</v>
      </c>
      <c r="BE126" s="147">
        <f t="shared" si="14"/>
        <v>0</v>
      </c>
      <c r="BF126" s="147">
        <f t="shared" si="15"/>
        <v>0</v>
      </c>
      <c r="BG126" s="147">
        <f t="shared" si="16"/>
        <v>0</v>
      </c>
      <c r="BH126" s="147">
        <f t="shared" si="17"/>
        <v>0</v>
      </c>
      <c r="BI126" s="147">
        <f t="shared" si="18"/>
        <v>0</v>
      </c>
      <c r="BJ126" s="18" t="s">
        <v>78</v>
      </c>
      <c r="BK126" s="147">
        <f t="shared" si="19"/>
        <v>0</v>
      </c>
      <c r="BL126" s="18" t="s">
        <v>86</v>
      </c>
      <c r="BM126" s="146" t="s">
        <v>944</v>
      </c>
    </row>
    <row r="127" spans="2:65" s="1" customFormat="1" ht="66.75" customHeight="1" x14ac:dyDescent="0.2">
      <c r="B127" s="134"/>
      <c r="C127" s="181" t="s">
        <v>596</v>
      </c>
      <c r="D127" s="181" t="s">
        <v>535</v>
      </c>
      <c r="E127" s="182" t="s">
        <v>5438</v>
      </c>
      <c r="F127" s="183" t="s">
        <v>5439</v>
      </c>
      <c r="G127" s="184" t="s">
        <v>4509</v>
      </c>
      <c r="H127" s="185">
        <v>11</v>
      </c>
      <c r="I127" s="186"/>
      <c r="J127" s="187">
        <f t="shared" si="10"/>
        <v>0</v>
      </c>
      <c r="K127" s="183" t="s">
        <v>4892</v>
      </c>
      <c r="L127" s="188"/>
      <c r="M127" s="189" t="s">
        <v>2</v>
      </c>
      <c r="N127" s="190" t="s">
        <v>42</v>
      </c>
      <c r="P127" s="144">
        <f t="shared" si="11"/>
        <v>0</v>
      </c>
      <c r="Q127" s="144">
        <v>0</v>
      </c>
      <c r="R127" s="144">
        <f t="shared" si="12"/>
        <v>0</v>
      </c>
      <c r="S127" s="144">
        <v>0</v>
      </c>
      <c r="T127" s="145">
        <f t="shared" si="13"/>
        <v>0</v>
      </c>
      <c r="AR127" s="146" t="s">
        <v>98</v>
      </c>
      <c r="AT127" s="146" t="s">
        <v>535</v>
      </c>
      <c r="AU127" s="146" t="s">
        <v>78</v>
      </c>
      <c r="AY127" s="18" t="s">
        <v>304</v>
      </c>
      <c r="BE127" s="147">
        <f t="shared" si="14"/>
        <v>0</v>
      </c>
      <c r="BF127" s="147">
        <f t="shared" si="15"/>
        <v>0</v>
      </c>
      <c r="BG127" s="147">
        <f t="shared" si="16"/>
        <v>0</v>
      </c>
      <c r="BH127" s="147">
        <f t="shared" si="17"/>
        <v>0</v>
      </c>
      <c r="BI127" s="147">
        <f t="shared" si="18"/>
        <v>0</v>
      </c>
      <c r="BJ127" s="18" t="s">
        <v>78</v>
      </c>
      <c r="BK127" s="147">
        <f t="shared" si="19"/>
        <v>0</v>
      </c>
      <c r="BL127" s="18" t="s">
        <v>86</v>
      </c>
      <c r="BM127" s="146" t="s">
        <v>972</v>
      </c>
    </row>
    <row r="128" spans="2:65" s="1" customFormat="1" ht="66.75" customHeight="1" x14ac:dyDescent="0.2">
      <c r="B128" s="134"/>
      <c r="C128" s="181" t="s">
        <v>603</v>
      </c>
      <c r="D128" s="181" t="s">
        <v>535</v>
      </c>
      <c r="E128" s="182" t="s">
        <v>5440</v>
      </c>
      <c r="F128" s="183" t="s">
        <v>5441</v>
      </c>
      <c r="G128" s="184" t="s">
        <v>4509</v>
      </c>
      <c r="H128" s="185">
        <v>1</v>
      </c>
      <c r="I128" s="186"/>
      <c r="J128" s="187">
        <f t="shared" si="10"/>
        <v>0</v>
      </c>
      <c r="K128" s="183" t="s">
        <v>4892</v>
      </c>
      <c r="L128" s="188"/>
      <c r="M128" s="189" t="s">
        <v>2</v>
      </c>
      <c r="N128" s="190" t="s">
        <v>42</v>
      </c>
      <c r="P128" s="144">
        <f t="shared" si="11"/>
        <v>0</v>
      </c>
      <c r="Q128" s="144">
        <v>0</v>
      </c>
      <c r="R128" s="144">
        <f t="shared" si="12"/>
        <v>0</v>
      </c>
      <c r="S128" s="144">
        <v>0</v>
      </c>
      <c r="T128" s="145">
        <f t="shared" si="13"/>
        <v>0</v>
      </c>
      <c r="AR128" s="146" t="s">
        <v>98</v>
      </c>
      <c r="AT128" s="146" t="s">
        <v>535</v>
      </c>
      <c r="AU128" s="146" t="s">
        <v>78</v>
      </c>
      <c r="AY128" s="18" t="s">
        <v>304</v>
      </c>
      <c r="BE128" s="147">
        <f t="shared" si="14"/>
        <v>0</v>
      </c>
      <c r="BF128" s="147">
        <f t="shared" si="15"/>
        <v>0</v>
      </c>
      <c r="BG128" s="147">
        <f t="shared" si="16"/>
        <v>0</v>
      </c>
      <c r="BH128" s="147">
        <f t="shared" si="17"/>
        <v>0</v>
      </c>
      <c r="BI128" s="147">
        <f t="shared" si="18"/>
        <v>0</v>
      </c>
      <c r="BJ128" s="18" t="s">
        <v>78</v>
      </c>
      <c r="BK128" s="147">
        <f t="shared" si="19"/>
        <v>0</v>
      </c>
      <c r="BL128" s="18" t="s">
        <v>86</v>
      </c>
      <c r="BM128" s="146" t="s">
        <v>1016</v>
      </c>
    </row>
    <row r="129" spans="2:65" s="1" customFormat="1" ht="66.75" customHeight="1" x14ac:dyDescent="0.2">
      <c r="B129" s="134"/>
      <c r="C129" s="181" t="s">
        <v>608</v>
      </c>
      <c r="D129" s="181" t="s">
        <v>535</v>
      </c>
      <c r="E129" s="182" t="s">
        <v>5442</v>
      </c>
      <c r="F129" s="183" t="s">
        <v>5443</v>
      </c>
      <c r="G129" s="184" t="s">
        <v>4509</v>
      </c>
      <c r="H129" s="185">
        <v>1</v>
      </c>
      <c r="I129" s="186"/>
      <c r="J129" s="187">
        <f t="shared" si="10"/>
        <v>0</v>
      </c>
      <c r="K129" s="183" t="s">
        <v>4892</v>
      </c>
      <c r="L129" s="188"/>
      <c r="M129" s="189" t="s">
        <v>2</v>
      </c>
      <c r="N129" s="190" t="s">
        <v>42</v>
      </c>
      <c r="P129" s="144">
        <f t="shared" si="11"/>
        <v>0</v>
      </c>
      <c r="Q129" s="144">
        <v>0</v>
      </c>
      <c r="R129" s="144">
        <f t="shared" si="12"/>
        <v>0</v>
      </c>
      <c r="S129" s="144">
        <v>0</v>
      </c>
      <c r="T129" s="145">
        <f t="shared" si="13"/>
        <v>0</v>
      </c>
      <c r="AR129" s="146" t="s">
        <v>98</v>
      </c>
      <c r="AT129" s="146" t="s">
        <v>535</v>
      </c>
      <c r="AU129" s="146" t="s">
        <v>78</v>
      </c>
      <c r="AY129" s="18" t="s">
        <v>304</v>
      </c>
      <c r="BE129" s="147">
        <f t="shared" si="14"/>
        <v>0</v>
      </c>
      <c r="BF129" s="147">
        <f t="shared" si="15"/>
        <v>0</v>
      </c>
      <c r="BG129" s="147">
        <f t="shared" si="16"/>
        <v>0</v>
      </c>
      <c r="BH129" s="147">
        <f t="shared" si="17"/>
        <v>0</v>
      </c>
      <c r="BI129" s="147">
        <f t="shared" si="18"/>
        <v>0</v>
      </c>
      <c r="BJ129" s="18" t="s">
        <v>78</v>
      </c>
      <c r="BK129" s="147">
        <f t="shared" si="19"/>
        <v>0</v>
      </c>
      <c r="BL129" s="18" t="s">
        <v>86</v>
      </c>
      <c r="BM129" s="146" t="s">
        <v>1125</v>
      </c>
    </row>
    <row r="130" spans="2:65" s="1" customFormat="1" ht="16.5" customHeight="1" x14ac:dyDescent="0.2">
      <c r="B130" s="134"/>
      <c r="C130" s="181" t="s">
        <v>616</v>
      </c>
      <c r="D130" s="181" t="s">
        <v>535</v>
      </c>
      <c r="E130" s="182" t="s">
        <v>5444</v>
      </c>
      <c r="F130" s="183" t="s">
        <v>5445</v>
      </c>
      <c r="G130" s="184" t="s">
        <v>4509</v>
      </c>
      <c r="H130" s="185">
        <v>30</v>
      </c>
      <c r="I130" s="186"/>
      <c r="J130" s="187">
        <f t="shared" si="10"/>
        <v>0</v>
      </c>
      <c r="K130" s="183" t="s">
        <v>4892</v>
      </c>
      <c r="L130" s="188"/>
      <c r="M130" s="189" t="s">
        <v>2</v>
      </c>
      <c r="N130" s="190" t="s">
        <v>42</v>
      </c>
      <c r="P130" s="144">
        <f t="shared" si="11"/>
        <v>0</v>
      </c>
      <c r="Q130" s="144">
        <v>0</v>
      </c>
      <c r="R130" s="144">
        <f t="shared" si="12"/>
        <v>0</v>
      </c>
      <c r="S130" s="144">
        <v>0</v>
      </c>
      <c r="T130" s="145">
        <f t="shared" si="13"/>
        <v>0</v>
      </c>
      <c r="AR130" s="146" t="s">
        <v>98</v>
      </c>
      <c r="AT130" s="146" t="s">
        <v>535</v>
      </c>
      <c r="AU130" s="146" t="s">
        <v>78</v>
      </c>
      <c r="AY130" s="18" t="s">
        <v>304</v>
      </c>
      <c r="BE130" s="147">
        <f t="shared" si="14"/>
        <v>0</v>
      </c>
      <c r="BF130" s="147">
        <f t="shared" si="15"/>
        <v>0</v>
      </c>
      <c r="BG130" s="147">
        <f t="shared" si="16"/>
        <v>0</v>
      </c>
      <c r="BH130" s="147">
        <f t="shared" si="17"/>
        <v>0</v>
      </c>
      <c r="BI130" s="147">
        <f t="shared" si="18"/>
        <v>0</v>
      </c>
      <c r="BJ130" s="18" t="s">
        <v>78</v>
      </c>
      <c r="BK130" s="147">
        <f t="shared" si="19"/>
        <v>0</v>
      </c>
      <c r="BL130" s="18" t="s">
        <v>86</v>
      </c>
      <c r="BM130" s="146" t="s">
        <v>1225</v>
      </c>
    </row>
    <row r="131" spans="2:65" s="1" customFormat="1" ht="16.5" customHeight="1" x14ac:dyDescent="0.2">
      <c r="B131" s="134"/>
      <c r="C131" s="181" t="s">
        <v>623</v>
      </c>
      <c r="D131" s="181" t="s">
        <v>535</v>
      </c>
      <c r="E131" s="182" t="s">
        <v>5446</v>
      </c>
      <c r="F131" s="183" t="s">
        <v>5447</v>
      </c>
      <c r="G131" s="184" t="s">
        <v>4509</v>
      </c>
      <c r="H131" s="185">
        <v>28</v>
      </c>
      <c r="I131" s="186"/>
      <c r="J131" s="187">
        <f t="shared" si="10"/>
        <v>0</v>
      </c>
      <c r="K131" s="183" t="s">
        <v>4892</v>
      </c>
      <c r="L131" s="188"/>
      <c r="M131" s="189" t="s">
        <v>2</v>
      </c>
      <c r="N131" s="190" t="s">
        <v>42</v>
      </c>
      <c r="P131" s="144">
        <f t="shared" si="11"/>
        <v>0</v>
      </c>
      <c r="Q131" s="144">
        <v>0</v>
      </c>
      <c r="R131" s="144">
        <f t="shared" si="12"/>
        <v>0</v>
      </c>
      <c r="S131" s="144">
        <v>0</v>
      </c>
      <c r="T131" s="145">
        <f t="shared" si="13"/>
        <v>0</v>
      </c>
      <c r="AR131" s="146" t="s">
        <v>98</v>
      </c>
      <c r="AT131" s="146" t="s">
        <v>535</v>
      </c>
      <c r="AU131" s="146" t="s">
        <v>78</v>
      </c>
      <c r="AY131" s="18" t="s">
        <v>304</v>
      </c>
      <c r="BE131" s="147">
        <f t="shared" si="14"/>
        <v>0</v>
      </c>
      <c r="BF131" s="147">
        <f t="shared" si="15"/>
        <v>0</v>
      </c>
      <c r="BG131" s="147">
        <f t="shared" si="16"/>
        <v>0</v>
      </c>
      <c r="BH131" s="147">
        <f t="shared" si="17"/>
        <v>0</v>
      </c>
      <c r="BI131" s="147">
        <f t="shared" si="18"/>
        <v>0</v>
      </c>
      <c r="BJ131" s="18" t="s">
        <v>78</v>
      </c>
      <c r="BK131" s="147">
        <f t="shared" si="19"/>
        <v>0</v>
      </c>
      <c r="BL131" s="18" t="s">
        <v>86</v>
      </c>
      <c r="BM131" s="146" t="s">
        <v>1236</v>
      </c>
    </row>
    <row r="132" spans="2:65" s="1" customFormat="1" ht="16.5" customHeight="1" x14ac:dyDescent="0.2">
      <c r="B132" s="134"/>
      <c r="C132" s="181" t="s">
        <v>630</v>
      </c>
      <c r="D132" s="181" t="s">
        <v>535</v>
      </c>
      <c r="E132" s="182" t="s">
        <v>5448</v>
      </c>
      <c r="F132" s="183" t="s">
        <v>5449</v>
      </c>
      <c r="G132" s="184" t="s">
        <v>4509</v>
      </c>
      <c r="H132" s="185">
        <v>2</v>
      </c>
      <c r="I132" s="186"/>
      <c r="J132" s="187">
        <f t="shared" si="10"/>
        <v>0</v>
      </c>
      <c r="K132" s="183" t="s">
        <v>4892</v>
      </c>
      <c r="L132" s="188"/>
      <c r="M132" s="189" t="s">
        <v>2</v>
      </c>
      <c r="N132" s="190" t="s">
        <v>42</v>
      </c>
      <c r="P132" s="144">
        <f t="shared" si="11"/>
        <v>0</v>
      </c>
      <c r="Q132" s="144">
        <v>0</v>
      </c>
      <c r="R132" s="144">
        <f t="shared" si="12"/>
        <v>0</v>
      </c>
      <c r="S132" s="144">
        <v>0</v>
      </c>
      <c r="T132" s="145">
        <f t="shared" si="13"/>
        <v>0</v>
      </c>
      <c r="AR132" s="146" t="s">
        <v>98</v>
      </c>
      <c r="AT132" s="146" t="s">
        <v>535</v>
      </c>
      <c r="AU132" s="146" t="s">
        <v>78</v>
      </c>
      <c r="AY132" s="18" t="s">
        <v>304</v>
      </c>
      <c r="BE132" s="147">
        <f t="shared" si="14"/>
        <v>0</v>
      </c>
      <c r="BF132" s="147">
        <f t="shared" si="15"/>
        <v>0</v>
      </c>
      <c r="BG132" s="147">
        <f t="shared" si="16"/>
        <v>0</v>
      </c>
      <c r="BH132" s="147">
        <f t="shared" si="17"/>
        <v>0</v>
      </c>
      <c r="BI132" s="147">
        <f t="shared" si="18"/>
        <v>0</v>
      </c>
      <c r="BJ132" s="18" t="s">
        <v>78</v>
      </c>
      <c r="BK132" s="147">
        <f t="shared" si="19"/>
        <v>0</v>
      </c>
      <c r="BL132" s="18" t="s">
        <v>86</v>
      </c>
      <c r="BM132" s="146" t="s">
        <v>1258</v>
      </c>
    </row>
    <row r="133" spans="2:65" s="1" customFormat="1" ht="37.9" customHeight="1" x14ac:dyDescent="0.2">
      <c r="B133" s="134"/>
      <c r="C133" s="181" t="s">
        <v>643</v>
      </c>
      <c r="D133" s="181" t="s">
        <v>535</v>
      </c>
      <c r="E133" s="182" t="s">
        <v>5450</v>
      </c>
      <c r="F133" s="183" t="s">
        <v>5451</v>
      </c>
      <c r="G133" s="184" t="s">
        <v>4509</v>
      </c>
      <c r="H133" s="185">
        <v>3</v>
      </c>
      <c r="I133" s="186"/>
      <c r="J133" s="187">
        <f t="shared" si="10"/>
        <v>0</v>
      </c>
      <c r="K133" s="183" t="s">
        <v>4892</v>
      </c>
      <c r="L133" s="188"/>
      <c r="M133" s="189" t="s">
        <v>2</v>
      </c>
      <c r="N133" s="190" t="s">
        <v>42</v>
      </c>
      <c r="P133" s="144">
        <f t="shared" si="11"/>
        <v>0</v>
      </c>
      <c r="Q133" s="144">
        <v>0</v>
      </c>
      <c r="R133" s="144">
        <f t="shared" si="12"/>
        <v>0</v>
      </c>
      <c r="S133" s="144">
        <v>0</v>
      </c>
      <c r="T133" s="145">
        <f t="shared" si="13"/>
        <v>0</v>
      </c>
      <c r="AR133" s="146" t="s">
        <v>98</v>
      </c>
      <c r="AT133" s="146" t="s">
        <v>535</v>
      </c>
      <c r="AU133" s="146" t="s">
        <v>78</v>
      </c>
      <c r="AY133" s="18" t="s">
        <v>304</v>
      </c>
      <c r="BE133" s="147">
        <f t="shared" si="14"/>
        <v>0</v>
      </c>
      <c r="BF133" s="147">
        <f t="shared" si="15"/>
        <v>0</v>
      </c>
      <c r="BG133" s="147">
        <f t="shared" si="16"/>
        <v>0</v>
      </c>
      <c r="BH133" s="147">
        <f t="shared" si="17"/>
        <v>0</v>
      </c>
      <c r="BI133" s="147">
        <f t="shared" si="18"/>
        <v>0</v>
      </c>
      <c r="BJ133" s="18" t="s">
        <v>78</v>
      </c>
      <c r="BK133" s="147">
        <f t="shared" si="19"/>
        <v>0</v>
      </c>
      <c r="BL133" s="18" t="s">
        <v>86</v>
      </c>
      <c r="BM133" s="146" t="s">
        <v>1269</v>
      </c>
    </row>
    <row r="134" spans="2:65" s="1" customFormat="1" ht="24.2" customHeight="1" x14ac:dyDescent="0.2">
      <c r="B134" s="134"/>
      <c r="C134" s="181" t="s">
        <v>650</v>
      </c>
      <c r="D134" s="181" t="s">
        <v>535</v>
      </c>
      <c r="E134" s="182" t="s">
        <v>5452</v>
      </c>
      <c r="F134" s="183" t="s">
        <v>5453</v>
      </c>
      <c r="G134" s="184" t="s">
        <v>4509</v>
      </c>
      <c r="H134" s="185">
        <v>5</v>
      </c>
      <c r="I134" s="186"/>
      <c r="J134" s="187">
        <f t="shared" si="10"/>
        <v>0</v>
      </c>
      <c r="K134" s="183" t="s">
        <v>4892</v>
      </c>
      <c r="L134" s="188"/>
      <c r="M134" s="189" t="s">
        <v>2</v>
      </c>
      <c r="N134" s="190" t="s">
        <v>42</v>
      </c>
      <c r="P134" s="144">
        <f t="shared" si="11"/>
        <v>0</v>
      </c>
      <c r="Q134" s="144">
        <v>0</v>
      </c>
      <c r="R134" s="144">
        <f t="shared" si="12"/>
        <v>0</v>
      </c>
      <c r="S134" s="144">
        <v>0</v>
      </c>
      <c r="T134" s="145">
        <f t="shared" si="13"/>
        <v>0</v>
      </c>
      <c r="AR134" s="146" t="s">
        <v>98</v>
      </c>
      <c r="AT134" s="146" t="s">
        <v>535</v>
      </c>
      <c r="AU134" s="146" t="s">
        <v>78</v>
      </c>
      <c r="AY134" s="18" t="s">
        <v>304</v>
      </c>
      <c r="BE134" s="147">
        <f t="shared" si="14"/>
        <v>0</v>
      </c>
      <c r="BF134" s="147">
        <f t="shared" si="15"/>
        <v>0</v>
      </c>
      <c r="BG134" s="147">
        <f t="shared" si="16"/>
        <v>0</v>
      </c>
      <c r="BH134" s="147">
        <f t="shared" si="17"/>
        <v>0</v>
      </c>
      <c r="BI134" s="147">
        <f t="shared" si="18"/>
        <v>0</v>
      </c>
      <c r="BJ134" s="18" t="s">
        <v>78</v>
      </c>
      <c r="BK134" s="147">
        <f t="shared" si="19"/>
        <v>0</v>
      </c>
      <c r="BL134" s="18" t="s">
        <v>86</v>
      </c>
      <c r="BM134" s="146" t="s">
        <v>1282</v>
      </c>
    </row>
    <row r="135" spans="2:65" s="1" customFormat="1" ht="37.9" customHeight="1" x14ac:dyDescent="0.2">
      <c r="B135" s="134"/>
      <c r="C135" s="181" t="s">
        <v>661</v>
      </c>
      <c r="D135" s="181" t="s">
        <v>535</v>
      </c>
      <c r="E135" s="182" t="s">
        <v>5454</v>
      </c>
      <c r="F135" s="183" t="s">
        <v>5455</v>
      </c>
      <c r="G135" s="184" t="s">
        <v>4509</v>
      </c>
      <c r="H135" s="185">
        <v>10</v>
      </c>
      <c r="I135" s="186"/>
      <c r="J135" s="187">
        <f t="shared" si="10"/>
        <v>0</v>
      </c>
      <c r="K135" s="183" t="s">
        <v>4892</v>
      </c>
      <c r="L135" s="188"/>
      <c r="M135" s="189" t="s">
        <v>2</v>
      </c>
      <c r="N135" s="190" t="s">
        <v>42</v>
      </c>
      <c r="P135" s="144">
        <f t="shared" si="11"/>
        <v>0</v>
      </c>
      <c r="Q135" s="144">
        <v>0</v>
      </c>
      <c r="R135" s="144">
        <f t="shared" si="12"/>
        <v>0</v>
      </c>
      <c r="S135" s="144">
        <v>0</v>
      </c>
      <c r="T135" s="145">
        <f t="shared" si="13"/>
        <v>0</v>
      </c>
      <c r="AR135" s="146" t="s">
        <v>98</v>
      </c>
      <c r="AT135" s="146" t="s">
        <v>535</v>
      </c>
      <c r="AU135" s="146" t="s">
        <v>78</v>
      </c>
      <c r="AY135" s="18" t="s">
        <v>304</v>
      </c>
      <c r="BE135" s="147">
        <f t="shared" si="14"/>
        <v>0</v>
      </c>
      <c r="BF135" s="147">
        <f t="shared" si="15"/>
        <v>0</v>
      </c>
      <c r="BG135" s="147">
        <f t="shared" si="16"/>
        <v>0</v>
      </c>
      <c r="BH135" s="147">
        <f t="shared" si="17"/>
        <v>0</v>
      </c>
      <c r="BI135" s="147">
        <f t="shared" si="18"/>
        <v>0</v>
      </c>
      <c r="BJ135" s="18" t="s">
        <v>78</v>
      </c>
      <c r="BK135" s="147">
        <f t="shared" si="19"/>
        <v>0</v>
      </c>
      <c r="BL135" s="18" t="s">
        <v>86</v>
      </c>
      <c r="BM135" s="146" t="s">
        <v>1330</v>
      </c>
    </row>
    <row r="136" spans="2:65" s="1" customFormat="1" ht="37.9" customHeight="1" x14ac:dyDescent="0.2">
      <c r="B136" s="134"/>
      <c r="C136" s="181" t="s">
        <v>673</v>
      </c>
      <c r="D136" s="181" t="s">
        <v>535</v>
      </c>
      <c r="E136" s="182" t="s">
        <v>5456</v>
      </c>
      <c r="F136" s="183" t="s">
        <v>5457</v>
      </c>
      <c r="G136" s="184" t="s">
        <v>4509</v>
      </c>
      <c r="H136" s="185">
        <v>10</v>
      </c>
      <c r="I136" s="186"/>
      <c r="J136" s="187">
        <f t="shared" si="10"/>
        <v>0</v>
      </c>
      <c r="K136" s="183" t="s">
        <v>4892</v>
      </c>
      <c r="L136" s="188"/>
      <c r="M136" s="189" t="s">
        <v>2</v>
      </c>
      <c r="N136" s="190" t="s">
        <v>42</v>
      </c>
      <c r="P136" s="144">
        <f t="shared" si="11"/>
        <v>0</v>
      </c>
      <c r="Q136" s="144">
        <v>0</v>
      </c>
      <c r="R136" s="144">
        <f t="shared" si="12"/>
        <v>0</v>
      </c>
      <c r="S136" s="144">
        <v>0</v>
      </c>
      <c r="T136" s="145">
        <f t="shared" si="13"/>
        <v>0</v>
      </c>
      <c r="AR136" s="146" t="s">
        <v>98</v>
      </c>
      <c r="AT136" s="146" t="s">
        <v>535</v>
      </c>
      <c r="AU136" s="146" t="s">
        <v>78</v>
      </c>
      <c r="AY136" s="18" t="s">
        <v>304</v>
      </c>
      <c r="BE136" s="147">
        <f t="shared" si="14"/>
        <v>0</v>
      </c>
      <c r="BF136" s="147">
        <f t="shared" si="15"/>
        <v>0</v>
      </c>
      <c r="BG136" s="147">
        <f t="shared" si="16"/>
        <v>0</v>
      </c>
      <c r="BH136" s="147">
        <f t="shared" si="17"/>
        <v>0</v>
      </c>
      <c r="BI136" s="147">
        <f t="shared" si="18"/>
        <v>0</v>
      </c>
      <c r="BJ136" s="18" t="s">
        <v>78</v>
      </c>
      <c r="BK136" s="147">
        <f t="shared" si="19"/>
        <v>0</v>
      </c>
      <c r="BL136" s="18" t="s">
        <v>86</v>
      </c>
      <c r="BM136" s="146" t="s">
        <v>1343</v>
      </c>
    </row>
    <row r="137" spans="2:65" s="1" customFormat="1" ht="16.5" customHeight="1" x14ac:dyDescent="0.2">
      <c r="B137" s="134"/>
      <c r="C137" s="181" t="s">
        <v>677</v>
      </c>
      <c r="D137" s="181" t="s">
        <v>535</v>
      </c>
      <c r="E137" s="182" t="s">
        <v>5458</v>
      </c>
      <c r="F137" s="183" t="s">
        <v>5459</v>
      </c>
      <c r="G137" s="184" t="s">
        <v>4509</v>
      </c>
      <c r="H137" s="185">
        <v>1</v>
      </c>
      <c r="I137" s="186"/>
      <c r="J137" s="187">
        <f t="shared" si="10"/>
        <v>0</v>
      </c>
      <c r="K137" s="183" t="s">
        <v>4892</v>
      </c>
      <c r="L137" s="188"/>
      <c r="M137" s="189" t="s">
        <v>2</v>
      </c>
      <c r="N137" s="190" t="s">
        <v>42</v>
      </c>
      <c r="P137" s="144">
        <f t="shared" si="11"/>
        <v>0</v>
      </c>
      <c r="Q137" s="144">
        <v>0</v>
      </c>
      <c r="R137" s="144">
        <f t="shared" si="12"/>
        <v>0</v>
      </c>
      <c r="S137" s="144">
        <v>0</v>
      </c>
      <c r="T137" s="145">
        <f t="shared" si="13"/>
        <v>0</v>
      </c>
      <c r="AR137" s="146" t="s">
        <v>98</v>
      </c>
      <c r="AT137" s="146" t="s">
        <v>535</v>
      </c>
      <c r="AU137" s="146" t="s">
        <v>78</v>
      </c>
      <c r="AY137" s="18" t="s">
        <v>304</v>
      </c>
      <c r="BE137" s="147">
        <f t="shared" si="14"/>
        <v>0</v>
      </c>
      <c r="BF137" s="147">
        <f t="shared" si="15"/>
        <v>0</v>
      </c>
      <c r="BG137" s="147">
        <f t="shared" si="16"/>
        <v>0</v>
      </c>
      <c r="BH137" s="147">
        <f t="shared" si="17"/>
        <v>0</v>
      </c>
      <c r="BI137" s="147">
        <f t="shared" si="18"/>
        <v>0</v>
      </c>
      <c r="BJ137" s="18" t="s">
        <v>78</v>
      </c>
      <c r="BK137" s="147">
        <f t="shared" si="19"/>
        <v>0</v>
      </c>
      <c r="BL137" s="18" t="s">
        <v>86</v>
      </c>
      <c r="BM137" s="146" t="s">
        <v>1358</v>
      </c>
    </row>
    <row r="138" spans="2:65" s="1" customFormat="1" ht="24.2" customHeight="1" x14ac:dyDescent="0.2">
      <c r="B138" s="134"/>
      <c r="C138" s="181" t="s">
        <v>691</v>
      </c>
      <c r="D138" s="181" t="s">
        <v>535</v>
      </c>
      <c r="E138" s="182" t="s">
        <v>5460</v>
      </c>
      <c r="F138" s="183" t="s">
        <v>5461</v>
      </c>
      <c r="G138" s="184" t="s">
        <v>4509</v>
      </c>
      <c r="H138" s="185">
        <v>1</v>
      </c>
      <c r="I138" s="186"/>
      <c r="J138" s="187">
        <f t="shared" si="10"/>
        <v>0</v>
      </c>
      <c r="K138" s="183" t="s">
        <v>4892</v>
      </c>
      <c r="L138" s="188"/>
      <c r="M138" s="189" t="s">
        <v>2</v>
      </c>
      <c r="N138" s="190" t="s">
        <v>42</v>
      </c>
      <c r="P138" s="144">
        <f t="shared" si="11"/>
        <v>0</v>
      </c>
      <c r="Q138" s="144">
        <v>0</v>
      </c>
      <c r="R138" s="144">
        <f t="shared" si="12"/>
        <v>0</v>
      </c>
      <c r="S138" s="144">
        <v>0</v>
      </c>
      <c r="T138" s="145">
        <f t="shared" si="13"/>
        <v>0</v>
      </c>
      <c r="AR138" s="146" t="s">
        <v>98</v>
      </c>
      <c r="AT138" s="146" t="s">
        <v>535</v>
      </c>
      <c r="AU138" s="146" t="s">
        <v>78</v>
      </c>
      <c r="AY138" s="18" t="s">
        <v>304</v>
      </c>
      <c r="BE138" s="147">
        <f t="shared" si="14"/>
        <v>0</v>
      </c>
      <c r="BF138" s="147">
        <f t="shared" si="15"/>
        <v>0</v>
      </c>
      <c r="BG138" s="147">
        <f t="shared" si="16"/>
        <v>0</v>
      </c>
      <c r="BH138" s="147">
        <f t="shared" si="17"/>
        <v>0</v>
      </c>
      <c r="BI138" s="147">
        <f t="shared" si="18"/>
        <v>0</v>
      </c>
      <c r="BJ138" s="18" t="s">
        <v>78</v>
      </c>
      <c r="BK138" s="147">
        <f t="shared" si="19"/>
        <v>0</v>
      </c>
      <c r="BL138" s="18" t="s">
        <v>86</v>
      </c>
      <c r="BM138" s="146" t="s">
        <v>1373</v>
      </c>
    </row>
    <row r="139" spans="2:65" s="1" customFormat="1" ht="24.2" customHeight="1" x14ac:dyDescent="0.2">
      <c r="B139" s="134"/>
      <c r="C139" s="181" t="s">
        <v>700</v>
      </c>
      <c r="D139" s="181" t="s">
        <v>535</v>
      </c>
      <c r="E139" s="182" t="s">
        <v>5462</v>
      </c>
      <c r="F139" s="183" t="s">
        <v>5463</v>
      </c>
      <c r="G139" s="184" t="s">
        <v>4509</v>
      </c>
      <c r="H139" s="185">
        <v>2</v>
      </c>
      <c r="I139" s="186"/>
      <c r="J139" s="187">
        <f t="shared" si="10"/>
        <v>0</v>
      </c>
      <c r="K139" s="183" t="s">
        <v>4892</v>
      </c>
      <c r="L139" s="188"/>
      <c r="M139" s="189" t="s">
        <v>2</v>
      </c>
      <c r="N139" s="190" t="s">
        <v>42</v>
      </c>
      <c r="P139" s="144">
        <f t="shared" si="11"/>
        <v>0</v>
      </c>
      <c r="Q139" s="144">
        <v>0</v>
      </c>
      <c r="R139" s="144">
        <f t="shared" si="12"/>
        <v>0</v>
      </c>
      <c r="S139" s="144">
        <v>0</v>
      </c>
      <c r="T139" s="145">
        <f t="shared" si="13"/>
        <v>0</v>
      </c>
      <c r="AR139" s="146" t="s">
        <v>98</v>
      </c>
      <c r="AT139" s="146" t="s">
        <v>535</v>
      </c>
      <c r="AU139" s="146" t="s">
        <v>78</v>
      </c>
      <c r="AY139" s="18" t="s">
        <v>304</v>
      </c>
      <c r="BE139" s="147">
        <f t="shared" si="14"/>
        <v>0</v>
      </c>
      <c r="BF139" s="147">
        <f t="shared" si="15"/>
        <v>0</v>
      </c>
      <c r="BG139" s="147">
        <f t="shared" si="16"/>
        <v>0</v>
      </c>
      <c r="BH139" s="147">
        <f t="shared" si="17"/>
        <v>0</v>
      </c>
      <c r="BI139" s="147">
        <f t="shared" si="18"/>
        <v>0</v>
      </c>
      <c r="BJ139" s="18" t="s">
        <v>78</v>
      </c>
      <c r="BK139" s="147">
        <f t="shared" si="19"/>
        <v>0</v>
      </c>
      <c r="BL139" s="18" t="s">
        <v>86</v>
      </c>
      <c r="BM139" s="146" t="s">
        <v>1388</v>
      </c>
    </row>
    <row r="140" spans="2:65" s="1" customFormat="1" ht="24.2" customHeight="1" x14ac:dyDescent="0.2">
      <c r="B140" s="134"/>
      <c r="C140" s="181" t="s">
        <v>712</v>
      </c>
      <c r="D140" s="181" t="s">
        <v>535</v>
      </c>
      <c r="E140" s="182" t="s">
        <v>5464</v>
      </c>
      <c r="F140" s="183" t="s">
        <v>5465</v>
      </c>
      <c r="G140" s="184" t="s">
        <v>4509</v>
      </c>
      <c r="H140" s="185">
        <v>2</v>
      </c>
      <c r="I140" s="186"/>
      <c r="J140" s="187">
        <f t="shared" si="10"/>
        <v>0</v>
      </c>
      <c r="K140" s="183" t="s">
        <v>4892</v>
      </c>
      <c r="L140" s="188"/>
      <c r="M140" s="189" t="s">
        <v>2</v>
      </c>
      <c r="N140" s="190" t="s">
        <v>42</v>
      </c>
      <c r="P140" s="144">
        <f t="shared" si="11"/>
        <v>0</v>
      </c>
      <c r="Q140" s="144">
        <v>0</v>
      </c>
      <c r="R140" s="144">
        <f t="shared" si="12"/>
        <v>0</v>
      </c>
      <c r="S140" s="144">
        <v>0</v>
      </c>
      <c r="T140" s="145">
        <f t="shared" si="13"/>
        <v>0</v>
      </c>
      <c r="AR140" s="146" t="s">
        <v>98</v>
      </c>
      <c r="AT140" s="146" t="s">
        <v>535</v>
      </c>
      <c r="AU140" s="146" t="s">
        <v>78</v>
      </c>
      <c r="AY140" s="18" t="s">
        <v>304</v>
      </c>
      <c r="BE140" s="147">
        <f t="shared" si="14"/>
        <v>0</v>
      </c>
      <c r="BF140" s="147">
        <f t="shared" si="15"/>
        <v>0</v>
      </c>
      <c r="BG140" s="147">
        <f t="shared" si="16"/>
        <v>0</v>
      </c>
      <c r="BH140" s="147">
        <f t="shared" si="17"/>
        <v>0</v>
      </c>
      <c r="BI140" s="147">
        <f t="shared" si="18"/>
        <v>0</v>
      </c>
      <c r="BJ140" s="18" t="s">
        <v>78</v>
      </c>
      <c r="BK140" s="147">
        <f t="shared" si="19"/>
        <v>0</v>
      </c>
      <c r="BL140" s="18" t="s">
        <v>86</v>
      </c>
      <c r="BM140" s="146" t="s">
        <v>1392</v>
      </c>
    </row>
    <row r="141" spans="2:65" s="1" customFormat="1" ht="16.5" customHeight="1" x14ac:dyDescent="0.2">
      <c r="B141" s="134"/>
      <c r="C141" s="181" t="s">
        <v>717</v>
      </c>
      <c r="D141" s="181" t="s">
        <v>535</v>
      </c>
      <c r="E141" s="182" t="s">
        <v>5466</v>
      </c>
      <c r="F141" s="183" t="s">
        <v>5467</v>
      </c>
      <c r="G141" s="184" t="s">
        <v>130</v>
      </c>
      <c r="H141" s="185">
        <v>2</v>
      </c>
      <c r="I141" s="186"/>
      <c r="J141" s="187">
        <f t="shared" si="10"/>
        <v>0</v>
      </c>
      <c r="K141" s="183" t="s">
        <v>4892</v>
      </c>
      <c r="L141" s="188"/>
      <c r="M141" s="189" t="s">
        <v>2</v>
      </c>
      <c r="N141" s="190" t="s">
        <v>42</v>
      </c>
      <c r="P141" s="144">
        <f t="shared" si="11"/>
        <v>0</v>
      </c>
      <c r="Q141" s="144">
        <v>0</v>
      </c>
      <c r="R141" s="144">
        <f t="shared" si="12"/>
        <v>0</v>
      </c>
      <c r="S141" s="144">
        <v>0</v>
      </c>
      <c r="T141" s="145">
        <f t="shared" si="13"/>
        <v>0</v>
      </c>
      <c r="AR141" s="146" t="s">
        <v>98</v>
      </c>
      <c r="AT141" s="146" t="s">
        <v>535</v>
      </c>
      <c r="AU141" s="146" t="s">
        <v>78</v>
      </c>
      <c r="AY141" s="18" t="s">
        <v>304</v>
      </c>
      <c r="BE141" s="147">
        <f t="shared" si="14"/>
        <v>0</v>
      </c>
      <c r="BF141" s="147">
        <f t="shared" si="15"/>
        <v>0</v>
      </c>
      <c r="BG141" s="147">
        <f t="shared" si="16"/>
        <v>0</v>
      </c>
      <c r="BH141" s="147">
        <f t="shared" si="17"/>
        <v>0</v>
      </c>
      <c r="BI141" s="147">
        <f t="shared" si="18"/>
        <v>0</v>
      </c>
      <c r="BJ141" s="18" t="s">
        <v>78</v>
      </c>
      <c r="BK141" s="147">
        <f t="shared" si="19"/>
        <v>0</v>
      </c>
      <c r="BL141" s="18" t="s">
        <v>86</v>
      </c>
      <c r="BM141" s="146" t="s">
        <v>1401</v>
      </c>
    </row>
    <row r="142" spans="2:65" s="1" customFormat="1" ht="24.2" customHeight="1" x14ac:dyDescent="0.2">
      <c r="B142" s="134"/>
      <c r="C142" s="181" t="s">
        <v>725</v>
      </c>
      <c r="D142" s="181" t="s">
        <v>535</v>
      </c>
      <c r="E142" s="182" t="s">
        <v>5468</v>
      </c>
      <c r="F142" s="183" t="s">
        <v>5469</v>
      </c>
      <c r="G142" s="184" t="s">
        <v>130</v>
      </c>
      <c r="H142" s="185">
        <v>76</v>
      </c>
      <c r="I142" s="186"/>
      <c r="J142" s="187">
        <f t="shared" si="10"/>
        <v>0</v>
      </c>
      <c r="K142" s="183" t="s">
        <v>4892</v>
      </c>
      <c r="L142" s="188"/>
      <c r="M142" s="189" t="s">
        <v>2</v>
      </c>
      <c r="N142" s="190" t="s">
        <v>42</v>
      </c>
      <c r="P142" s="144">
        <f t="shared" si="11"/>
        <v>0</v>
      </c>
      <c r="Q142" s="144">
        <v>0</v>
      </c>
      <c r="R142" s="144">
        <f t="shared" si="12"/>
        <v>0</v>
      </c>
      <c r="S142" s="144">
        <v>0</v>
      </c>
      <c r="T142" s="145">
        <f t="shared" si="13"/>
        <v>0</v>
      </c>
      <c r="AR142" s="146" t="s">
        <v>98</v>
      </c>
      <c r="AT142" s="146" t="s">
        <v>535</v>
      </c>
      <c r="AU142" s="146" t="s">
        <v>78</v>
      </c>
      <c r="AY142" s="18" t="s">
        <v>304</v>
      </c>
      <c r="BE142" s="147">
        <f t="shared" si="14"/>
        <v>0</v>
      </c>
      <c r="BF142" s="147">
        <f t="shared" si="15"/>
        <v>0</v>
      </c>
      <c r="BG142" s="147">
        <f t="shared" si="16"/>
        <v>0</v>
      </c>
      <c r="BH142" s="147">
        <f t="shared" si="17"/>
        <v>0</v>
      </c>
      <c r="BI142" s="147">
        <f t="shared" si="18"/>
        <v>0</v>
      </c>
      <c r="BJ142" s="18" t="s">
        <v>78</v>
      </c>
      <c r="BK142" s="147">
        <f t="shared" si="19"/>
        <v>0</v>
      </c>
      <c r="BL142" s="18" t="s">
        <v>86</v>
      </c>
      <c r="BM142" s="146" t="s">
        <v>1409</v>
      </c>
    </row>
    <row r="143" spans="2:65" s="1" customFormat="1" ht="33" customHeight="1" x14ac:dyDescent="0.2">
      <c r="B143" s="134"/>
      <c r="C143" s="181" t="s">
        <v>742</v>
      </c>
      <c r="D143" s="181" t="s">
        <v>535</v>
      </c>
      <c r="E143" s="182" t="s">
        <v>5470</v>
      </c>
      <c r="F143" s="183" t="s">
        <v>5471</v>
      </c>
      <c r="G143" s="184" t="s">
        <v>130</v>
      </c>
      <c r="H143" s="185">
        <v>1</v>
      </c>
      <c r="I143" s="186"/>
      <c r="J143" s="187">
        <f t="shared" si="10"/>
        <v>0</v>
      </c>
      <c r="K143" s="183" t="s">
        <v>4892</v>
      </c>
      <c r="L143" s="188"/>
      <c r="M143" s="189" t="s">
        <v>2</v>
      </c>
      <c r="N143" s="190" t="s">
        <v>42</v>
      </c>
      <c r="P143" s="144">
        <f t="shared" si="11"/>
        <v>0</v>
      </c>
      <c r="Q143" s="144">
        <v>0</v>
      </c>
      <c r="R143" s="144">
        <f t="shared" si="12"/>
        <v>0</v>
      </c>
      <c r="S143" s="144">
        <v>0</v>
      </c>
      <c r="T143" s="145">
        <f t="shared" si="13"/>
        <v>0</v>
      </c>
      <c r="AR143" s="146" t="s">
        <v>98</v>
      </c>
      <c r="AT143" s="146" t="s">
        <v>535</v>
      </c>
      <c r="AU143" s="146" t="s">
        <v>78</v>
      </c>
      <c r="AY143" s="18" t="s">
        <v>304</v>
      </c>
      <c r="BE143" s="147">
        <f t="shared" si="14"/>
        <v>0</v>
      </c>
      <c r="BF143" s="147">
        <f t="shared" si="15"/>
        <v>0</v>
      </c>
      <c r="BG143" s="147">
        <f t="shared" si="16"/>
        <v>0</v>
      </c>
      <c r="BH143" s="147">
        <f t="shared" si="17"/>
        <v>0</v>
      </c>
      <c r="BI143" s="147">
        <f t="shared" si="18"/>
        <v>0</v>
      </c>
      <c r="BJ143" s="18" t="s">
        <v>78</v>
      </c>
      <c r="BK143" s="147">
        <f t="shared" si="19"/>
        <v>0</v>
      </c>
      <c r="BL143" s="18" t="s">
        <v>86</v>
      </c>
      <c r="BM143" s="146" t="s">
        <v>1415</v>
      </c>
    </row>
    <row r="144" spans="2:65" s="1" customFormat="1" ht="33" customHeight="1" x14ac:dyDescent="0.2">
      <c r="B144" s="134"/>
      <c r="C144" s="181" t="s">
        <v>747</v>
      </c>
      <c r="D144" s="181" t="s">
        <v>535</v>
      </c>
      <c r="E144" s="182" t="s">
        <v>5472</v>
      </c>
      <c r="F144" s="183" t="s">
        <v>5473</v>
      </c>
      <c r="G144" s="184" t="s">
        <v>130</v>
      </c>
      <c r="H144" s="185">
        <v>41</v>
      </c>
      <c r="I144" s="186"/>
      <c r="J144" s="187">
        <f t="shared" si="10"/>
        <v>0</v>
      </c>
      <c r="K144" s="183" t="s">
        <v>4892</v>
      </c>
      <c r="L144" s="188"/>
      <c r="M144" s="189" t="s">
        <v>2</v>
      </c>
      <c r="N144" s="190" t="s">
        <v>42</v>
      </c>
      <c r="P144" s="144">
        <f t="shared" si="11"/>
        <v>0</v>
      </c>
      <c r="Q144" s="144">
        <v>0</v>
      </c>
      <c r="R144" s="144">
        <f t="shared" si="12"/>
        <v>0</v>
      </c>
      <c r="S144" s="144">
        <v>0</v>
      </c>
      <c r="T144" s="145">
        <f t="shared" si="13"/>
        <v>0</v>
      </c>
      <c r="AR144" s="146" t="s">
        <v>98</v>
      </c>
      <c r="AT144" s="146" t="s">
        <v>535</v>
      </c>
      <c r="AU144" s="146" t="s">
        <v>78</v>
      </c>
      <c r="AY144" s="18" t="s">
        <v>304</v>
      </c>
      <c r="BE144" s="147">
        <f t="shared" si="14"/>
        <v>0</v>
      </c>
      <c r="BF144" s="147">
        <f t="shared" si="15"/>
        <v>0</v>
      </c>
      <c r="BG144" s="147">
        <f t="shared" si="16"/>
        <v>0</v>
      </c>
      <c r="BH144" s="147">
        <f t="shared" si="17"/>
        <v>0</v>
      </c>
      <c r="BI144" s="147">
        <f t="shared" si="18"/>
        <v>0</v>
      </c>
      <c r="BJ144" s="18" t="s">
        <v>78</v>
      </c>
      <c r="BK144" s="147">
        <f t="shared" si="19"/>
        <v>0</v>
      </c>
      <c r="BL144" s="18" t="s">
        <v>86</v>
      </c>
      <c r="BM144" s="146" t="s">
        <v>1432</v>
      </c>
    </row>
    <row r="145" spans="2:65" s="1" customFormat="1" ht="16.5" customHeight="1" x14ac:dyDescent="0.2">
      <c r="B145" s="134"/>
      <c r="C145" s="181" t="s">
        <v>758</v>
      </c>
      <c r="D145" s="181" t="s">
        <v>535</v>
      </c>
      <c r="E145" s="182" t="s">
        <v>5474</v>
      </c>
      <c r="F145" s="183" t="s">
        <v>5475</v>
      </c>
      <c r="G145" s="184" t="s">
        <v>130</v>
      </c>
      <c r="H145" s="185">
        <v>18</v>
      </c>
      <c r="I145" s="186"/>
      <c r="J145" s="187">
        <f t="shared" si="10"/>
        <v>0</v>
      </c>
      <c r="K145" s="183" t="s">
        <v>4892</v>
      </c>
      <c r="L145" s="188"/>
      <c r="M145" s="189" t="s">
        <v>2</v>
      </c>
      <c r="N145" s="190" t="s">
        <v>42</v>
      </c>
      <c r="P145" s="144">
        <f t="shared" si="11"/>
        <v>0</v>
      </c>
      <c r="Q145" s="144">
        <v>0</v>
      </c>
      <c r="R145" s="144">
        <f t="shared" si="12"/>
        <v>0</v>
      </c>
      <c r="S145" s="144">
        <v>0</v>
      </c>
      <c r="T145" s="145">
        <f t="shared" si="13"/>
        <v>0</v>
      </c>
      <c r="AR145" s="146" t="s">
        <v>98</v>
      </c>
      <c r="AT145" s="146" t="s">
        <v>535</v>
      </c>
      <c r="AU145" s="146" t="s">
        <v>78</v>
      </c>
      <c r="AY145" s="18" t="s">
        <v>304</v>
      </c>
      <c r="BE145" s="147">
        <f t="shared" si="14"/>
        <v>0</v>
      </c>
      <c r="BF145" s="147">
        <f t="shared" si="15"/>
        <v>0</v>
      </c>
      <c r="BG145" s="147">
        <f t="shared" si="16"/>
        <v>0</v>
      </c>
      <c r="BH145" s="147">
        <f t="shared" si="17"/>
        <v>0</v>
      </c>
      <c r="BI145" s="147">
        <f t="shared" si="18"/>
        <v>0</v>
      </c>
      <c r="BJ145" s="18" t="s">
        <v>78</v>
      </c>
      <c r="BK145" s="147">
        <f t="shared" si="19"/>
        <v>0</v>
      </c>
      <c r="BL145" s="18" t="s">
        <v>86</v>
      </c>
      <c r="BM145" s="146" t="s">
        <v>1445</v>
      </c>
    </row>
    <row r="146" spans="2:65" s="11" customFormat="1" ht="25.9" customHeight="1" x14ac:dyDescent="0.2">
      <c r="B146" s="122"/>
      <c r="D146" s="123" t="s">
        <v>70</v>
      </c>
      <c r="E146" s="124" t="s">
        <v>5476</v>
      </c>
      <c r="F146" s="124" t="s">
        <v>2938</v>
      </c>
      <c r="I146" s="125"/>
      <c r="J146" s="126">
        <f>BK146</f>
        <v>0</v>
      </c>
      <c r="L146" s="122"/>
      <c r="M146" s="127"/>
      <c r="P146" s="128">
        <f>SUM(P147:P202)</f>
        <v>0</v>
      </c>
      <c r="R146" s="128">
        <f>SUM(R147:R202)</f>
        <v>0</v>
      </c>
      <c r="T146" s="129">
        <f>SUM(T147:T202)</f>
        <v>0</v>
      </c>
      <c r="AR146" s="123" t="s">
        <v>78</v>
      </c>
      <c r="AT146" s="130" t="s">
        <v>70</v>
      </c>
      <c r="AU146" s="130" t="s">
        <v>71</v>
      </c>
      <c r="AY146" s="123" t="s">
        <v>304</v>
      </c>
      <c r="BK146" s="131">
        <f>SUM(BK147:BK202)</f>
        <v>0</v>
      </c>
    </row>
    <row r="147" spans="2:65" s="1" customFormat="1" ht="409.5" x14ac:dyDescent="0.2">
      <c r="B147" s="134"/>
      <c r="C147" s="135" t="s">
        <v>770</v>
      </c>
      <c r="D147" s="135" t="s">
        <v>306</v>
      </c>
      <c r="E147" s="136" t="s">
        <v>5477</v>
      </c>
      <c r="F147" s="199" t="s">
        <v>5365</v>
      </c>
      <c r="G147" s="138" t="s">
        <v>4509</v>
      </c>
      <c r="H147" s="139">
        <v>1</v>
      </c>
      <c r="I147" s="140"/>
      <c r="J147" s="141">
        <f t="shared" ref="J147:J178" si="20">ROUND(I147*H147,2)</f>
        <v>0</v>
      </c>
      <c r="K147" s="137" t="s">
        <v>4892</v>
      </c>
      <c r="L147" s="33"/>
      <c r="M147" s="142" t="s">
        <v>2</v>
      </c>
      <c r="N147" s="143" t="s">
        <v>42</v>
      </c>
      <c r="P147" s="144">
        <f t="shared" ref="P147:P178" si="21">O147*H147</f>
        <v>0</v>
      </c>
      <c r="Q147" s="144">
        <v>0</v>
      </c>
      <c r="R147" s="144">
        <f t="shared" ref="R147:R178" si="22">Q147*H147</f>
        <v>0</v>
      </c>
      <c r="S147" s="144">
        <v>0</v>
      </c>
      <c r="T147" s="145">
        <f t="shared" ref="T147:T178" si="23">S147*H147</f>
        <v>0</v>
      </c>
      <c r="AR147" s="146" t="s">
        <v>86</v>
      </c>
      <c r="AT147" s="146" t="s">
        <v>306</v>
      </c>
      <c r="AU147" s="146" t="s">
        <v>78</v>
      </c>
      <c r="AY147" s="18" t="s">
        <v>304</v>
      </c>
      <c r="BE147" s="147">
        <f t="shared" ref="BE147:BE178" si="24">IF(N147="základní",J147,0)</f>
        <v>0</v>
      </c>
      <c r="BF147" s="147">
        <f t="shared" ref="BF147:BF178" si="25">IF(N147="snížená",J147,0)</f>
        <v>0</v>
      </c>
      <c r="BG147" s="147">
        <f t="shared" ref="BG147:BG178" si="26">IF(N147="zákl. přenesená",J147,0)</f>
        <v>0</v>
      </c>
      <c r="BH147" s="147">
        <f t="shared" ref="BH147:BH178" si="27">IF(N147="sníž. přenesená",J147,0)</f>
        <v>0</v>
      </c>
      <c r="BI147" s="147">
        <f t="shared" ref="BI147:BI178" si="28">IF(N147="nulová",J147,0)</f>
        <v>0</v>
      </c>
      <c r="BJ147" s="18" t="s">
        <v>78</v>
      </c>
      <c r="BK147" s="147">
        <f t="shared" ref="BK147:BK178" si="29">ROUND(I147*H147,2)</f>
        <v>0</v>
      </c>
      <c r="BL147" s="18" t="s">
        <v>86</v>
      </c>
      <c r="BM147" s="146" t="s">
        <v>1453</v>
      </c>
    </row>
    <row r="148" spans="2:65" s="1" customFormat="1" ht="409.5" x14ac:dyDescent="0.2">
      <c r="B148" s="134"/>
      <c r="C148" s="135" t="s">
        <v>779</v>
      </c>
      <c r="D148" s="135" t="s">
        <v>306</v>
      </c>
      <c r="E148" s="136" t="s">
        <v>5478</v>
      </c>
      <c r="F148" s="199" t="s">
        <v>5367</v>
      </c>
      <c r="G148" s="138" t="s">
        <v>4509</v>
      </c>
      <c r="H148" s="139">
        <v>1</v>
      </c>
      <c r="I148" s="140"/>
      <c r="J148" s="141">
        <f t="shared" si="20"/>
        <v>0</v>
      </c>
      <c r="K148" s="137" t="s">
        <v>4892</v>
      </c>
      <c r="L148" s="33"/>
      <c r="M148" s="142" t="s">
        <v>2</v>
      </c>
      <c r="N148" s="143" t="s">
        <v>42</v>
      </c>
      <c r="P148" s="144">
        <f t="shared" si="21"/>
        <v>0</v>
      </c>
      <c r="Q148" s="144">
        <v>0</v>
      </c>
      <c r="R148" s="144">
        <f t="shared" si="22"/>
        <v>0</v>
      </c>
      <c r="S148" s="144">
        <v>0</v>
      </c>
      <c r="T148" s="145">
        <f t="shared" si="23"/>
        <v>0</v>
      </c>
      <c r="AR148" s="146" t="s">
        <v>86</v>
      </c>
      <c r="AT148" s="146" t="s">
        <v>306</v>
      </c>
      <c r="AU148" s="146" t="s">
        <v>78</v>
      </c>
      <c r="AY148" s="18" t="s">
        <v>304</v>
      </c>
      <c r="BE148" s="147">
        <f t="shared" si="24"/>
        <v>0</v>
      </c>
      <c r="BF148" s="147">
        <f t="shared" si="25"/>
        <v>0</v>
      </c>
      <c r="BG148" s="147">
        <f t="shared" si="26"/>
        <v>0</v>
      </c>
      <c r="BH148" s="147">
        <f t="shared" si="27"/>
        <v>0</v>
      </c>
      <c r="BI148" s="147">
        <f t="shared" si="28"/>
        <v>0</v>
      </c>
      <c r="BJ148" s="18" t="s">
        <v>78</v>
      </c>
      <c r="BK148" s="147">
        <f t="shared" si="29"/>
        <v>0</v>
      </c>
      <c r="BL148" s="18" t="s">
        <v>86</v>
      </c>
      <c r="BM148" s="146" t="s">
        <v>1466</v>
      </c>
    </row>
    <row r="149" spans="2:65" s="1" customFormat="1" ht="409.5" x14ac:dyDescent="0.2">
      <c r="B149" s="134"/>
      <c r="C149" s="135" t="s">
        <v>788</v>
      </c>
      <c r="D149" s="135" t="s">
        <v>306</v>
      </c>
      <c r="E149" s="136" t="s">
        <v>5479</v>
      </c>
      <c r="F149" s="199" t="s">
        <v>5369</v>
      </c>
      <c r="G149" s="138" t="s">
        <v>4509</v>
      </c>
      <c r="H149" s="139">
        <v>1</v>
      </c>
      <c r="I149" s="140"/>
      <c r="J149" s="141">
        <f t="shared" si="20"/>
        <v>0</v>
      </c>
      <c r="K149" s="137" t="s">
        <v>4892</v>
      </c>
      <c r="L149" s="33"/>
      <c r="M149" s="142" t="s">
        <v>2</v>
      </c>
      <c r="N149" s="143" t="s">
        <v>42</v>
      </c>
      <c r="P149" s="144">
        <f t="shared" si="21"/>
        <v>0</v>
      </c>
      <c r="Q149" s="144">
        <v>0</v>
      </c>
      <c r="R149" s="144">
        <f t="shared" si="22"/>
        <v>0</v>
      </c>
      <c r="S149" s="144">
        <v>0</v>
      </c>
      <c r="T149" s="145">
        <f t="shared" si="23"/>
        <v>0</v>
      </c>
      <c r="AR149" s="146" t="s">
        <v>86</v>
      </c>
      <c r="AT149" s="146" t="s">
        <v>306</v>
      </c>
      <c r="AU149" s="146" t="s">
        <v>78</v>
      </c>
      <c r="AY149" s="18" t="s">
        <v>304</v>
      </c>
      <c r="BE149" s="147">
        <f t="shared" si="24"/>
        <v>0</v>
      </c>
      <c r="BF149" s="147">
        <f t="shared" si="25"/>
        <v>0</v>
      </c>
      <c r="BG149" s="147">
        <f t="shared" si="26"/>
        <v>0</v>
      </c>
      <c r="BH149" s="147">
        <f t="shared" si="27"/>
        <v>0</v>
      </c>
      <c r="BI149" s="147">
        <f t="shared" si="28"/>
        <v>0</v>
      </c>
      <c r="BJ149" s="18" t="s">
        <v>78</v>
      </c>
      <c r="BK149" s="147">
        <f t="shared" si="29"/>
        <v>0</v>
      </c>
      <c r="BL149" s="18" t="s">
        <v>86</v>
      </c>
      <c r="BM149" s="146" t="s">
        <v>1475</v>
      </c>
    </row>
    <row r="150" spans="2:65" s="1" customFormat="1" ht="76.349999999999994" customHeight="1" x14ac:dyDescent="0.2">
      <c r="B150" s="134"/>
      <c r="C150" s="135" t="s">
        <v>809</v>
      </c>
      <c r="D150" s="135" t="s">
        <v>306</v>
      </c>
      <c r="E150" s="136" t="s">
        <v>5480</v>
      </c>
      <c r="F150" s="137" t="s">
        <v>5371</v>
      </c>
      <c r="G150" s="138" t="s">
        <v>4509</v>
      </c>
      <c r="H150" s="139">
        <v>3</v>
      </c>
      <c r="I150" s="140"/>
      <c r="J150" s="141">
        <f t="shared" si="20"/>
        <v>0</v>
      </c>
      <c r="K150" s="137" t="s">
        <v>4892</v>
      </c>
      <c r="L150" s="33"/>
      <c r="M150" s="142" t="s">
        <v>2</v>
      </c>
      <c r="N150" s="143" t="s">
        <v>42</v>
      </c>
      <c r="P150" s="144">
        <f t="shared" si="21"/>
        <v>0</v>
      </c>
      <c r="Q150" s="144">
        <v>0</v>
      </c>
      <c r="R150" s="144">
        <f t="shared" si="22"/>
        <v>0</v>
      </c>
      <c r="S150" s="144">
        <v>0</v>
      </c>
      <c r="T150" s="145">
        <f t="shared" si="23"/>
        <v>0</v>
      </c>
      <c r="AR150" s="146" t="s">
        <v>86</v>
      </c>
      <c r="AT150" s="146" t="s">
        <v>306</v>
      </c>
      <c r="AU150" s="146" t="s">
        <v>78</v>
      </c>
      <c r="AY150" s="18" t="s">
        <v>304</v>
      </c>
      <c r="BE150" s="147">
        <f t="shared" si="24"/>
        <v>0</v>
      </c>
      <c r="BF150" s="147">
        <f t="shared" si="25"/>
        <v>0</v>
      </c>
      <c r="BG150" s="147">
        <f t="shared" si="26"/>
        <v>0</v>
      </c>
      <c r="BH150" s="147">
        <f t="shared" si="27"/>
        <v>0</v>
      </c>
      <c r="BI150" s="147">
        <f t="shared" si="28"/>
        <v>0</v>
      </c>
      <c r="BJ150" s="18" t="s">
        <v>78</v>
      </c>
      <c r="BK150" s="147">
        <f t="shared" si="29"/>
        <v>0</v>
      </c>
      <c r="BL150" s="18" t="s">
        <v>86</v>
      </c>
      <c r="BM150" s="146" t="s">
        <v>1488</v>
      </c>
    </row>
    <row r="151" spans="2:65" s="1" customFormat="1" ht="76.349999999999994" customHeight="1" x14ac:dyDescent="0.2">
      <c r="B151" s="134"/>
      <c r="C151" s="135" t="s">
        <v>814</v>
      </c>
      <c r="D151" s="135" t="s">
        <v>306</v>
      </c>
      <c r="E151" s="136" t="s">
        <v>5481</v>
      </c>
      <c r="F151" s="137" t="s">
        <v>5373</v>
      </c>
      <c r="G151" s="138" t="s">
        <v>4509</v>
      </c>
      <c r="H151" s="139">
        <v>2</v>
      </c>
      <c r="I151" s="140"/>
      <c r="J151" s="141">
        <f t="shared" si="20"/>
        <v>0</v>
      </c>
      <c r="K151" s="137" t="s">
        <v>4892</v>
      </c>
      <c r="L151" s="33"/>
      <c r="M151" s="142" t="s">
        <v>2</v>
      </c>
      <c r="N151" s="143" t="s">
        <v>42</v>
      </c>
      <c r="P151" s="144">
        <f t="shared" si="21"/>
        <v>0</v>
      </c>
      <c r="Q151" s="144">
        <v>0</v>
      </c>
      <c r="R151" s="144">
        <f t="shared" si="22"/>
        <v>0</v>
      </c>
      <c r="S151" s="144">
        <v>0</v>
      </c>
      <c r="T151" s="145">
        <f t="shared" si="23"/>
        <v>0</v>
      </c>
      <c r="AR151" s="146" t="s">
        <v>86</v>
      </c>
      <c r="AT151" s="146" t="s">
        <v>306</v>
      </c>
      <c r="AU151" s="146" t="s">
        <v>78</v>
      </c>
      <c r="AY151" s="18" t="s">
        <v>304</v>
      </c>
      <c r="BE151" s="147">
        <f t="shared" si="24"/>
        <v>0</v>
      </c>
      <c r="BF151" s="147">
        <f t="shared" si="25"/>
        <v>0</v>
      </c>
      <c r="BG151" s="147">
        <f t="shared" si="26"/>
        <v>0</v>
      </c>
      <c r="BH151" s="147">
        <f t="shared" si="27"/>
        <v>0</v>
      </c>
      <c r="BI151" s="147">
        <f t="shared" si="28"/>
        <v>0</v>
      </c>
      <c r="BJ151" s="18" t="s">
        <v>78</v>
      </c>
      <c r="BK151" s="147">
        <f t="shared" si="29"/>
        <v>0</v>
      </c>
      <c r="BL151" s="18" t="s">
        <v>86</v>
      </c>
      <c r="BM151" s="146" t="s">
        <v>1500</v>
      </c>
    </row>
    <row r="152" spans="2:65" s="1" customFormat="1" ht="76.349999999999994" customHeight="1" x14ac:dyDescent="0.2">
      <c r="B152" s="134"/>
      <c r="C152" s="135" t="s">
        <v>830</v>
      </c>
      <c r="D152" s="135" t="s">
        <v>306</v>
      </c>
      <c r="E152" s="136" t="s">
        <v>5482</v>
      </c>
      <c r="F152" s="137" t="s">
        <v>5375</v>
      </c>
      <c r="G152" s="138" t="s">
        <v>4509</v>
      </c>
      <c r="H152" s="139">
        <v>4</v>
      </c>
      <c r="I152" s="140"/>
      <c r="J152" s="141">
        <f t="shared" si="20"/>
        <v>0</v>
      </c>
      <c r="K152" s="137" t="s">
        <v>4892</v>
      </c>
      <c r="L152" s="33"/>
      <c r="M152" s="142" t="s">
        <v>2</v>
      </c>
      <c r="N152" s="143" t="s">
        <v>42</v>
      </c>
      <c r="P152" s="144">
        <f t="shared" si="21"/>
        <v>0</v>
      </c>
      <c r="Q152" s="144">
        <v>0</v>
      </c>
      <c r="R152" s="144">
        <f t="shared" si="22"/>
        <v>0</v>
      </c>
      <c r="S152" s="144">
        <v>0</v>
      </c>
      <c r="T152" s="145">
        <f t="shared" si="23"/>
        <v>0</v>
      </c>
      <c r="AR152" s="146" t="s">
        <v>86</v>
      </c>
      <c r="AT152" s="146" t="s">
        <v>306</v>
      </c>
      <c r="AU152" s="146" t="s">
        <v>78</v>
      </c>
      <c r="AY152" s="18" t="s">
        <v>304</v>
      </c>
      <c r="BE152" s="147">
        <f t="shared" si="24"/>
        <v>0</v>
      </c>
      <c r="BF152" s="147">
        <f t="shared" si="25"/>
        <v>0</v>
      </c>
      <c r="BG152" s="147">
        <f t="shared" si="26"/>
        <v>0</v>
      </c>
      <c r="BH152" s="147">
        <f t="shared" si="27"/>
        <v>0</v>
      </c>
      <c r="BI152" s="147">
        <f t="shared" si="28"/>
        <v>0</v>
      </c>
      <c r="BJ152" s="18" t="s">
        <v>78</v>
      </c>
      <c r="BK152" s="147">
        <f t="shared" si="29"/>
        <v>0</v>
      </c>
      <c r="BL152" s="18" t="s">
        <v>86</v>
      </c>
      <c r="BM152" s="146" t="s">
        <v>1514</v>
      </c>
    </row>
    <row r="153" spans="2:65" s="1" customFormat="1" ht="76.349999999999994" customHeight="1" x14ac:dyDescent="0.2">
      <c r="B153" s="134"/>
      <c r="C153" s="135" t="s">
        <v>152</v>
      </c>
      <c r="D153" s="135" t="s">
        <v>306</v>
      </c>
      <c r="E153" s="136" t="s">
        <v>5483</v>
      </c>
      <c r="F153" s="137" t="s">
        <v>5377</v>
      </c>
      <c r="G153" s="138" t="s">
        <v>4509</v>
      </c>
      <c r="H153" s="139">
        <v>2</v>
      </c>
      <c r="I153" s="140"/>
      <c r="J153" s="141">
        <f t="shared" si="20"/>
        <v>0</v>
      </c>
      <c r="K153" s="137" t="s">
        <v>4892</v>
      </c>
      <c r="L153" s="33"/>
      <c r="M153" s="142" t="s">
        <v>2</v>
      </c>
      <c r="N153" s="143" t="s">
        <v>42</v>
      </c>
      <c r="P153" s="144">
        <f t="shared" si="21"/>
        <v>0</v>
      </c>
      <c r="Q153" s="144">
        <v>0</v>
      </c>
      <c r="R153" s="144">
        <f t="shared" si="22"/>
        <v>0</v>
      </c>
      <c r="S153" s="144">
        <v>0</v>
      </c>
      <c r="T153" s="145">
        <f t="shared" si="23"/>
        <v>0</v>
      </c>
      <c r="AR153" s="146" t="s">
        <v>86</v>
      </c>
      <c r="AT153" s="146" t="s">
        <v>306</v>
      </c>
      <c r="AU153" s="146" t="s">
        <v>78</v>
      </c>
      <c r="AY153" s="18" t="s">
        <v>304</v>
      </c>
      <c r="BE153" s="147">
        <f t="shared" si="24"/>
        <v>0</v>
      </c>
      <c r="BF153" s="147">
        <f t="shared" si="25"/>
        <v>0</v>
      </c>
      <c r="BG153" s="147">
        <f t="shared" si="26"/>
        <v>0</v>
      </c>
      <c r="BH153" s="147">
        <f t="shared" si="27"/>
        <v>0</v>
      </c>
      <c r="BI153" s="147">
        <f t="shared" si="28"/>
        <v>0</v>
      </c>
      <c r="BJ153" s="18" t="s">
        <v>78</v>
      </c>
      <c r="BK153" s="147">
        <f t="shared" si="29"/>
        <v>0</v>
      </c>
      <c r="BL153" s="18" t="s">
        <v>86</v>
      </c>
      <c r="BM153" s="146" t="s">
        <v>1565</v>
      </c>
    </row>
    <row r="154" spans="2:65" s="1" customFormat="1" ht="62.65" customHeight="1" x14ac:dyDescent="0.2">
      <c r="B154" s="134"/>
      <c r="C154" s="135" t="s">
        <v>850</v>
      </c>
      <c r="D154" s="135" t="s">
        <v>306</v>
      </c>
      <c r="E154" s="136" t="s">
        <v>5484</v>
      </c>
      <c r="F154" s="137" t="s">
        <v>5379</v>
      </c>
      <c r="G154" s="138" t="s">
        <v>4509</v>
      </c>
      <c r="H154" s="139">
        <v>2</v>
      </c>
      <c r="I154" s="140"/>
      <c r="J154" s="141">
        <f t="shared" si="20"/>
        <v>0</v>
      </c>
      <c r="K154" s="137" t="s">
        <v>4892</v>
      </c>
      <c r="L154" s="33"/>
      <c r="M154" s="142" t="s">
        <v>2</v>
      </c>
      <c r="N154" s="143" t="s">
        <v>42</v>
      </c>
      <c r="P154" s="144">
        <f t="shared" si="21"/>
        <v>0</v>
      </c>
      <c r="Q154" s="144">
        <v>0</v>
      </c>
      <c r="R154" s="144">
        <f t="shared" si="22"/>
        <v>0</v>
      </c>
      <c r="S154" s="144">
        <v>0</v>
      </c>
      <c r="T154" s="145">
        <f t="shared" si="23"/>
        <v>0</v>
      </c>
      <c r="AR154" s="146" t="s">
        <v>86</v>
      </c>
      <c r="AT154" s="146" t="s">
        <v>306</v>
      </c>
      <c r="AU154" s="146" t="s">
        <v>78</v>
      </c>
      <c r="AY154" s="18" t="s">
        <v>304</v>
      </c>
      <c r="BE154" s="147">
        <f t="shared" si="24"/>
        <v>0</v>
      </c>
      <c r="BF154" s="147">
        <f t="shared" si="25"/>
        <v>0</v>
      </c>
      <c r="BG154" s="147">
        <f t="shared" si="26"/>
        <v>0</v>
      </c>
      <c r="BH154" s="147">
        <f t="shared" si="27"/>
        <v>0</v>
      </c>
      <c r="BI154" s="147">
        <f t="shared" si="28"/>
        <v>0</v>
      </c>
      <c r="BJ154" s="18" t="s">
        <v>78</v>
      </c>
      <c r="BK154" s="147">
        <f t="shared" si="29"/>
        <v>0</v>
      </c>
      <c r="BL154" s="18" t="s">
        <v>86</v>
      </c>
      <c r="BM154" s="146" t="s">
        <v>1583</v>
      </c>
    </row>
    <row r="155" spans="2:65" s="1" customFormat="1" ht="62.65" customHeight="1" x14ac:dyDescent="0.2">
      <c r="B155" s="134"/>
      <c r="C155" s="135" t="s">
        <v>858</v>
      </c>
      <c r="D155" s="135" t="s">
        <v>306</v>
      </c>
      <c r="E155" s="136" t="s">
        <v>5485</v>
      </c>
      <c r="F155" s="137" t="s">
        <v>5381</v>
      </c>
      <c r="G155" s="138" t="s">
        <v>4509</v>
      </c>
      <c r="H155" s="139">
        <v>2</v>
      </c>
      <c r="I155" s="140"/>
      <c r="J155" s="141">
        <f t="shared" si="20"/>
        <v>0</v>
      </c>
      <c r="K155" s="137" t="s">
        <v>4892</v>
      </c>
      <c r="L155" s="33"/>
      <c r="M155" s="142" t="s">
        <v>2</v>
      </c>
      <c r="N155" s="143" t="s">
        <v>42</v>
      </c>
      <c r="P155" s="144">
        <f t="shared" si="21"/>
        <v>0</v>
      </c>
      <c r="Q155" s="144">
        <v>0</v>
      </c>
      <c r="R155" s="144">
        <f t="shared" si="22"/>
        <v>0</v>
      </c>
      <c r="S155" s="144">
        <v>0</v>
      </c>
      <c r="T155" s="145">
        <f t="shared" si="23"/>
        <v>0</v>
      </c>
      <c r="AR155" s="146" t="s">
        <v>86</v>
      </c>
      <c r="AT155" s="146" t="s">
        <v>306</v>
      </c>
      <c r="AU155" s="146" t="s">
        <v>78</v>
      </c>
      <c r="AY155" s="18" t="s">
        <v>304</v>
      </c>
      <c r="BE155" s="147">
        <f t="shared" si="24"/>
        <v>0</v>
      </c>
      <c r="BF155" s="147">
        <f t="shared" si="25"/>
        <v>0</v>
      </c>
      <c r="BG155" s="147">
        <f t="shared" si="26"/>
        <v>0</v>
      </c>
      <c r="BH155" s="147">
        <f t="shared" si="27"/>
        <v>0</v>
      </c>
      <c r="BI155" s="147">
        <f t="shared" si="28"/>
        <v>0</v>
      </c>
      <c r="BJ155" s="18" t="s">
        <v>78</v>
      </c>
      <c r="BK155" s="147">
        <f t="shared" si="29"/>
        <v>0</v>
      </c>
      <c r="BL155" s="18" t="s">
        <v>86</v>
      </c>
      <c r="BM155" s="146" t="s">
        <v>1618</v>
      </c>
    </row>
    <row r="156" spans="2:65" s="1" customFormat="1" ht="62.65" customHeight="1" x14ac:dyDescent="0.2">
      <c r="B156" s="134"/>
      <c r="C156" s="135" t="s">
        <v>868</v>
      </c>
      <c r="D156" s="135" t="s">
        <v>306</v>
      </c>
      <c r="E156" s="136" t="s">
        <v>5486</v>
      </c>
      <c r="F156" s="137" t="s">
        <v>5383</v>
      </c>
      <c r="G156" s="138" t="s">
        <v>4509</v>
      </c>
      <c r="H156" s="139">
        <v>1</v>
      </c>
      <c r="I156" s="140"/>
      <c r="J156" s="141">
        <f t="shared" si="20"/>
        <v>0</v>
      </c>
      <c r="K156" s="137" t="s">
        <v>4892</v>
      </c>
      <c r="L156" s="33"/>
      <c r="M156" s="142" t="s">
        <v>2</v>
      </c>
      <c r="N156" s="143" t="s">
        <v>42</v>
      </c>
      <c r="P156" s="144">
        <f t="shared" si="21"/>
        <v>0</v>
      </c>
      <c r="Q156" s="144">
        <v>0</v>
      </c>
      <c r="R156" s="144">
        <f t="shared" si="22"/>
        <v>0</v>
      </c>
      <c r="S156" s="144">
        <v>0</v>
      </c>
      <c r="T156" s="145">
        <f t="shared" si="23"/>
        <v>0</v>
      </c>
      <c r="AR156" s="146" t="s">
        <v>86</v>
      </c>
      <c r="AT156" s="146" t="s">
        <v>306</v>
      </c>
      <c r="AU156" s="146" t="s">
        <v>78</v>
      </c>
      <c r="AY156" s="18" t="s">
        <v>304</v>
      </c>
      <c r="BE156" s="147">
        <f t="shared" si="24"/>
        <v>0</v>
      </c>
      <c r="BF156" s="147">
        <f t="shared" si="25"/>
        <v>0</v>
      </c>
      <c r="BG156" s="147">
        <f t="shared" si="26"/>
        <v>0</v>
      </c>
      <c r="BH156" s="147">
        <f t="shared" si="27"/>
        <v>0</v>
      </c>
      <c r="BI156" s="147">
        <f t="shared" si="28"/>
        <v>0</v>
      </c>
      <c r="BJ156" s="18" t="s">
        <v>78</v>
      </c>
      <c r="BK156" s="147">
        <f t="shared" si="29"/>
        <v>0</v>
      </c>
      <c r="BL156" s="18" t="s">
        <v>86</v>
      </c>
      <c r="BM156" s="146" t="s">
        <v>1646</v>
      </c>
    </row>
    <row r="157" spans="2:65" s="1" customFormat="1" ht="62.65" customHeight="1" x14ac:dyDescent="0.2">
      <c r="B157" s="134"/>
      <c r="C157" s="135" t="s">
        <v>875</v>
      </c>
      <c r="D157" s="135" t="s">
        <v>306</v>
      </c>
      <c r="E157" s="136" t="s">
        <v>5487</v>
      </c>
      <c r="F157" s="137" t="s">
        <v>5385</v>
      </c>
      <c r="G157" s="138" t="s">
        <v>4509</v>
      </c>
      <c r="H157" s="139">
        <v>2</v>
      </c>
      <c r="I157" s="140"/>
      <c r="J157" s="141">
        <f t="shared" si="20"/>
        <v>0</v>
      </c>
      <c r="K157" s="137" t="s">
        <v>4892</v>
      </c>
      <c r="L157" s="33"/>
      <c r="M157" s="142" t="s">
        <v>2</v>
      </c>
      <c r="N157" s="143" t="s">
        <v>42</v>
      </c>
      <c r="P157" s="144">
        <f t="shared" si="21"/>
        <v>0</v>
      </c>
      <c r="Q157" s="144">
        <v>0</v>
      </c>
      <c r="R157" s="144">
        <f t="shared" si="22"/>
        <v>0</v>
      </c>
      <c r="S157" s="144">
        <v>0</v>
      </c>
      <c r="T157" s="145">
        <f t="shared" si="23"/>
        <v>0</v>
      </c>
      <c r="AR157" s="146" t="s">
        <v>86</v>
      </c>
      <c r="AT157" s="146" t="s">
        <v>306</v>
      </c>
      <c r="AU157" s="146" t="s">
        <v>78</v>
      </c>
      <c r="AY157" s="18" t="s">
        <v>304</v>
      </c>
      <c r="BE157" s="147">
        <f t="shared" si="24"/>
        <v>0</v>
      </c>
      <c r="BF157" s="147">
        <f t="shared" si="25"/>
        <v>0</v>
      </c>
      <c r="BG157" s="147">
        <f t="shared" si="26"/>
        <v>0</v>
      </c>
      <c r="BH157" s="147">
        <f t="shared" si="27"/>
        <v>0</v>
      </c>
      <c r="BI157" s="147">
        <f t="shared" si="28"/>
        <v>0</v>
      </c>
      <c r="BJ157" s="18" t="s">
        <v>78</v>
      </c>
      <c r="BK157" s="147">
        <f t="shared" si="29"/>
        <v>0</v>
      </c>
      <c r="BL157" s="18" t="s">
        <v>86</v>
      </c>
      <c r="BM157" s="146" t="s">
        <v>1659</v>
      </c>
    </row>
    <row r="158" spans="2:65" s="1" customFormat="1" ht="76.349999999999994" customHeight="1" x14ac:dyDescent="0.2">
      <c r="B158" s="134"/>
      <c r="C158" s="135" t="s">
        <v>881</v>
      </c>
      <c r="D158" s="135" t="s">
        <v>306</v>
      </c>
      <c r="E158" s="136" t="s">
        <v>5488</v>
      </c>
      <c r="F158" s="137" t="s">
        <v>5387</v>
      </c>
      <c r="G158" s="138" t="s">
        <v>4509</v>
      </c>
      <c r="H158" s="139">
        <v>14</v>
      </c>
      <c r="I158" s="140"/>
      <c r="J158" s="141">
        <f t="shared" si="20"/>
        <v>0</v>
      </c>
      <c r="K158" s="137" t="s">
        <v>4892</v>
      </c>
      <c r="L158" s="33"/>
      <c r="M158" s="142" t="s">
        <v>2</v>
      </c>
      <c r="N158" s="143" t="s">
        <v>42</v>
      </c>
      <c r="P158" s="144">
        <f t="shared" si="21"/>
        <v>0</v>
      </c>
      <c r="Q158" s="144">
        <v>0</v>
      </c>
      <c r="R158" s="144">
        <f t="shared" si="22"/>
        <v>0</v>
      </c>
      <c r="S158" s="144">
        <v>0</v>
      </c>
      <c r="T158" s="145">
        <f t="shared" si="23"/>
        <v>0</v>
      </c>
      <c r="AR158" s="146" t="s">
        <v>86</v>
      </c>
      <c r="AT158" s="146" t="s">
        <v>306</v>
      </c>
      <c r="AU158" s="146" t="s">
        <v>78</v>
      </c>
      <c r="AY158" s="18" t="s">
        <v>304</v>
      </c>
      <c r="BE158" s="147">
        <f t="shared" si="24"/>
        <v>0</v>
      </c>
      <c r="BF158" s="147">
        <f t="shared" si="25"/>
        <v>0</v>
      </c>
      <c r="BG158" s="147">
        <f t="shared" si="26"/>
        <v>0</v>
      </c>
      <c r="BH158" s="147">
        <f t="shared" si="27"/>
        <v>0</v>
      </c>
      <c r="BI158" s="147">
        <f t="shared" si="28"/>
        <v>0</v>
      </c>
      <c r="BJ158" s="18" t="s">
        <v>78</v>
      </c>
      <c r="BK158" s="147">
        <f t="shared" si="29"/>
        <v>0</v>
      </c>
      <c r="BL158" s="18" t="s">
        <v>86</v>
      </c>
      <c r="BM158" s="146" t="s">
        <v>1679</v>
      </c>
    </row>
    <row r="159" spans="2:65" s="1" customFormat="1" ht="55.5" customHeight="1" x14ac:dyDescent="0.2">
      <c r="B159" s="134"/>
      <c r="C159" s="135" t="s">
        <v>887</v>
      </c>
      <c r="D159" s="135" t="s">
        <v>306</v>
      </c>
      <c r="E159" s="136" t="s">
        <v>5489</v>
      </c>
      <c r="F159" s="137" t="s">
        <v>5389</v>
      </c>
      <c r="G159" s="138" t="s">
        <v>4509</v>
      </c>
      <c r="H159" s="139">
        <v>1</v>
      </c>
      <c r="I159" s="140"/>
      <c r="J159" s="141">
        <f t="shared" si="20"/>
        <v>0</v>
      </c>
      <c r="K159" s="137" t="s">
        <v>4892</v>
      </c>
      <c r="L159" s="33"/>
      <c r="M159" s="142" t="s">
        <v>2</v>
      </c>
      <c r="N159" s="143" t="s">
        <v>42</v>
      </c>
      <c r="P159" s="144">
        <f t="shared" si="21"/>
        <v>0</v>
      </c>
      <c r="Q159" s="144">
        <v>0</v>
      </c>
      <c r="R159" s="144">
        <f t="shared" si="22"/>
        <v>0</v>
      </c>
      <c r="S159" s="144">
        <v>0</v>
      </c>
      <c r="T159" s="145">
        <f t="shared" si="23"/>
        <v>0</v>
      </c>
      <c r="AR159" s="146" t="s">
        <v>86</v>
      </c>
      <c r="AT159" s="146" t="s">
        <v>306</v>
      </c>
      <c r="AU159" s="146" t="s">
        <v>78</v>
      </c>
      <c r="AY159" s="18" t="s">
        <v>304</v>
      </c>
      <c r="BE159" s="147">
        <f t="shared" si="24"/>
        <v>0</v>
      </c>
      <c r="BF159" s="147">
        <f t="shared" si="25"/>
        <v>0</v>
      </c>
      <c r="BG159" s="147">
        <f t="shared" si="26"/>
        <v>0</v>
      </c>
      <c r="BH159" s="147">
        <f t="shared" si="27"/>
        <v>0</v>
      </c>
      <c r="BI159" s="147">
        <f t="shared" si="28"/>
        <v>0</v>
      </c>
      <c r="BJ159" s="18" t="s">
        <v>78</v>
      </c>
      <c r="BK159" s="147">
        <f t="shared" si="29"/>
        <v>0</v>
      </c>
      <c r="BL159" s="18" t="s">
        <v>86</v>
      </c>
      <c r="BM159" s="146" t="s">
        <v>1687</v>
      </c>
    </row>
    <row r="160" spans="2:65" s="1" customFormat="1" ht="168" customHeight="1" x14ac:dyDescent="0.2">
      <c r="B160" s="134"/>
      <c r="C160" s="135" t="s">
        <v>898</v>
      </c>
      <c r="D160" s="135" t="s">
        <v>306</v>
      </c>
      <c r="E160" s="136" t="s">
        <v>5490</v>
      </c>
      <c r="F160" s="137" t="s">
        <v>5391</v>
      </c>
      <c r="G160" s="138" t="s">
        <v>4509</v>
      </c>
      <c r="H160" s="139">
        <v>7</v>
      </c>
      <c r="I160" s="140"/>
      <c r="J160" s="141">
        <f t="shared" si="20"/>
        <v>0</v>
      </c>
      <c r="K160" s="137" t="s">
        <v>4892</v>
      </c>
      <c r="L160" s="33"/>
      <c r="M160" s="142" t="s">
        <v>2</v>
      </c>
      <c r="N160" s="143" t="s">
        <v>42</v>
      </c>
      <c r="P160" s="144">
        <f t="shared" si="21"/>
        <v>0</v>
      </c>
      <c r="Q160" s="144">
        <v>0</v>
      </c>
      <c r="R160" s="144">
        <f t="shared" si="22"/>
        <v>0</v>
      </c>
      <c r="S160" s="144">
        <v>0</v>
      </c>
      <c r="T160" s="145">
        <f t="shared" si="23"/>
        <v>0</v>
      </c>
      <c r="AR160" s="146" t="s">
        <v>86</v>
      </c>
      <c r="AT160" s="146" t="s">
        <v>306</v>
      </c>
      <c r="AU160" s="146" t="s">
        <v>78</v>
      </c>
      <c r="AY160" s="18" t="s">
        <v>304</v>
      </c>
      <c r="BE160" s="147">
        <f t="shared" si="24"/>
        <v>0</v>
      </c>
      <c r="BF160" s="147">
        <f t="shared" si="25"/>
        <v>0</v>
      </c>
      <c r="BG160" s="147">
        <f t="shared" si="26"/>
        <v>0</v>
      </c>
      <c r="BH160" s="147">
        <f t="shared" si="27"/>
        <v>0</v>
      </c>
      <c r="BI160" s="147">
        <f t="shared" si="28"/>
        <v>0</v>
      </c>
      <c r="BJ160" s="18" t="s">
        <v>78</v>
      </c>
      <c r="BK160" s="147">
        <f t="shared" si="29"/>
        <v>0</v>
      </c>
      <c r="BL160" s="18" t="s">
        <v>86</v>
      </c>
      <c r="BM160" s="146" t="s">
        <v>1698</v>
      </c>
    </row>
    <row r="161" spans="2:65" s="1" customFormat="1" ht="336.6" customHeight="1" x14ac:dyDescent="0.2">
      <c r="B161" s="134"/>
      <c r="C161" s="135" t="s">
        <v>916</v>
      </c>
      <c r="D161" s="135" t="s">
        <v>306</v>
      </c>
      <c r="E161" s="136" t="s">
        <v>5491</v>
      </c>
      <c r="F161" s="137" t="s">
        <v>5393</v>
      </c>
      <c r="G161" s="138" t="s">
        <v>4509</v>
      </c>
      <c r="H161" s="139">
        <v>2</v>
      </c>
      <c r="I161" s="140"/>
      <c r="J161" s="141">
        <f t="shared" si="20"/>
        <v>0</v>
      </c>
      <c r="K161" s="137" t="s">
        <v>4892</v>
      </c>
      <c r="L161" s="33"/>
      <c r="M161" s="142" t="s">
        <v>2</v>
      </c>
      <c r="N161" s="143" t="s">
        <v>42</v>
      </c>
      <c r="P161" s="144">
        <f t="shared" si="21"/>
        <v>0</v>
      </c>
      <c r="Q161" s="144">
        <v>0</v>
      </c>
      <c r="R161" s="144">
        <f t="shared" si="22"/>
        <v>0</v>
      </c>
      <c r="S161" s="144">
        <v>0</v>
      </c>
      <c r="T161" s="145">
        <f t="shared" si="23"/>
        <v>0</v>
      </c>
      <c r="AR161" s="146" t="s">
        <v>86</v>
      </c>
      <c r="AT161" s="146" t="s">
        <v>306</v>
      </c>
      <c r="AU161" s="146" t="s">
        <v>78</v>
      </c>
      <c r="AY161" s="18" t="s">
        <v>304</v>
      </c>
      <c r="BE161" s="147">
        <f t="shared" si="24"/>
        <v>0</v>
      </c>
      <c r="BF161" s="147">
        <f t="shared" si="25"/>
        <v>0</v>
      </c>
      <c r="BG161" s="147">
        <f t="shared" si="26"/>
        <v>0</v>
      </c>
      <c r="BH161" s="147">
        <f t="shared" si="27"/>
        <v>0</v>
      </c>
      <c r="BI161" s="147">
        <f t="shared" si="28"/>
        <v>0</v>
      </c>
      <c r="BJ161" s="18" t="s">
        <v>78</v>
      </c>
      <c r="BK161" s="147">
        <f t="shared" si="29"/>
        <v>0</v>
      </c>
      <c r="BL161" s="18" t="s">
        <v>86</v>
      </c>
      <c r="BM161" s="146" t="s">
        <v>1710</v>
      </c>
    </row>
    <row r="162" spans="2:65" s="1" customFormat="1" ht="336.6" customHeight="1" x14ac:dyDescent="0.2">
      <c r="B162" s="134"/>
      <c r="C162" s="135" t="s">
        <v>932</v>
      </c>
      <c r="D162" s="135" t="s">
        <v>306</v>
      </c>
      <c r="E162" s="136" t="s">
        <v>5492</v>
      </c>
      <c r="F162" s="137" t="s">
        <v>5395</v>
      </c>
      <c r="G162" s="138" t="s">
        <v>4509</v>
      </c>
      <c r="H162" s="139">
        <v>2</v>
      </c>
      <c r="I162" s="140"/>
      <c r="J162" s="141">
        <f t="shared" si="20"/>
        <v>0</v>
      </c>
      <c r="K162" s="137" t="s">
        <v>4892</v>
      </c>
      <c r="L162" s="33"/>
      <c r="M162" s="142" t="s">
        <v>2</v>
      </c>
      <c r="N162" s="143" t="s">
        <v>42</v>
      </c>
      <c r="P162" s="144">
        <f t="shared" si="21"/>
        <v>0</v>
      </c>
      <c r="Q162" s="144">
        <v>0</v>
      </c>
      <c r="R162" s="144">
        <f t="shared" si="22"/>
        <v>0</v>
      </c>
      <c r="S162" s="144">
        <v>0</v>
      </c>
      <c r="T162" s="145">
        <f t="shared" si="23"/>
        <v>0</v>
      </c>
      <c r="AR162" s="146" t="s">
        <v>86</v>
      </c>
      <c r="AT162" s="146" t="s">
        <v>306</v>
      </c>
      <c r="AU162" s="146" t="s">
        <v>78</v>
      </c>
      <c r="AY162" s="18" t="s">
        <v>304</v>
      </c>
      <c r="BE162" s="147">
        <f t="shared" si="24"/>
        <v>0</v>
      </c>
      <c r="BF162" s="147">
        <f t="shared" si="25"/>
        <v>0</v>
      </c>
      <c r="BG162" s="147">
        <f t="shared" si="26"/>
        <v>0</v>
      </c>
      <c r="BH162" s="147">
        <f t="shared" si="27"/>
        <v>0</v>
      </c>
      <c r="BI162" s="147">
        <f t="shared" si="28"/>
        <v>0</v>
      </c>
      <c r="BJ162" s="18" t="s">
        <v>78</v>
      </c>
      <c r="BK162" s="147">
        <f t="shared" si="29"/>
        <v>0</v>
      </c>
      <c r="BL162" s="18" t="s">
        <v>86</v>
      </c>
      <c r="BM162" s="146" t="s">
        <v>1757</v>
      </c>
    </row>
    <row r="163" spans="2:65" s="1" customFormat="1" ht="90" customHeight="1" x14ac:dyDescent="0.2">
      <c r="B163" s="134"/>
      <c r="C163" s="135" t="s">
        <v>938</v>
      </c>
      <c r="D163" s="135" t="s">
        <v>306</v>
      </c>
      <c r="E163" s="136" t="s">
        <v>5493</v>
      </c>
      <c r="F163" s="137" t="s">
        <v>5397</v>
      </c>
      <c r="G163" s="138" t="s">
        <v>4509</v>
      </c>
      <c r="H163" s="139">
        <v>1</v>
      </c>
      <c r="I163" s="140"/>
      <c r="J163" s="141">
        <f t="shared" si="20"/>
        <v>0</v>
      </c>
      <c r="K163" s="137" t="s">
        <v>4892</v>
      </c>
      <c r="L163" s="33"/>
      <c r="M163" s="142" t="s">
        <v>2</v>
      </c>
      <c r="N163" s="143" t="s">
        <v>42</v>
      </c>
      <c r="P163" s="144">
        <f t="shared" si="21"/>
        <v>0</v>
      </c>
      <c r="Q163" s="144">
        <v>0</v>
      </c>
      <c r="R163" s="144">
        <f t="shared" si="22"/>
        <v>0</v>
      </c>
      <c r="S163" s="144">
        <v>0</v>
      </c>
      <c r="T163" s="145">
        <f t="shared" si="23"/>
        <v>0</v>
      </c>
      <c r="AR163" s="146" t="s">
        <v>86</v>
      </c>
      <c r="AT163" s="146" t="s">
        <v>306</v>
      </c>
      <c r="AU163" s="146" t="s">
        <v>78</v>
      </c>
      <c r="AY163" s="18" t="s">
        <v>304</v>
      </c>
      <c r="BE163" s="147">
        <f t="shared" si="24"/>
        <v>0</v>
      </c>
      <c r="BF163" s="147">
        <f t="shared" si="25"/>
        <v>0</v>
      </c>
      <c r="BG163" s="147">
        <f t="shared" si="26"/>
        <v>0</v>
      </c>
      <c r="BH163" s="147">
        <f t="shared" si="27"/>
        <v>0</v>
      </c>
      <c r="BI163" s="147">
        <f t="shared" si="28"/>
        <v>0</v>
      </c>
      <c r="BJ163" s="18" t="s">
        <v>78</v>
      </c>
      <c r="BK163" s="147">
        <f t="shared" si="29"/>
        <v>0</v>
      </c>
      <c r="BL163" s="18" t="s">
        <v>86</v>
      </c>
      <c r="BM163" s="146" t="s">
        <v>1761</v>
      </c>
    </row>
    <row r="164" spans="2:65" s="1" customFormat="1" ht="180.75" customHeight="1" x14ac:dyDescent="0.2">
      <c r="B164" s="134"/>
      <c r="C164" s="135" t="s">
        <v>944</v>
      </c>
      <c r="D164" s="135" t="s">
        <v>306</v>
      </c>
      <c r="E164" s="136" t="s">
        <v>5494</v>
      </c>
      <c r="F164" s="137" t="s">
        <v>5399</v>
      </c>
      <c r="G164" s="138" t="s">
        <v>4509</v>
      </c>
      <c r="H164" s="139">
        <v>1</v>
      </c>
      <c r="I164" s="140"/>
      <c r="J164" s="141">
        <f t="shared" si="20"/>
        <v>0</v>
      </c>
      <c r="K164" s="137" t="s">
        <v>4892</v>
      </c>
      <c r="L164" s="33"/>
      <c r="M164" s="142" t="s">
        <v>2</v>
      </c>
      <c r="N164" s="143" t="s">
        <v>42</v>
      </c>
      <c r="P164" s="144">
        <f t="shared" si="21"/>
        <v>0</v>
      </c>
      <c r="Q164" s="144">
        <v>0</v>
      </c>
      <c r="R164" s="144">
        <f t="shared" si="22"/>
        <v>0</v>
      </c>
      <c r="S164" s="144">
        <v>0</v>
      </c>
      <c r="T164" s="145">
        <f t="shared" si="23"/>
        <v>0</v>
      </c>
      <c r="AR164" s="146" t="s">
        <v>86</v>
      </c>
      <c r="AT164" s="146" t="s">
        <v>306</v>
      </c>
      <c r="AU164" s="146" t="s">
        <v>78</v>
      </c>
      <c r="AY164" s="18" t="s">
        <v>304</v>
      </c>
      <c r="BE164" s="147">
        <f t="shared" si="24"/>
        <v>0</v>
      </c>
      <c r="BF164" s="147">
        <f t="shared" si="25"/>
        <v>0</v>
      </c>
      <c r="BG164" s="147">
        <f t="shared" si="26"/>
        <v>0</v>
      </c>
      <c r="BH164" s="147">
        <f t="shared" si="27"/>
        <v>0</v>
      </c>
      <c r="BI164" s="147">
        <f t="shared" si="28"/>
        <v>0</v>
      </c>
      <c r="BJ164" s="18" t="s">
        <v>78</v>
      </c>
      <c r="BK164" s="147">
        <f t="shared" si="29"/>
        <v>0</v>
      </c>
      <c r="BL164" s="18" t="s">
        <v>86</v>
      </c>
      <c r="BM164" s="146" t="s">
        <v>1780</v>
      </c>
    </row>
    <row r="165" spans="2:65" s="1" customFormat="1" ht="180.75" customHeight="1" x14ac:dyDescent="0.2">
      <c r="B165" s="134"/>
      <c r="C165" s="135" t="s">
        <v>957</v>
      </c>
      <c r="D165" s="135" t="s">
        <v>306</v>
      </c>
      <c r="E165" s="136" t="s">
        <v>5495</v>
      </c>
      <c r="F165" s="137" t="s">
        <v>5401</v>
      </c>
      <c r="G165" s="138" t="s">
        <v>4509</v>
      </c>
      <c r="H165" s="139">
        <v>11</v>
      </c>
      <c r="I165" s="140"/>
      <c r="J165" s="141">
        <f t="shared" si="20"/>
        <v>0</v>
      </c>
      <c r="K165" s="137" t="s">
        <v>4892</v>
      </c>
      <c r="L165" s="33"/>
      <c r="M165" s="142" t="s">
        <v>2</v>
      </c>
      <c r="N165" s="143" t="s">
        <v>42</v>
      </c>
      <c r="P165" s="144">
        <f t="shared" si="21"/>
        <v>0</v>
      </c>
      <c r="Q165" s="144">
        <v>0</v>
      </c>
      <c r="R165" s="144">
        <f t="shared" si="22"/>
        <v>0</v>
      </c>
      <c r="S165" s="144">
        <v>0</v>
      </c>
      <c r="T165" s="145">
        <f t="shared" si="23"/>
        <v>0</v>
      </c>
      <c r="AR165" s="146" t="s">
        <v>86</v>
      </c>
      <c r="AT165" s="146" t="s">
        <v>306</v>
      </c>
      <c r="AU165" s="146" t="s">
        <v>78</v>
      </c>
      <c r="AY165" s="18" t="s">
        <v>304</v>
      </c>
      <c r="BE165" s="147">
        <f t="shared" si="24"/>
        <v>0</v>
      </c>
      <c r="BF165" s="147">
        <f t="shared" si="25"/>
        <v>0</v>
      </c>
      <c r="BG165" s="147">
        <f t="shared" si="26"/>
        <v>0</v>
      </c>
      <c r="BH165" s="147">
        <f t="shared" si="27"/>
        <v>0</v>
      </c>
      <c r="BI165" s="147">
        <f t="shared" si="28"/>
        <v>0</v>
      </c>
      <c r="BJ165" s="18" t="s">
        <v>78</v>
      </c>
      <c r="BK165" s="147">
        <f t="shared" si="29"/>
        <v>0</v>
      </c>
      <c r="BL165" s="18" t="s">
        <v>86</v>
      </c>
      <c r="BM165" s="146" t="s">
        <v>1790</v>
      </c>
    </row>
    <row r="166" spans="2:65" s="1" customFormat="1" ht="180.75" customHeight="1" x14ac:dyDescent="0.2">
      <c r="B166" s="134"/>
      <c r="C166" s="135" t="s">
        <v>972</v>
      </c>
      <c r="D166" s="135" t="s">
        <v>306</v>
      </c>
      <c r="E166" s="136" t="s">
        <v>5496</v>
      </c>
      <c r="F166" s="137" t="s">
        <v>5403</v>
      </c>
      <c r="G166" s="138" t="s">
        <v>4509</v>
      </c>
      <c r="H166" s="139">
        <v>1</v>
      </c>
      <c r="I166" s="140"/>
      <c r="J166" s="141">
        <f t="shared" si="20"/>
        <v>0</v>
      </c>
      <c r="K166" s="137" t="s">
        <v>4892</v>
      </c>
      <c r="L166" s="33"/>
      <c r="M166" s="142" t="s">
        <v>2</v>
      </c>
      <c r="N166" s="143" t="s">
        <v>42</v>
      </c>
      <c r="P166" s="144">
        <f t="shared" si="21"/>
        <v>0</v>
      </c>
      <c r="Q166" s="144">
        <v>0</v>
      </c>
      <c r="R166" s="144">
        <f t="shared" si="22"/>
        <v>0</v>
      </c>
      <c r="S166" s="144">
        <v>0</v>
      </c>
      <c r="T166" s="145">
        <f t="shared" si="23"/>
        <v>0</v>
      </c>
      <c r="AR166" s="146" t="s">
        <v>86</v>
      </c>
      <c r="AT166" s="146" t="s">
        <v>306</v>
      </c>
      <c r="AU166" s="146" t="s">
        <v>78</v>
      </c>
      <c r="AY166" s="18" t="s">
        <v>304</v>
      </c>
      <c r="BE166" s="147">
        <f t="shared" si="24"/>
        <v>0</v>
      </c>
      <c r="BF166" s="147">
        <f t="shared" si="25"/>
        <v>0</v>
      </c>
      <c r="BG166" s="147">
        <f t="shared" si="26"/>
        <v>0</v>
      </c>
      <c r="BH166" s="147">
        <f t="shared" si="27"/>
        <v>0</v>
      </c>
      <c r="BI166" s="147">
        <f t="shared" si="28"/>
        <v>0</v>
      </c>
      <c r="BJ166" s="18" t="s">
        <v>78</v>
      </c>
      <c r="BK166" s="147">
        <f t="shared" si="29"/>
        <v>0</v>
      </c>
      <c r="BL166" s="18" t="s">
        <v>86</v>
      </c>
      <c r="BM166" s="146" t="s">
        <v>1814</v>
      </c>
    </row>
    <row r="167" spans="2:65" s="1" customFormat="1" ht="180.75" customHeight="1" x14ac:dyDescent="0.2">
      <c r="B167" s="134"/>
      <c r="C167" s="135" t="s">
        <v>996</v>
      </c>
      <c r="D167" s="135" t="s">
        <v>306</v>
      </c>
      <c r="E167" s="136" t="s">
        <v>5497</v>
      </c>
      <c r="F167" s="137" t="s">
        <v>5405</v>
      </c>
      <c r="G167" s="138" t="s">
        <v>4509</v>
      </c>
      <c r="H167" s="139">
        <v>1</v>
      </c>
      <c r="I167" s="140"/>
      <c r="J167" s="141">
        <f t="shared" si="20"/>
        <v>0</v>
      </c>
      <c r="K167" s="137" t="s">
        <v>4892</v>
      </c>
      <c r="L167" s="33"/>
      <c r="M167" s="142" t="s">
        <v>2</v>
      </c>
      <c r="N167" s="143" t="s">
        <v>42</v>
      </c>
      <c r="P167" s="144">
        <f t="shared" si="21"/>
        <v>0</v>
      </c>
      <c r="Q167" s="144">
        <v>0</v>
      </c>
      <c r="R167" s="144">
        <f t="shared" si="22"/>
        <v>0</v>
      </c>
      <c r="S167" s="144">
        <v>0</v>
      </c>
      <c r="T167" s="145">
        <f t="shared" si="23"/>
        <v>0</v>
      </c>
      <c r="AR167" s="146" t="s">
        <v>86</v>
      </c>
      <c r="AT167" s="146" t="s">
        <v>306</v>
      </c>
      <c r="AU167" s="146" t="s">
        <v>78</v>
      </c>
      <c r="AY167" s="18" t="s">
        <v>304</v>
      </c>
      <c r="BE167" s="147">
        <f t="shared" si="24"/>
        <v>0</v>
      </c>
      <c r="BF167" s="147">
        <f t="shared" si="25"/>
        <v>0</v>
      </c>
      <c r="BG167" s="147">
        <f t="shared" si="26"/>
        <v>0</v>
      </c>
      <c r="BH167" s="147">
        <f t="shared" si="27"/>
        <v>0</v>
      </c>
      <c r="BI167" s="147">
        <f t="shared" si="28"/>
        <v>0</v>
      </c>
      <c r="BJ167" s="18" t="s">
        <v>78</v>
      </c>
      <c r="BK167" s="147">
        <f t="shared" si="29"/>
        <v>0</v>
      </c>
      <c r="BL167" s="18" t="s">
        <v>86</v>
      </c>
      <c r="BM167" s="146" t="s">
        <v>1836</v>
      </c>
    </row>
    <row r="168" spans="2:65" s="1" customFormat="1" ht="24.2" customHeight="1" x14ac:dyDescent="0.2">
      <c r="B168" s="134"/>
      <c r="C168" s="135" t="s">
        <v>1016</v>
      </c>
      <c r="D168" s="135" t="s">
        <v>306</v>
      </c>
      <c r="E168" s="136" t="s">
        <v>5498</v>
      </c>
      <c r="F168" s="137" t="s">
        <v>5407</v>
      </c>
      <c r="G168" s="138" t="s">
        <v>130</v>
      </c>
      <c r="H168" s="139">
        <v>53</v>
      </c>
      <c r="I168" s="140"/>
      <c r="J168" s="141">
        <f t="shared" si="20"/>
        <v>0</v>
      </c>
      <c r="K168" s="137" t="s">
        <v>4892</v>
      </c>
      <c r="L168" s="33"/>
      <c r="M168" s="142" t="s">
        <v>2</v>
      </c>
      <c r="N168" s="143" t="s">
        <v>42</v>
      </c>
      <c r="P168" s="144">
        <f t="shared" si="21"/>
        <v>0</v>
      </c>
      <c r="Q168" s="144">
        <v>0</v>
      </c>
      <c r="R168" s="144">
        <f t="shared" si="22"/>
        <v>0</v>
      </c>
      <c r="S168" s="144">
        <v>0</v>
      </c>
      <c r="T168" s="145">
        <f t="shared" si="23"/>
        <v>0</v>
      </c>
      <c r="AR168" s="146" t="s">
        <v>86</v>
      </c>
      <c r="AT168" s="146" t="s">
        <v>306</v>
      </c>
      <c r="AU168" s="146" t="s">
        <v>78</v>
      </c>
      <c r="AY168" s="18" t="s">
        <v>304</v>
      </c>
      <c r="BE168" s="147">
        <f t="shared" si="24"/>
        <v>0</v>
      </c>
      <c r="BF168" s="147">
        <f t="shared" si="25"/>
        <v>0</v>
      </c>
      <c r="BG168" s="147">
        <f t="shared" si="26"/>
        <v>0</v>
      </c>
      <c r="BH168" s="147">
        <f t="shared" si="27"/>
        <v>0</v>
      </c>
      <c r="BI168" s="147">
        <f t="shared" si="28"/>
        <v>0</v>
      </c>
      <c r="BJ168" s="18" t="s">
        <v>78</v>
      </c>
      <c r="BK168" s="147">
        <f t="shared" si="29"/>
        <v>0</v>
      </c>
      <c r="BL168" s="18" t="s">
        <v>86</v>
      </c>
      <c r="BM168" s="146" t="s">
        <v>1850</v>
      </c>
    </row>
    <row r="169" spans="2:65" s="1" customFormat="1" ht="24.2" customHeight="1" x14ac:dyDescent="0.2">
      <c r="B169" s="134"/>
      <c r="C169" s="135" t="s">
        <v>1034</v>
      </c>
      <c r="D169" s="135" t="s">
        <v>306</v>
      </c>
      <c r="E169" s="136" t="s">
        <v>5499</v>
      </c>
      <c r="F169" s="137" t="s">
        <v>5409</v>
      </c>
      <c r="G169" s="138" t="s">
        <v>130</v>
      </c>
      <c r="H169" s="139">
        <v>105</v>
      </c>
      <c r="I169" s="140"/>
      <c r="J169" s="141">
        <f t="shared" si="20"/>
        <v>0</v>
      </c>
      <c r="K169" s="137" t="s">
        <v>4892</v>
      </c>
      <c r="L169" s="33"/>
      <c r="M169" s="142" t="s">
        <v>2</v>
      </c>
      <c r="N169" s="143" t="s">
        <v>42</v>
      </c>
      <c r="P169" s="144">
        <f t="shared" si="21"/>
        <v>0</v>
      </c>
      <c r="Q169" s="144">
        <v>0</v>
      </c>
      <c r="R169" s="144">
        <f t="shared" si="22"/>
        <v>0</v>
      </c>
      <c r="S169" s="144">
        <v>0</v>
      </c>
      <c r="T169" s="145">
        <f t="shared" si="23"/>
        <v>0</v>
      </c>
      <c r="AR169" s="146" t="s">
        <v>86</v>
      </c>
      <c r="AT169" s="146" t="s">
        <v>306</v>
      </c>
      <c r="AU169" s="146" t="s">
        <v>78</v>
      </c>
      <c r="AY169" s="18" t="s">
        <v>304</v>
      </c>
      <c r="BE169" s="147">
        <f t="shared" si="24"/>
        <v>0</v>
      </c>
      <c r="BF169" s="147">
        <f t="shared" si="25"/>
        <v>0</v>
      </c>
      <c r="BG169" s="147">
        <f t="shared" si="26"/>
        <v>0</v>
      </c>
      <c r="BH169" s="147">
        <f t="shared" si="27"/>
        <v>0</v>
      </c>
      <c r="BI169" s="147">
        <f t="shared" si="28"/>
        <v>0</v>
      </c>
      <c r="BJ169" s="18" t="s">
        <v>78</v>
      </c>
      <c r="BK169" s="147">
        <f t="shared" si="29"/>
        <v>0</v>
      </c>
      <c r="BL169" s="18" t="s">
        <v>86</v>
      </c>
      <c r="BM169" s="146" t="s">
        <v>1865</v>
      </c>
    </row>
    <row r="170" spans="2:65" s="1" customFormat="1" ht="24.2" customHeight="1" x14ac:dyDescent="0.2">
      <c r="B170" s="134"/>
      <c r="C170" s="135" t="s">
        <v>1125</v>
      </c>
      <c r="D170" s="135" t="s">
        <v>306</v>
      </c>
      <c r="E170" s="136" t="s">
        <v>5500</v>
      </c>
      <c r="F170" s="137" t="s">
        <v>5411</v>
      </c>
      <c r="G170" s="138" t="s">
        <v>179</v>
      </c>
      <c r="H170" s="139">
        <v>62</v>
      </c>
      <c r="I170" s="140"/>
      <c r="J170" s="141">
        <f t="shared" si="20"/>
        <v>0</v>
      </c>
      <c r="K170" s="137" t="s">
        <v>4892</v>
      </c>
      <c r="L170" s="33"/>
      <c r="M170" s="142" t="s">
        <v>2</v>
      </c>
      <c r="N170" s="143" t="s">
        <v>42</v>
      </c>
      <c r="P170" s="144">
        <f t="shared" si="21"/>
        <v>0</v>
      </c>
      <c r="Q170" s="144">
        <v>0</v>
      </c>
      <c r="R170" s="144">
        <f t="shared" si="22"/>
        <v>0</v>
      </c>
      <c r="S170" s="144">
        <v>0</v>
      </c>
      <c r="T170" s="145">
        <f t="shared" si="23"/>
        <v>0</v>
      </c>
      <c r="AR170" s="146" t="s">
        <v>86</v>
      </c>
      <c r="AT170" s="146" t="s">
        <v>306</v>
      </c>
      <c r="AU170" s="146" t="s">
        <v>78</v>
      </c>
      <c r="AY170" s="18" t="s">
        <v>304</v>
      </c>
      <c r="BE170" s="147">
        <f t="shared" si="24"/>
        <v>0</v>
      </c>
      <c r="BF170" s="147">
        <f t="shared" si="25"/>
        <v>0</v>
      </c>
      <c r="BG170" s="147">
        <f t="shared" si="26"/>
        <v>0</v>
      </c>
      <c r="BH170" s="147">
        <f t="shared" si="27"/>
        <v>0</v>
      </c>
      <c r="BI170" s="147">
        <f t="shared" si="28"/>
        <v>0</v>
      </c>
      <c r="BJ170" s="18" t="s">
        <v>78</v>
      </c>
      <c r="BK170" s="147">
        <f t="shared" si="29"/>
        <v>0</v>
      </c>
      <c r="BL170" s="18" t="s">
        <v>86</v>
      </c>
      <c r="BM170" s="146" t="s">
        <v>1887</v>
      </c>
    </row>
    <row r="171" spans="2:65" s="1" customFormat="1" ht="24.2" customHeight="1" x14ac:dyDescent="0.2">
      <c r="B171" s="134"/>
      <c r="C171" s="135" t="s">
        <v>1220</v>
      </c>
      <c r="D171" s="135" t="s">
        <v>306</v>
      </c>
      <c r="E171" s="136" t="s">
        <v>5501</v>
      </c>
      <c r="F171" s="137" t="s">
        <v>5413</v>
      </c>
      <c r="G171" s="138" t="s">
        <v>179</v>
      </c>
      <c r="H171" s="139">
        <v>143</v>
      </c>
      <c r="I171" s="140"/>
      <c r="J171" s="141">
        <f t="shared" si="20"/>
        <v>0</v>
      </c>
      <c r="K171" s="137" t="s">
        <v>4892</v>
      </c>
      <c r="L171" s="33"/>
      <c r="M171" s="142" t="s">
        <v>2</v>
      </c>
      <c r="N171" s="143" t="s">
        <v>42</v>
      </c>
      <c r="P171" s="144">
        <f t="shared" si="21"/>
        <v>0</v>
      </c>
      <c r="Q171" s="144">
        <v>0</v>
      </c>
      <c r="R171" s="144">
        <f t="shared" si="22"/>
        <v>0</v>
      </c>
      <c r="S171" s="144">
        <v>0</v>
      </c>
      <c r="T171" s="145">
        <f t="shared" si="23"/>
        <v>0</v>
      </c>
      <c r="AR171" s="146" t="s">
        <v>86</v>
      </c>
      <c r="AT171" s="146" t="s">
        <v>306</v>
      </c>
      <c r="AU171" s="146" t="s">
        <v>78</v>
      </c>
      <c r="AY171" s="18" t="s">
        <v>304</v>
      </c>
      <c r="BE171" s="147">
        <f t="shared" si="24"/>
        <v>0</v>
      </c>
      <c r="BF171" s="147">
        <f t="shared" si="25"/>
        <v>0</v>
      </c>
      <c r="BG171" s="147">
        <f t="shared" si="26"/>
        <v>0</v>
      </c>
      <c r="BH171" s="147">
        <f t="shared" si="27"/>
        <v>0</v>
      </c>
      <c r="BI171" s="147">
        <f t="shared" si="28"/>
        <v>0</v>
      </c>
      <c r="BJ171" s="18" t="s">
        <v>78</v>
      </c>
      <c r="BK171" s="147">
        <f t="shared" si="29"/>
        <v>0</v>
      </c>
      <c r="BL171" s="18" t="s">
        <v>86</v>
      </c>
      <c r="BM171" s="146" t="s">
        <v>1904</v>
      </c>
    </row>
    <row r="172" spans="2:65" s="1" customFormat="1" ht="24.2" customHeight="1" x14ac:dyDescent="0.2">
      <c r="B172" s="134"/>
      <c r="C172" s="135" t="s">
        <v>1225</v>
      </c>
      <c r="D172" s="135" t="s">
        <v>306</v>
      </c>
      <c r="E172" s="136" t="s">
        <v>5502</v>
      </c>
      <c r="F172" s="137" t="s">
        <v>5415</v>
      </c>
      <c r="G172" s="138" t="s">
        <v>179</v>
      </c>
      <c r="H172" s="139">
        <v>80</v>
      </c>
      <c r="I172" s="140"/>
      <c r="J172" s="141">
        <f t="shared" si="20"/>
        <v>0</v>
      </c>
      <c r="K172" s="137" t="s">
        <v>4892</v>
      </c>
      <c r="L172" s="33"/>
      <c r="M172" s="142" t="s">
        <v>2</v>
      </c>
      <c r="N172" s="143" t="s">
        <v>42</v>
      </c>
      <c r="P172" s="144">
        <f t="shared" si="21"/>
        <v>0</v>
      </c>
      <c r="Q172" s="144">
        <v>0</v>
      </c>
      <c r="R172" s="144">
        <f t="shared" si="22"/>
        <v>0</v>
      </c>
      <c r="S172" s="144">
        <v>0</v>
      </c>
      <c r="T172" s="145">
        <f t="shared" si="23"/>
        <v>0</v>
      </c>
      <c r="AR172" s="146" t="s">
        <v>86</v>
      </c>
      <c r="AT172" s="146" t="s">
        <v>306</v>
      </c>
      <c r="AU172" s="146" t="s">
        <v>78</v>
      </c>
      <c r="AY172" s="18" t="s">
        <v>304</v>
      </c>
      <c r="BE172" s="147">
        <f t="shared" si="24"/>
        <v>0</v>
      </c>
      <c r="BF172" s="147">
        <f t="shared" si="25"/>
        <v>0</v>
      </c>
      <c r="BG172" s="147">
        <f t="shared" si="26"/>
        <v>0</v>
      </c>
      <c r="BH172" s="147">
        <f t="shared" si="27"/>
        <v>0</v>
      </c>
      <c r="BI172" s="147">
        <f t="shared" si="28"/>
        <v>0</v>
      </c>
      <c r="BJ172" s="18" t="s">
        <v>78</v>
      </c>
      <c r="BK172" s="147">
        <f t="shared" si="29"/>
        <v>0</v>
      </c>
      <c r="BL172" s="18" t="s">
        <v>86</v>
      </c>
      <c r="BM172" s="146" t="s">
        <v>1912</v>
      </c>
    </row>
    <row r="173" spans="2:65" s="1" customFormat="1" ht="24.2" customHeight="1" x14ac:dyDescent="0.2">
      <c r="B173" s="134"/>
      <c r="C173" s="135" t="s">
        <v>1234</v>
      </c>
      <c r="D173" s="135" t="s">
        <v>306</v>
      </c>
      <c r="E173" s="136" t="s">
        <v>5503</v>
      </c>
      <c r="F173" s="137" t="s">
        <v>5417</v>
      </c>
      <c r="G173" s="138" t="s">
        <v>179</v>
      </c>
      <c r="H173" s="139">
        <v>5</v>
      </c>
      <c r="I173" s="140"/>
      <c r="J173" s="141">
        <f t="shared" si="20"/>
        <v>0</v>
      </c>
      <c r="K173" s="137" t="s">
        <v>4892</v>
      </c>
      <c r="L173" s="33"/>
      <c r="M173" s="142" t="s">
        <v>2</v>
      </c>
      <c r="N173" s="143" t="s">
        <v>42</v>
      </c>
      <c r="P173" s="144">
        <f t="shared" si="21"/>
        <v>0</v>
      </c>
      <c r="Q173" s="144">
        <v>0</v>
      </c>
      <c r="R173" s="144">
        <f t="shared" si="22"/>
        <v>0</v>
      </c>
      <c r="S173" s="144">
        <v>0</v>
      </c>
      <c r="T173" s="145">
        <f t="shared" si="23"/>
        <v>0</v>
      </c>
      <c r="AR173" s="146" t="s">
        <v>86</v>
      </c>
      <c r="AT173" s="146" t="s">
        <v>306</v>
      </c>
      <c r="AU173" s="146" t="s">
        <v>78</v>
      </c>
      <c r="AY173" s="18" t="s">
        <v>304</v>
      </c>
      <c r="BE173" s="147">
        <f t="shared" si="24"/>
        <v>0</v>
      </c>
      <c r="BF173" s="147">
        <f t="shared" si="25"/>
        <v>0</v>
      </c>
      <c r="BG173" s="147">
        <f t="shared" si="26"/>
        <v>0</v>
      </c>
      <c r="BH173" s="147">
        <f t="shared" si="27"/>
        <v>0</v>
      </c>
      <c r="BI173" s="147">
        <f t="shared" si="28"/>
        <v>0</v>
      </c>
      <c r="BJ173" s="18" t="s">
        <v>78</v>
      </c>
      <c r="BK173" s="147">
        <f t="shared" si="29"/>
        <v>0</v>
      </c>
      <c r="BL173" s="18" t="s">
        <v>86</v>
      </c>
      <c r="BM173" s="146" t="s">
        <v>1924</v>
      </c>
    </row>
    <row r="174" spans="2:65" s="1" customFormat="1" ht="24.2" customHeight="1" x14ac:dyDescent="0.2">
      <c r="B174" s="134"/>
      <c r="C174" s="135" t="s">
        <v>1236</v>
      </c>
      <c r="D174" s="135" t="s">
        <v>306</v>
      </c>
      <c r="E174" s="136" t="s">
        <v>5504</v>
      </c>
      <c r="F174" s="137" t="s">
        <v>5419</v>
      </c>
      <c r="G174" s="138" t="s">
        <v>179</v>
      </c>
      <c r="H174" s="139">
        <v>6</v>
      </c>
      <c r="I174" s="140"/>
      <c r="J174" s="141">
        <f t="shared" si="20"/>
        <v>0</v>
      </c>
      <c r="K174" s="137" t="s">
        <v>4892</v>
      </c>
      <c r="L174" s="33"/>
      <c r="M174" s="142" t="s">
        <v>2</v>
      </c>
      <c r="N174" s="143" t="s">
        <v>42</v>
      </c>
      <c r="P174" s="144">
        <f t="shared" si="21"/>
        <v>0</v>
      </c>
      <c r="Q174" s="144">
        <v>0</v>
      </c>
      <c r="R174" s="144">
        <f t="shared" si="22"/>
        <v>0</v>
      </c>
      <c r="S174" s="144">
        <v>0</v>
      </c>
      <c r="T174" s="145">
        <f t="shared" si="23"/>
        <v>0</v>
      </c>
      <c r="AR174" s="146" t="s">
        <v>86</v>
      </c>
      <c r="AT174" s="146" t="s">
        <v>306</v>
      </c>
      <c r="AU174" s="146" t="s">
        <v>78</v>
      </c>
      <c r="AY174" s="18" t="s">
        <v>304</v>
      </c>
      <c r="BE174" s="147">
        <f t="shared" si="24"/>
        <v>0</v>
      </c>
      <c r="BF174" s="147">
        <f t="shared" si="25"/>
        <v>0</v>
      </c>
      <c r="BG174" s="147">
        <f t="shared" si="26"/>
        <v>0</v>
      </c>
      <c r="BH174" s="147">
        <f t="shared" si="27"/>
        <v>0</v>
      </c>
      <c r="BI174" s="147">
        <f t="shared" si="28"/>
        <v>0</v>
      </c>
      <c r="BJ174" s="18" t="s">
        <v>78</v>
      </c>
      <c r="BK174" s="147">
        <f t="shared" si="29"/>
        <v>0</v>
      </c>
      <c r="BL174" s="18" t="s">
        <v>86</v>
      </c>
      <c r="BM174" s="146" t="s">
        <v>1933</v>
      </c>
    </row>
    <row r="175" spans="2:65" s="1" customFormat="1" ht="24.2" customHeight="1" x14ac:dyDescent="0.2">
      <c r="B175" s="134"/>
      <c r="C175" s="135" t="s">
        <v>1253</v>
      </c>
      <c r="D175" s="135" t="s">
        <v>306</v>
      </c>
      <c r="E175" s="136" t="s">
        <v>5505</v>
      </c>
      <c r="F175" s="137" t="s">
        <v>5421</v>
      </c>
      <c r="G175" s="138" t="s">
        <v>179</v>
      </c>
      <c r="H175" s="139">
        <v>25</v>
      </c>
      <c r="I175" s="140"/>
      <c r="J175" s="141">
        <f t="shared" si="20"/>
        <v>0</v>
      </c>
      <c r="K175" s="137" t="s">
        <v>4892</v>
      </c>
      <c r="L175" s="33"/>
      <c r="M175" s="142" t="s">
        <v>2</v>
      </c>
      <c r="N175" s="143" t="s">
        <v>42</v>
      </c>
      <c r="P175" s="144">
        <f t="shared" si="21"/>
        <v>0</v>
      </c>
      <c r="Q175" s="144">
        <v>0</v>
      </c>
      <c r="R175" s="144">
        <f t="shared" si="22"/>
        <v>0</v>
      </c>
      <c r="S175" s="144">
        <v>0</v>
      </c>
      <c r="T175" s="145">
        <f t="shared" si="23"/>
        <v>0</v>
      </c>
      <c r="AR175" s="146" t="s">
        <v>86</v>
      </c>
      <c r="AT175" s="146" t="s">
        <v>306</v>
      </c>
      <c r="AU175" s="146" t="s">
        <v>78</v>
      </c>
      <c r="AY175" s="18" t="s">
        <v>304</v>
      </c>
      <c r="BE175" s="147">
        <f t="shared" si="24"/>
        <v>0</v>
      </c>
      <c r="BF175" s="147">
        <f t="shared" si="25"/>
        <v>0</v>
      </c>
      <c r="BG175" s="147">
        <f t="shared" si="26"/>
        <v>0</v>
      </c>
      <c r="BH175" s="147">
        <f t="shared" si="27"/>
        <v>0</v>
      </c>
      <c r="BI175" s="147">
        <f t="shared" si="28"/>
        <v>0</v>
      </c>
      <c r="BJ175" s="18" t="s">
        <v>78</v>
      </c>
      <c r="BK175" s="147">
        <f t="shared" si="29"/>
        <v>0</v>
      </c>
      <c r="BL175" s="18" t="s">
        <v>86</v>
      </c>
      <c r="BM175" s="146" t="s">
        <v>1942</v>
      </c>
    </row>
    <row r="176" spans="2:65" s="1" customFormat="1" ht="24.2" customHeight="1" x14ac:dyDescent="0.2">
      <c r="B176" s="134"/>
      <c r="C176" s="135" t="s">
        <v>1258</v>
      </c>
      <c r="D176" s="135" t="s">
        <v>306</v>
      </c>
      <c r="E176" s="136" t="s">
        <v>5506</v>
      </c>
      <c r="F176" s="137" t="s">
        <v>5423</v>
      </c>
      <c r="G176" s="138" t="s">
        <v>179</v>
      </c>
      <c r="H176" s="139">
        <v>73</v>
      </c>
      <c r="I176" s="140"/>
      <c r="J176" s="141">
        <f t="shared" si="20"/>
        <v>0</v>
      </c>
      <c r="K176" s="137" t="s">
        <v>4892</v>
      </c>
      <c r="L176" s="33"/>
      <c r="M176" s="142" t="s">
        <v>2</v>
      </c>
      <c r="N176" s="143" t="s">
        <v>42</v>
      </c>
      <c r="P176" s="144">
        <f t="shared" si="21"/>
        <v>0</v>
      </c>
      <c r="Q176" s="144">
        <v>0</v>
      </c>
      <c r="R176" s="144">
        <f t="shared" si="22"/>
        <v>0</v>
      </c>
      <c r="S176" s="144">
        <v>0</v>
      </c>
      <c r="T176" s="145">
        <f t="shared" si="23"/>
        <v>0</v>
      </c>
      <c r="AR176" s="146" t="s">
        <v>86</v>
      </c>
      <c r="AT176" s="146" t="s">
        <v>306</v>
      </c>
      <c r="AU176" s="146" t="s">
        <v>78</v>
      </c>
      <c r="AY176" s="18" t="s">
        <v>304</v>
      </c>
      <c r="BE176" s="147">
        <f t="shared" si="24"/>
        <v>0</v>
      </c>
      <c r="BF176" s="147">
        <f t="shared" si="25"/>
        <v>0</v>
      </c>
      <c r="BG176" s="147">
        <f t="shared" si="26"/>
        <v>0</v>
      </c>
      <c r="BH176" s="147">
        <f t="shared" si="27"/>
        <v>0</v>
      </c>
      <c r="BI176" s="147">
        <f t="shared" si="28"/>
        <v>0</v>
      </c>
      <c r="BJ176" s="18" t="s">
        <v>78</v>
      </c>
      <c r="BK176" s="147">
        <f t="shared" si="29"/>
        <v>0</v>
      </c>
      <c r="BL176" s="18" t="s">
        <v>86</v>
      </c>
      <c r="BM176" s="146" t="s">
        <v>1962</v>
      </c>
    </row>
    <row r="177" spans="2:65" s="1" customFormat="1" ht="24.2" customHeight="1" x14ac:dyDescent="0.2">
      <c r="B177" s="134"/>
      <c r="C177" s="135" t="s">
        <v>1264</v>
      </c>
      <c r="D177" s="135" t="s">
        <v>306</v>
      </c>
      <c r="E177" s="136" t="s">
        <v>5507</v>
      </c>
      <c r="F177" s="137" t="s">
        <v>5425</v>
      </c>
      <c r="G177" s="138" t="s">
        <v>179</v>
      </c>
      <c r="H177" s="139">
        <v>16</v>
      </c>
      <c r="I177" s="140"/>
      <c r="J177" s="141">
        <f t="shared" si="20"/>
        <v>0</v>
      </c>
      <c r="K177" s="137" t="s">
        <v>4892</v>
      </c>
      <c r="L177" s="33"/>
      <c r="M177" s="142" t="s">
        <v>2</v>
      </c>
      <c r="N177" s="143" t="s">
        <v>42</v>
      </c>
      <c r="P177" s="144">
        <f t="shared" si="21"/>
        <v>0</v>
      </c>
      <c r="Q177" s="144">
        <v>0</v>
      </c>
      <c r="R177" s="144">
        <f t="shared" si="22"/>
        <v>0</v>
      </c>
      <c r="S177" s="144">
        <v>0</v>
      </c>
      <c r="T177" s="145">
        <f t="shared" si="23"/>
        <v>0</v>
      </c>
      <c r="AR177" s="146" t="s">
        <v>86</v>
      </c>
      <c r="AT177" s="146" t="s">
        <v>306</v>
      </c>
      <c r="AU177" s="146" t="s">
        <v>78</v>
      </c>
      <c r="AY177" s="18" t="s">
        <v>304</v>
      </c>
      <c r="BE177" s="147">
        <f t="shared" si="24"/>
        <v>0</v>
      </c>
      <c r="BF177" s="147">
        <f t="shared" si="25"/>
        <v>0</v>
      </c>
      <c r="BG177" s="147">
        <f t="shared" si="26"/>
        <v>0</v>
      </c>
      <c r="BH177" s="147">
        <f t="shared" si="27"/>
        <v>0</v>
      </c>
      <c r="BI177" s="147">
        <f t="shared" si="28"/>
        <v>0</v>
      </c>
      <c r="BJ177" s="18" t="s">
        <v>78</v>
      </c>
      <c r="BK177" s="147">
        <f t="shared" si="29"/>
        <v>0</v>
      </c>
      <c r="BL177" s="18" t="s">
        <v>86</v>
      </c>
      <c r="BM177" s="146" t="s">
        <v>1969</v>
      </c>
    </row>
    <row r="178" spans="2:65" s="1" customFormat="1" ht="24.2" customHeight="1" x14ac:dyDescent="0.2">
      <c r="B178" s="134"/>
      <c r="C178" s="135" t="s">
        <v>1269</v>
      </c>
      <c r="D178" s="135" t="s">
        <v>306</v>
      </c>
      <c r="E178" s="136" t="s">
        <v>5508</v>
      </c>
      <c r="F178" s="137" t="s">
        <v>5427</v>
      </c>
      <c r="G178" s="138" t="s">
        <v>179</v>
      </c>
      <c r="H178" s="139">
        <v>30</v>
      </c>
      <c r="I178" s="140"/>
      <c r="J178" s="141">
        <f t="shared" si="20"/>
        <v>0</v>
      </c>
      <c r="K178" s="137" t="s">
        <v>4892</v>
      </c>
      <c r="L178" s="33"/>
      <c r="M178" s="142" t="s">
        <v>2</v>
      </c>
      <c r="N178" s="143" t="s">
        <v>42</v>
      </c>
      <c r="P178" s="144">
        <f t="shared" si="21"/>
        <v>0</v>
      </c>
      <c r="Q178" s="144">
        <v>0</v>
      </c>
      <c r="R178" s="144">
        <f t="shared" si="22"/>
        <v>0</v>
      </c>
      <c r="S178" s="144">
        <v>0</v>
      </c>
      <c r="T178" s="145">
        <f t="shared" si="23"/>
        <v>0</v>
      </c>
      <c r="AR178" s="146" t="s">
        <v>86</v>
      </c>
      <c r="AT178" s="146" t="s">
        <v>306</v>
      </c>
      <c r="AU178" s="146" t="s">
        <v>78</v>
      </c>
      <c r="AY178" s="18" t="s">
        <v>304</v>
      </c>
      <c r="BE178" s="147">
        <f t="shared" si="24"/>
        <v>0</v>
      </c>
      <c r="BF178" s="147">
        <f t="shared" si="25"/>
        <v>0</v>
      </c>
      <c r="BG178" s="147">
        <f t="shared" si="26"/>
        <v>0</v>
      </c>
      <c r="BH178" s="147">
        <f t="shared" si="27"/>
        <v>0</v>
      </c>
      <c r="BI178" s="147">
        <f t="shared" si="28"/>
        <v>0</v>
      </c>
      <c r="BJ178" s="18" t="s">
        <v>78</v>
      </c>
      <c r="BK178" s="147">
        <f t="shared" si="29"/>
        <v>0</v>
      </c>
      <c r="BL178" s="18" t="s">
        <v>86</v>
      </c>
      <c r="BM178" s="146" t="s">
        <v>1975</v>
      </c>
    </row>
    <row r="179" spans="2:65" s="1" customFormat="1" ht="24.2" customHeight="1" x14ac:dyDescent="0.2">
      <c r="B179" s="134"/>
      <c r="C179" s="135" t="s">
        <v>1278</v>
      </c>
      <c r="D179" s="135" t="s">
        <v>306</v>
      </c>
      <c r="E179" s="136" t="s">
        <v>5509</v>
      </c>
      <c r="F179" s="137" t="s">
        <v>5429</v>
      </c>
      <c r="G179" s="138" t="s">
        <v>179</v>
      </c>
      <c r="H179" s="139">
        <v>41</v>
      </c>
      <c r="I179" s="140"/>
      <c r="J179" s="141">
        <f t="shared" ref="J179:J202" si="30">ROUND(I179*H179,2)</f>
        <v>0</v>
      </c>
      <c r="K179" s="137" t="s">
        <v>4892</v>
      </c>
      <c r="L179" s="33"/>
      <c r="M179" s="142" t="s">
        <v>2</v>
      </c>
      <c r="N179" s="143" t="s">
        <v>42</v>
      </c>
      <c r="P179" s="144">
        <f t="shared" ref="P179:P202" si="31">O179*H179</f>
        <v>0</v>
      </c>
      <c r="Q179" s="144">
        <v>0</v>
      </c>
      <c r="R179" s="144">
        <f t="shared" ref="R179:R202" si="32">Q179*H179</f>
        <v>0</v>
      </c>
      <c r="S179" s="144">
        <v>0</v>
      </c>
      <c r="T179" s="145">
        <f t="shared" ref="T179:T202" si="33">S179*H179</f>
        <v>0</v>
      </c>
      <c r="AR179" s="146" t="s">
        <v>86</v>
      </c>
      <c r="AT179" s="146" t="s">
        <v>306</v>
      </c>
      <c r="AU179" s="146" t="s">
        <v>78</v>
      </c>
      <c r="AY179" s="18" t="s">
        <v>304</v>
      </c>
      <c r="BE179" s="147">
        <f t="shared" ref="BE179:BE202" si="34">IF(N179="základní",J179,0)</f>
        <v>0</v>
      </c>
      <c r="BF179" s="147">
        <f t="shared" ref="BF179:BF202" si="35">IF(N179="snížená",J179,0)</f>
        <v>0</v>
      </c>
      <c r="BG179" s="147">
        <f t="shared" ref="BG179:BG202" si="36">IF(N179="zákl. přenesená",J179,0)</f>
        <v>0</v>
      </c>
      <c r="BH179" s="147">
        <f t="shared" ref="BH179:BH202" si="37">IF(N179="sníž. přenesená",J179,0)</f>
        <v>0</v>
      </c>
      <c r="BI179" s="147">
        <f t="shared" ref="BI179:BI202" si="38">IF(N179="nulová",J179,0)</f>
        <v>0</v>
      </c>
      <c r="BJ179" s="18" t="s">
        <v>78</v>
      </c>
      <c r="BK179" s="147">
        <f t="shared" ref="BK179:BK202" si="39">ROUND(I179*H179,2)</f>
        <v>0</v>
      </c>
      <c r="BL179" s="18" t="s">
        <v>86</v>
      </c>
      <c r="BM179" s="146" t="s">
        <v>2028</v>
      </c>
    </row>
    <row r="180" spans="2:65" s="1" customFormat="1" ht="24.2" customHeight="1" x14ac:dyDescent="0.2">
      <c r="B180" s="134"/>
      <c r="C180" s="135" t="s">
        <v>1282</v>
      </c>
      <c r="D180" s="135" t="s">
        <v>306</v>
      </c>
      <c r="E180" s="136" t="s">
        <v>5510</v>
      </c>
      <c r="F180" s="137" t="s">
        <v>5431</v>
      </c>
      <c r="G180" s="138" t="s">
        <v>179</v>
      </c>
      <c r="H180" s="139">
        <v>35</v>
      </c>
      <c r="I180" s="140"/>
      <c r="J180" s="141">
        <f t="shared" si="30"/>
        <v>0</v>
      </c>
      <c r="K180" s="137" t="s">
        <v>4892</v>
      </c>
      <c r="L180" s="33"/>
      <c r="M180" s="142" t="s">
        <v>2</v>
      </c>
      <c r="N180" s="143" t="s">
        <v>42</v>
      </c>
      <c r="P180" s="144">
        <f t="shared" si="31"/>
        <v>0</v>
      </c>
      <c r="Q180" s="144">
        <v>0</v>
      </c>
      <c r="R180" s="144">
        <f t="shared" si="32"/>
        <v>0</v>
      </c>
      <c r="S180" s="144">
        <v>0</v>
      </c>
      <c r="T180" s="145">
        <f t="shared" si="33"/>
        <v>0</v>
      </c>
      <c r="AR180" s="146" t="s">
        <v>86</v>
      </c>
      <c r="AT180" s="146" t="s">
        <v>306</v>
      </c>
      <c r="AU180" s="146" t="s">
        <v>78</v>
      </c>
      <c r="AY180" s="18" t="s">
        <v>304</v>
      </c>
      <c r="BE180" s="147">
        <f t="shared" si="34"/>
        <v>0</v>
      </c>
      <c r="BF180" s="147">
        <f t="shared" si="35"/>
        <v>0</v>
      </c>
      <c r="BG180" s="147">
        <f t="shared" si="36"/>
        <v>0</v>
      </c>
      <c r="BH180" s="147">
        <f t="shared" si="37"/>
        <v>0</v>
      </c>
      <c r="BI180" s="147">
        <f t="shared" si="38"/>
        <v>0</v>
      </c>
      <c r="BJ180" s="18" t="s">
        <v>78</v>
      </c>
      <c r="BK180" s="147">
        <f t="shared" si="39"/>
        <v>0</v>
      </c>
      <c r="BL180" s="18" t="s">
        <v>86</v>
      </c>
      <c r="BM180" s="146" t="s">
        <v>2038</v>
      </c>
    </row>
    <row r="181" spans="2:65" s="1" customFormat="1" ht="24.2" customHeight="1" x14ac:dyDescent="0.2">
      <c r="B181" s="134"/>
      <c r="C181" s="135" t="s">
        <v>1290</v>
      </c>
      <c r="D181" s="135" t="s">
        <v>306</v>
      </c>
      <c r="E181" s="136" t="s">
        <v>5511</v>
      </c>
      <c r="F181" s="137" t="s">
        <v>5433</v>
      </c>
      <c r="G181" s="138" t="s">
        <v>179</v>
      </c>
      <c r="H181" s="139">
        <v>3</v>
      </c>
      <c r="I181" s="140"/>
      <c r="J181" s="141">
        <f t="shared" si="30"/>
        <v>0</v>
      </c>
      <c r="K181" s="137" t="s">
        <v>4892</v>
      </c>
      <c r="L181" s="33"/>
      <c r="M181" s="142" t="s">
        <v>2</v>
      </c>
      <c r="N181" s="143" t="s">
        <v>42</v>
      </c>
      <c r="P181" s="144">
        <f t="shared" si="31"/>
        <v>0</v>
      </c>
      <c r="Q181" s="144">
        <v>0</v>
      </c>
      <c r="R181" s="144">
        <f t="shared" si="32"/>
        <v>0</v>
      </c>
      <c r="S181" s="144">
        <v>0</v>
      </c>
      <c r="T181" s="145">
        <f t="shared" si="33"/>
        <v>0</v>
      </c>
      <c r="AR181" s="146" t="s">
        <v>86</v>
      </c>
      <c r="AT181" s="146" t="s">
        <v>306</v>
      </c>
      <c r="AU181" s="146" t="s">
        <v>78</v>
      </c>
      <c r="AY181" s="18" t="s">
        <v>304</v>
      </c>
      <c r="BE181" s="147">
        <f t="shared" si="34"/>
        <v>0</v>
      </c>
      <c r="BF181" s="147">
        <f t="shared" si="35"/>
        <v>0</v>
      </c>
      <c r="BG181" s="147">
        <f t="shared" si="36"/>
        <v>0</v>
      </c>
      <c r="BH181" s="147">
        <f t="shared" si="37"/>
        <v>0</v>
      </c>
      <c r="BI181" s="147">
        <f t="shared" si="38"/>
        <v>0</v>
      </c>
      <c r="BJ181" s="18" t="s">
        <v>78</v>
      </c>
      <c r="BK181" s="147">
        <f t="shared" si="39"/>
        <v>0</v>
      </c>
      <c r="BL181" s="18" t="s">
        <v>86</v>
      </c>
      <c r="BM181" s="146" t="s">
        <v>2055</v>
      </c>
    </row>
    <row r="182" spans="2:65" s="1" customFormat="1" ht="24.2" customHeight="1" x14ac:dyDescent="0.2">
      <c r="B182" s="134"/>
      <c r="C182" s="135" t="s">
        <v>1330</v>
      </c>
      <c r="D182" s="135" t="s">
        <v>306</v>
      </c>
      <c r="E182" s="136" t="s">
        <v>5512</v>
      </c>
      <c r="F182" s="137" t="s">
        <v>5435</v>
      </c>
      <c r="G182" s="138" t="s">
        <v>179</v>
      </c>
      <c r="H182" s="139">
        <v>4</v>
      </c>
      <c r="I182" s="140"/>
      <c r="J182" s="141">
        <f t="shared" si="30"/>
        <v>0</v>
      </c>
      <c r="K182" s="137" t="s">
        <v>4892</v>
      </c>
      <c r="L182" s="33"/>
      <c r="M182" s="142" t="s">
        <v>2</v>
      </c>
      <c r="N182" s="143" t="s">
        <v>42</v>
      </c>
      <c r="P182" s="144">
        <f t="shared" si="31"/>
        <v>0</v>
      </c>
      <c r="Q182" s="144">
        <v>0</v>
      </c>
      <c r="R182" s="144">
        <f t="shared" si="32"/>
        <v>0</v>
      </c>
      <c r="S182" s="144">
        <v>0</v>
      </c>
      <c r="T182" s="145">
        <f t="shared" si="33"/>
        <v>0</v>
      </c>
      <c r="AR182" s="146" t="s">
        <v>86</v>
      </c>
      <c r="AT182" s="146" t="s">
        <v>306</v>
      </c>
      <c r="AU182" s="146" t="s">
        <v>78</v>
      </c>
      <c r="AY182" s="18" t="s">
        <v>304</v>
      </c>
      <c r="BE182" s="147">
        <f t="shared" si="34"/>
        <v>0</v>
      </c>
      <c r="BF182" s="147">
        <f t="shared" si="35"/>
        <v>0</v>
      </c>
      <c r="BG182" s="147">
        <f t="shared" si="36"/>
        <v>0</v>
      </c>
      <c r="BH182" s="147">
        <f t="shared" si="37"/>
        <v>0</v>
      </c>
      <c r="BI182" s="147">
        <f t="shared" si="38"/>
        <v>0</v>
      </c>
      <c r="BJ182" s="18" t="s">
        <v>78</v>
      </c>
      <c r="BK182" s="147">
        <f t="shared" si="39"/>
        <v>0</v>
      </c>
      <c r="BL182" s="18" t="s">
        <v>86</v>
      </c>
      <c r="BM182" s="146" t="s">
        <v>2070</v>
      </c>
    </row>
    <row r="183" spans="2:65" s="1" customFormat="1" ht="66.75" customHeight="1" x14ac:dyDescent="0.2">
      <c r="B183" s="134"/>
      <c r="C183" s="135" t="s">
        <v>1338</v>
      </c>
      <c r="D183" s="135" t="s">
        <v>306</v>
      </c>
      <c r="E183" s="136" t="s">
        <v>5513</v>
      </c>
      <c r="F183" s="137" t="s">
        <v>5437</v>
      </c>
      <c r="G183" s="138" t="s">
        <v>4509</v>
      </c>
      <c r="H183" s="139">
        <v>1</v>
      </c>
      <c r="I183" s="140"/>
      <c r="J183" s="141">
        <f t="shared" si="30"/>
        <v>0</v>
      </c>
      <c r="K183" s="137" t="s">
        <v>4892</v>
      </c>
      <c r="L183" s="33"/>
      <c r="M183" s="142" t="s">
        <v>2</v>
      </c>
      <c r="N183" s="143" t="s">
        <v>42</v>
      </c>
      <c r="P183" s="144">
        <f t="shared" si="31"/>
        <v>0</v>
      </c>
      <c r="Q183" s="144">
        <v>0</v>
      </c>
      <c r="R183" s="144">
        <f t="shared" si="32"/>
        <v>0</v>
      </c>
      <c r="S183" s="144">
        <v>0</v>
      </c>
      <c r="T183" s="145">
        <f t="shared" si="33"/>
        <v>0</v>
      </c>
      <c r="AR183" s="146" t="s">
        <v>86</v>
      </c>
      <c r="AT183" s="146" t="s">
        <v>306</v>
      </c>
      <c r="AU183" s="146" t="s">
        <v>78</v>
      </c>
      <c r="AY183" s="18" t="s">
        <v>304</v>
      </c>
      <c r="BE183" s="147">
        <f t="shared" si="34"/>
        <v>0</v>
      </c>
      <c r="BF183" s="147">
        <f t="shared" si="35"/>
        <v>0</v>
      </c>
      <c r="BG183" s="147">
        <f t="shared" si="36"/>
        <v>0</v>
      </c>
      <c r="BH183" s="147">
        <f t="shared" si="37"/>
        <v>0</v>
      </c>
      <c r="BI183" s="147">
        <f t="shared" si="38"/>
        <v>0</v>
      </c>
      <c r="BJ183" s="18" t="s">
        <v>78</v>
      </c>
      <c r="BK183" s="147">
        <f t="shared" si="39"/>
        <v>0</v>
      </c>
      <c r="BL183" s="18" t="s">
        <v>86</v>
      </c>
      <c r="BM183" s="146" t="s">
        <v>2078</v>
      </c>
    </row>
    <row r="184" spans="2:65" s="1" customFormat="1" ht="66.75" customHeight="1" x14ac:dyDescent="0.2">
      <c r="B184" s="134"/>
      <c r="C184" s="135" t="s">
        <v>1343</v>
      </c>
      <c r="D184" s="135" t="s">
        <v>306</v>
      </c>
      <c r="E184" s="136" t="s">
        <v>5514</v>
      </c>
      <c r="F184" s="137" t="s">
        <v>5439</v>
      </c>
      <c r="G184" s="138" t="s">
        <v>4509</v>
      </c>
      <c r="H184" s="139">
        <v>11</v>
      </c>
      <c r="I184" s="140"/>
      <c r="J184" s="141">
        <f t="shared" si="30"/>
        <v>0</v>
      </c>
      <c r="K184" s="137" t="s">
        <v>4892</v>
      </c>
      <c r="L184" s="33"/>
      <c r="M184" s="142" t="s">
        <v>2</v>
      </c>
      <c r="N184" s="143" t="s">
        <v>42</v>
      </c>
      <c r="P184" s="144">
        <f t="shared" si="31"/>
        <v>0</v>
      </c>
      <c r="Q184" s="144">
        <v>0</v>
      </c>
      <c r="R184" s="144">
        <f t="shared" si="32"/>
        <v>0</v>
      </c>
      <c r="S184" s="144">
        <v>0</v>
      </c>
      <c r="T184" s="145">
        <f t="shared" si="33"/>
        <v>0</v>
      </c>
      <c r="AR184" s="146" t="s">
        <v>86</v>
      </c>
      <c r="AT184" s="146" t="s">
        <v>306</v>
      </c>
      <c r="AU184" s="146" t="s">
        <v>78</v>
      </c>
      <c r="AY184" s="18" t="s">
        <v>304</v>
      </c>
      <c r="BE184" s="147">
        <f t="shared" si="34"/>
        <v>0</v>
      </c>
      <c r="BF184" s="147">
        <f t="shared" si="35"/>
        <v>0</v>
      </c>
      <c r="BG184" s="147">
        <f t="shared" si="36"/>
        <v>0</v>
      </c>
      <c r="BH184" s="147">
        <f t="shared" si="37"/>
        <v>0</v>
      </c>
      <c r="BI184" s="147">
        <f t="shared" si="38"/>
        <v>0</v>
      </c>
      <c r="BJ184" s="18" t="s">
        <v>78</v>
      </c>
      <c r="BK184" s="147">
        <f t="shared" si="39"/>
        <v>0</v>
      </c>
      <c r="BL184" s="18" t="s">
        <v>86</v>
      </c>
      <c r="BM184" s="146" t="s">
        <v>2092</v>
      </c>
    </row>
    <row r="185" spans="2:65" s="1" customFormat="1" ht="66.75" customHeight="1" x14ac:dyDescent="0.2">
      <c r="B185" s="134"/>
      <c r="C185" s="135" t="s">
        <v>1349</v>
      </c>
      <c r="D185" s="135" t="s">
        <v>306</v>
      </c>
      <c r="E185" s="136" t="s">
        <v>5515</v>
      </c>
      <c r="F185" s="137" t="s">
        <v>5441</v>
      </c>
      <c r="G185" s="138" t="s">
        <v>4509</v>
      </c>
      <c r="H185" s="139">
        <v>1</v>
      </c>
      <c r="I185" s="140"/>
      <c r="J185" s="141">
        <f t="shared" si="30"/>
        <v>0</v>
      </c>
      <c r="K185" s="137" t="s">
        <v>4892</v>
      </c>
      <c r="L185" s="33"/>
      <c r="M185" s="142" t="s">
        <v>2</v>
      </c>
      <c r="N185" s="143" t="s">
        <v>42</v>
      </c>
      <c r="P185" s="144">
        <f t="shared" si="31"/>
        <v>0</v>
      </c>
      <c r="Q185" s="144">
        <v>0</v>
      </c>
      <c r="R185" s="144">
        <f t="shared" si="32"/>
        <v>0</v>
      </c>
      <c r="S185" s="144">
        <v>0</v>
      </c>
      <c r="T185" s="145">
        <f t="shared" si="33"/>
        <v>0</v>
      </c>
      <c r="AR185" s="146" t="s">
        <v>86</v>
      </c>
      <c r="AT185" s="146" t="s">
        <v>306</v>
      </c>
      <c r="AU185" s="146" t="s">
        <v>78</v>
      </c>
      <c r="AY185" s="18" t="s">
        <v>304</v>
      </c>
      <c r="BE185" s="147">
        <f t="shared" si="34"/>
        <v>0</v>
      </c>
      <c r="BF185" s="147">
        <f t="shared" si="35"/>
        <v>0</v>
      </c>
      <c r="BG185" s="147">
        <f t="shared" si="36"/>
        <v>0</v>
      </c>
      <c r="BH185" s="147">
        <f t="shared" si="37"/>
        <v>0</v>
      </c>
      <c r="BI185" s="147">
        <f t="shared" si="38"/>
        <v>0</v>
      </c>
      <c r="BJ185" s="18" t="s">
        <v>78</v>
      </c>
      <c r="BK185" s="147">
        <f t="shared" si="39"/>
        <v>0</v>
      </c>
      <c r="BL185" s="18" t="s">
        <v>86</v>
      </c>
      <c r="BM185" s="146" t="s">
        <v>2100</v>
      </c>
    </row>
    <row r="186" spans="2:65" s="1" customFormat="1" ht="66.75" customHeight="1" x14ac:dyDescent="0.2">
      <c r="B186" s="134"/>
      <c r="C186" s="135" t="s">
        <v>1358</v>
      </c>
      <c r="D186" s="135" t="s">
        <v>306</v>
      </c>
      <c r="E186" s="136" t="s">
        <v>5516</v>
      </c>
      <c r="F186" s="137" t="s">
        <v>5443</v>
      </c>
      <c r="G186" s="138" t="s">
        <v>4509</v>
      </c>
      <c r="H186" s="139">
        <v>1</v>
      </c>
      <c r="I186" s="140"/>
      <c r="J186" s="141">
        <f t="shared" si="30"/>
        <v>0</v>
      </c>
      <c r="K186" s="137" t="s">
        <v>4892</v>
      </c>
      <c r="L186" s="33"/>
      <c r="M186" s="142" t="s">
        <v>2</v>
      </c>
      <c r="N186" s="143" t="s">
        <v>42</v>
      </c>
      <c r="P186" s="144">
        <f t="shared" si="31"/>
        <v>0</v>
      </c>
      <c r="Q186" s="144">
        <v>0</v>
      </c>
      <c r="R186" s="144">
        <f t="shared" si="32"/>
        <v>0</v>
      </c>
      <c r="S186" s="144">
        <v>0</v>
      </c>
      <c r="T186" s="145">
        <f t="shared" si="33"/>
        <v>0</v>
      </c>
      <c r="AR186" s="146" t="s">
        <v>86</v>
      </c>
      <c r="AT186" s="146" t="s">
        <v>306</v>
      </c>
      <c r="AU186" s="146" t="s">
        <v>78</v>
      </c>
      <c r="AY186" s="18" t="s">
        <v>304</v>
      </c>
      <c r="BE186" s="147">
        <f t="shared" si="34"/>
        <v>0</v>
      </c>
      <c r="BF186" s="147">
        <f t="shared" si="35"/>
        <v>0</v>
      </c>
      <c r="BG186" s="147">
        <f t="shared" si="36"/>
        <v>0</v>
      </c>
      <c r="BH186" s="147">
        <f t="shared" si="37"/>
        <v>0</v>
      </c>
      <c r="BI186" s="147">
        <f t="shared" si="38"/>
        <v>0</v>
      </c>
      <c r="BJ186" s="18" t="s">
        <v>78</v>
      </c>
      <c r="BK186" s="147">
        <f t="shared" si="39"/>
        <v>0</v>
      </c>
      <c r="BL186" s="18" t="s">
        <v>86</v>
      </c>
      <c r="BM186" s="146" t="s">
        <v>2112</v>
      </c>
    </row>
    <row r="187" spans="2:65" s="1" customFormat="1" ht="16.5" customHeight="1" x14ac:dyDescent="0.2">
      <c r="B187" s="134"/>
      <c r="C187" s="135" t="s">
        <v>1367</v>
      </c>
      <c r="D187" s="135" t="s">
        <v>306</v>
      </c>
      <c r="E187" s="136" t="s">
        <v>5517</v>
      </c>
      <c r="F187" s="137" t="s">
        <v>5445</v>
      </c>
      <c r="G187" s="138" t="s">
        <v>4509</v>
      </c>
      <c r="H187" s="139">
        <v>30</v>
      </c>
      <c r="I187" s="140"/>
      <c r="J187" s="141">
        <f t="shared" si="30"/>
        <v>0</v>
      </c>
      <c r="K187" s="137" t="s">
        <v>4892</v>
      </c>
      <c r="L187" s="33"/>
      <c r="M187" s="142" t="s">
        <v>2</v>
      </c>
      <c r="N187" s="143" t="s">
        <v>42</v>
      </c>
      <c r="P187" s="144">
        <f t="shared" si="31"/>
        <v>0</v>
      </c>
      <c r="Q187" s="144">
        <v>0</v>
      </c>
      <c r="R187" s="144">
        <f t="shared" si="32"/>
        <v>0</v>
      </c>
      <c r="S187" s="144">
        <v>0</v>
      </c>
      <c r="T187" s="145">
        <f t="shared" si="33"/>
        <v>0</v>
      </c>
      <c r="AR187" s="146" t="s">
        <v>86</v>
      </c>
      <c r="AT187" s="146" t="s">
        <v>306</v>
      </c>
      <c r="AU187" s="146" t="s">
        <v>78</v>
      </c>
      <c r="AY187" s="18" t="s">
        <v>304</v>
      </c>
      <c r="BE187" s="147">
        <f t="shared" si="34"/>
        <v>0</v>
      </c>
      <c r="BF187" s="147">
        <f t="shared" si="35"/>
        <v>0</v>
      </c>
      <c r="BG187" s="147">
        <f t="shared" si="36"/>
        <v>0</v>
      </c>
      <c r="BH187" s="147">
        <f t="shared" si="37"/>
        <v>0</v>
      </c>
      <c r="BI187" s="147">
        <f t="shared" si="38"/>
        <v>0</v>
      </c>
      <c r="BJ187" s="18" t="s">
        <v>78</v>
      </c>
      <c r="BK187" s="147">
        <f t="shared" si="39"/>
        <v>0</v>
      </c>
      <c r="BL187" s="18" t="s">
        <v>86</v>
      </c>
      <c r="BM187" s="146" t="s">
        <v>2127</v>
      </c>
    </row>
    <row r="188" spans="2:65" s="1" customFormat="1" ht="16.5" customHeight="1" x14ac:dyDescent="0.2">
      <c r="B188" s="134"/>
      <c r="C188" s="135" t="s">
        <v>1373</v>
      </c>
      <c r="D188" s="135" t="s">
        <v>306</v>
      </c>
      <c r="E188" s="136" t="s">
        <v>5518</v>
      </c>
      <c r="F188" s="137" t="s">
        <v>5447</v>
      </c>
      <c r="G188" s="138" t="s">
        <v>4509</v>
      </c>
      <c r="H188" s="139">
        <v>28</v>
      </c>
      <c r="I188" s="140"/>
      <c r="J188" s="141">
        <f t="shared" si="30"/>
        <v>0</v>
      </c>
      <c r="K188" s="137" t="s">
        <v>4892</v>
      </c>
      <c r="L188" s="33"/>
      <c r="M188" s="142" t="s">
        <v>2</v>
      </c>
      <c r="N188" s="143" t="s">
        <v>42</v>
      </c>
      <c r="P188" s="144">
        <f t="shared" si="31"/>
        <v>0</v>
      </c>
      <c r="Q188" s="144">
        <v>0</v>
      </c>
      <c r="R188" s="144">
        <f t="shared" si="32"/>
        <v>0</v>
      </c>
      <c r="S188" s="144">
        <v>0</v>
      </c>
      <c r="T188" s="145">
        <f t="shared" si="33"/>
        <v>0</v>
      </c>
      <c r="AR188" s="146" t="s">
        <v>86</v>
      </c>
      <c r="AT188" s="146" t="s">
        <v>306</v>
      </c>
      <c r="AU188" s="146" t="s">
        <v>78</v>
      </c>
      <c r="AY188" s="18" t="s">
        <v>304</v>
      </c>
      <c r="BE188" s="147">
        <f t="shared" si="34"/>
        <v>0</v>
      </c>
      <c r="BF188" s="147">
        <f t="shared" si="35"/>
        <v>0</v>
      </c>
      <c r="BG188" s="147">
        <f t="shared" si="36"/>
        <v>0</v>
      </c>
      <c r="BH188" s="147">
        <f t="shared" si="37"/>
        <v>0</v>
      </c>
      <c r="BI188" s="147">
        <f t="shared" si="38"/>
        <v>0</v>
      </c>
      <c r="BJ188" s="18" t="s">
        <v>78</v>
      </c>
      <c r="BK188" s="147">
        <f t="shared" si="39"/>
        <v>0</v>
      </c>
      <c r="BL188" s="18" t="s">
        <v>86</v>
      </c>
      <c r="BM188" s="146" t="s">
        <v>2136</v>
      </c>
    </row>
    <row r="189" spans="2:65" s="1" customFormat="1" ht="16.5" customHeight="1" x14ac:dyDescent="0.2">
      <c r="B189" s="134"/>
      <c r="C189" s="135" t="s">
        <v>1382</v>
      </c>
      <c r="D189" s="135" t="s">
        <v>306</v>
      </c>
      <c r="E189" s="136" t="s">
        <v>5519</v>
      </c>
      <c r="F189" s="137" t="s">
        <v>5449</v>
      </c>
      <c r="G189" s="138" t="s">
        <v>4509</v>
      </c>
      <c r="H189" s="139">
        <v>2</v>
      </c>
      <c r="I189" s="140"/>
      <c r="J189" s="141">
        <f t="shared" si="30"/>
        <v>0</v>
      </c>
      <c r="K189" s="137" t="s">
        <v>4892</v>
      </c>
      <c r="L189" s="33"/>
      <c r="M189" s="142" t="s">
        <v>2</v>
      </c>
      <c r="N189" s="143" t="s">
        <v>42</v>
      </c>
      <c r="P189" s="144">
        <f t="shared" si="31"/>
        <v>0</v>
      </c>
      <c r="Q189" s="144">
        <v>0</v>
      </c>
      <c r="R189" s="144">
        <f t="shared" si="32"/>
        <v>0</v>
      </c>
      <c r="S189" s="144">
        <v>0</v>
      </c>
      <c r="T189" s="145">
        <f t="shared" si="33"/>
        <v>0</v>
      </c>
      <c r="AR189" s="146" t="s">
        <v>86</v>
      </c>
      <c r="AT189" s="146" t="s">
        <v>306</v>
      </c>
      <c r="AU189" s="146" t="s">
        <v>78</v>
      </c>
      <c r="AY189" s="18" t="s">
        <v>304</v>
      </c>
      <c r="BE189" s="147">
        <f t="shared" si="34"/>
        <v>0</v>
      </c>
      <c r="BF189" s="147">
        <f t="shared" si="35"/>
        <v>0</v>
      </c>
      <c r="BG189" s="147">
        <f t="shared" si="36"/>
        <v>0</v>
      </c>
      <c r="BH189" s="147">
        <f t="shared" si="37"/>
        <v>0</v>
      </c>
      <c r="BI189" s="147">
        <f t="shared" si="38"/>
        <v>0</v>
      </c>
      <c r="BJ189" s="18" t="s">
        <v>78</v>
      </c>
      <c r="BK189" s="147">
        <f t="shared" si="39"/>
        <v>0</v>
      </c>
      <c r="BL189" s="18" t="s">
        <v>86</v>
      </c>
      <c r="BM189" s="146" t="s">
        <v>2140</v>
      </c>
    </row>
    <row r="190" spans="2:65" s="1" customFormat="1" ht="37.9" customHeight="1" x14ac:dyDescent="0.2">
      <c r="B190" s="134"/>
      <c r="C190" s="135" t="s">
        <v>1388</v>
      </c>
      <c r="D190" s="135" t="s">
        <v>306</v>
      </c>
      <c r="E190" s="136" t="s">
        <v>5520</v>
      </c>
      <c r="F190" s="137" t="s">
        <v>5451</v>
      </c>
      <c r="G190" s="138" t="s">
        <v>4509</v>
      </c>
      <c r="H190" s="139">
        <v>3</v>
      </c>
      <c r="I190" s="140"/>
      <c r="J190" s="141">
        <f t="shared" si="30"/>
        <v>0</v>
      </c>
      <c r="K190" s="137" t="s">
        <v>4892</v>
      </c>
      <c r="L190" s="33"/>
      <c r="M190" s="142" t="s">
        <v>2</v>
      </c>
      <c r="N190" s="143" t="s">
        <v>42</v>
      </c>
      <c r="P190" s="144">
        <f t="shared" si="31"/>
        <v>0</v>
      </c>
      <c r="Q190" s="144">
        <v>0</v>
      </c>
      <c r="R190" s="144">
        <f t="shared" si="32"/>
        <v>0</v>
      </c>
      <c r="S190" s="144">
        <v>0</v>
      </c>
      <c r="T190" s="145">
        <f t="shared" si="33"/>
        <v>0</v>
      </c>
      <c r="AR190" s="146" t="s">
        <v>86</v>
      </c>
      <c r="AT190" s="146" t="s">
        <v>306</v>
      </c>
      <c r="AU190" s="146" t="s">
        <v>78</v>
      </c>
      <c r="AY190" s="18" t="s">
        <v>304</v>
      </c>
      <c r="BE190" s="147">
        <f t="shared" si="34"/>
        <v>0</v>
      </c>
      <c r="BF190" s="147">
        <f t="shared" si="35"/>
        <v>0</v>
      </c>
      <c r="BG190" s="147">
        <f t="shared" si="36"/>
        <v>0</v>
      </c>
      <c r="BH190" s="147">
        <f t="shared" si="37"/>
        <v>0</v>
      </c>
      <c r="BI190" s="147">
        <f t="shared" si="38"/>
        <v>0</v>
      </c>
      <c r="BJ190" s="18" t="s">
        <v>78</v>
      </c>
      <c r="BK190" s="147">
        <f t="shared" si="39"/>
        <v>0</v>
      </c>
      <c r="BL190" s="18" t="s">
        <v>86</v>
      </c>
      <c r="BM190" s="146" t="s">
        <v>2153</v>
      </c>
    </row>
    <row r="191" spans="2:65" s="1" customFormat="1" ht="24.2" customHeight="1" x14ac:dyDescent="0.2">
      <c r="B191" s="134"/>
      <c r="C191" s="135" t="s">
        <v>1390</v>
      </c>
      <c r="D191" s="135" t="s">
        <v>306</v>
      </c>
      <c r="E191" s="136" t="s">
        <v>5521</v>
      </c>
      <c r="F191" s="137" t="s">
        <v>5453</v>
      </c>
      <c r="G191" s="138" t="s">
        <v>4509</v>
      </c>
      <c r="H191" s="139">
        <v>5</v>
      </c>
      <c r="I191" s="140"/>
      <c r="J191" s="141">
        <f t="shared" si="30"/>
        <v>0</v>
      </c>
      <c r="K191" s="137" t="s">
        <v>4892</v>
      </c>
      <c r="L191" s="33"/>
      <c r="M191" s="142" t="s">
        <v>2</v>
      </c>
      <c r="N191" s="143" t="s">
        <v>42</v>
      </c>
      <c r="P191" s="144">
        <f t="shared" si="31"/>
        <v>0</v>
      </c>
      <c r="Q191" s="144">
        <v>0</v>
      </c>
      <c r="R191" s="144">
        <f t="shared" si="32"/>
        <v>0</v>
      </c>
      <c r="S191" s="144">
        <v>0</v>
      </c>
      <c r="T191" s="145">
        <f t="shared" si="33"/>
        <v>0</v>
      </c>
      <c r="AR191" s="146" t="s">
        <v>86</v>
      </c>
      <c r="AT191" s="146" t="s">
        <v>306</v>
      </c>
      <c r="AU191" s="146" t="s">
        <v>78</v>
      </c>
      <c r="AY191" s="18" t="s">
        <v>304</v>
      </c>
      <c r="BE191" s="147">
        <f t="shared" si="34"/>
        <v>0</v>
      </c>
      <c r="BF191" s="147">
        <f t="shared" si="35"/>
        <v>0</v>
      </c>
      <c r="BG191" s="147">
        <f t="shared" si="36"/>
        <v>0</v>
      </c>
      <c r="BH191" s="147">
        <f t="shared" si="37"/>
        <v>0</v>
      </c>
      <c r="BI191" s="147">
        <f t="shared" si="38"/>
        <v>0</v>
      </c>
      <c r="BJ191" s="18" t="s">
        <v>78</v>
      </c>
      <c r="BK191" s="147">
        <f t="shared" si="39"/>
        <v>0</v>
      </c>
      <c r="BL191" s="18" t="s">
        <v>86</v>
      </c>
      <c r="BM191" s="146" t="s">
        <v>2160</v>
      </c>
    </row>
    <row r="192" spans="2:65" s="1" customFormat="1" ht="37.9" customHeight="1" x14ac:dyDescent="0.2">
      <c r="B192" s="134"/>
      <c r="C192" s="135" t="s">
        <v>1392</v>
      </c>
      <c r="D192" s="135" t="s">
        <v>306</v>
      </c>
      <c r="E192" s="136" t="s">
        <v>5522</v>
      </c>
      <c r="F192" s="137" t="s">
        <v>5455</v>
      </c>
      <c r="G192" s="138" t="s">
        <v>4509</v>
      </c>
      <c r="H192" s="139">
        <v>10</v>
      </c>
      <c r="I192" s="140"/>
      <c r="J192" s="141">
        <f t="shared" si="30"/>
        <v>0</v>
      </c>
      <c r="K192" s="137" t="s">
        <v>4892</v>
      </c>
      <c r="L192" s="33"/>
      <c r="M192" s="142" t="s">
        <v>2</v>
      </c>
      <c r="N192" s="143" t="s">
        <v>42</v>
      </c>
      <c r="P192" s="144">
        <f t="shared" si="31"/>
        <v>0</v>
      </c>
      <c r="Q192" s="144">
        <v>0</v>
      </c>
      <c r="R192" s="144">
        <f t="shared" si="32"/>
        <v>0</v>
      </c>
      <c r="S192" s="144">
        <v>0</v>
      </c>
      <c r="T192" s="145">
        <f t="shared" si="33"/>
        <v>0</v>
      </c>
      <c r="AR192" s="146" t="s">
        <v>86</v>
      </c>
      <c r="AT192" s="146" t="s">
        <v>306</v>
      </c>
      <c r="AU192" s="146" t="s">
        <v>78</v>
      </c>
      <c r="AY192" s="18" t="s">
        <v>304</v>
      </c>
      <c r="BE192" s="147">
        <f t="shared" si="34"/>
        <v>0</v>
      </c>
      <c r="BF192" s="147">
        <f t="shared" si="35"/>
        <v>0</v>
      </c>
      <c r="BG192" s="147">
        <f t="shared" si="36"/>
        <v>0</v>
      </c>
      <c r="BH192" s="147">
        <f t="shared" si="37"/>
        <v>0</v>
      </c>
      <c r="BI192" s="147">
        <f t="shared" si="38"/>
        <v>0</v>
      </c>
      <c r="BJ192" s="18" t="s">
        <v>78</v>
      </c>
      <c r="BK192" s="147">
        <f t="shared" si="39"/>
        <v>0</v>
      </c>
      <c r="BL192" s="18" t="s">
        <v>86</v>
      </c>
      <c r="BM192" s="146" t="s">
        <v>2164</v>
      </c>
    </row>
    <row r="193" spans="2:65" s="1" customFormat="1" ht="37.9" customHeight="1" x14ac:dyDescent="0.2">
      <c r="B193" s="134"/>
      <c r="C193" s="135" t="s">
        <v>1394</v>
      </c>
      <c r="D193" s="135" t="s">
        <v>306</v>
      </c>
      <c r="E193" s="136" t="s">
        <v>5523</v>
      </c>
      <c r="F193" s="137" t="s">
        <v>5457</v>
      </c>
      <c r="G193" s="138" t="s">
        <v>4509</v>
      </c>
      <c r="H193" s="139">
        <v>10</v>
      </c>
      <c r="I193" s="140"/>
      <c r="J193" s="141">
        <f t="shared" si="30"/>
        <v>0</v>
      </c>
      <c r="K193" s="137" t="s">
        <v>4892</v>
      </c>
      <c r="L193" s="33"/>
      <c r="M193" s="142" t="s">
        <v>2</v>
      </c>
      <c r="N193" s="143" t="s">
        <v>42</v>
      </c>
      <c r="P193" s="144">
        <f t="shared" si="31"/>
        <v>0</v>
      </c>
      <c r="Q193" s="144">
        <v>0</v>
      </c>
      <c r="R193" s="144">
        <f t="shared" si="32"/>
        <v>0</v>
      </c>
      <c r="S193" s="144">
        <v>0</v>
      </c>
      <c r="T193" s="145">
        <f t="shared" si="33"/>
        <v>0</v>
      </c>
      <c r="AR193" s="146" t="s">
        <v>86</v>
      </c>
      <c r="AT193" s="146" t="s">
        <v>306</v>
      </c>
      <c r="AU193" s="146" t="s">
        <v>78</v>
      </c>
      <c r="AY193" s="18" t="s">
        <v>304</v>
      </c>
      <c r="BE193" s="147">
        <f t="shared" si="34"/>
        <v>0</v>
      </c>
      <c r="BF193" s="147">
        <f t="shared" si="35"/>
        <v>0</v>
      </c>
      <c r="BG193" s="147">
        <f t="shared" si="36"/>
        <v>0</v>
      </c>
      <c r="BH193" s="147">
        <f t="shared" si="37"/>
        <v>0</v>
      </c>
      <c r="BI193" s="147">
        <f t="shared" si="38"/>
        <v>0</v>
      </c>
      <c r="BJ193" s="18" t="s">
        <v>78</v>
      </c>
      <c r="BK193" s="147">
        <f t="shared" si="39"/>
        <v>0</v>
      </c>
      <c r="BL193" s="18" t="s">
        <v>86</v>
      </c>
      <c r="BM193" s="146" t="s">
        <v>2170</v>
      </c>
    </row>
    <row r="194" spans="2:65" s="1" customFormat="1" ht="16.5" customHeight="1" x14ac:dyDescent="0.2">
      <c r="B194" s="134"/>
      <c r="C194" s="135" t="s">
        <v>1401</v>
      </c>
      <c r="D194" s="135" t="s">
        <v>306</v>
      </c>
      <c r="E194" s="136" t="s">
        <v>5524</v>
      </c>
      <c r="F194" s="137" t="s">
        <v>5459</v>
      </c>
      <c r="G194" s="138" t="s">
        <v>4509</v>
      </c>
      <c r="H194" s="139">
        <v>1</v>
      </c>
      <c r="I194" s="140"/>
      <c r="J194" s="141">
        <f t="shared" si="30"/>
        <v>0</v>
      </c>
      <c r="K194" s="137" t="s">
        <v>4892</v>
      </c>
      <c r="L194" s="33"/>
      <c r="M194" s="142" t="s">
        <v>2</v>
      </c>
      <c r="N194" s="143" t="s">
        <v>42</v>
      </c>
      <c r="P194" s="144">
        <f t="shared" si="31"/>
        <v>0</v>
      </c>
      <c r="Q194" s="144">
        <v>0</v>
      </c>
      <c r="R194" s="144">
        <f t="shared" si="32"/>
        <v>0</v>
      </c>
      <c r="S194" s="144">
        <v>0</v>
      </c>
      <c r="T194" s="145">
        <f t="shared" si="33"/>
        <v>0</v>
      </c>
      <c r="AR194" s="146" t="s">
        <v>86</v>
      </c>
      <c r="AT194" s="146" t="s">
        <v>306</v>
      </c>
      <c r="AU194" s="146" t="s">
        <v>78</v>
      </c>
      <c r="AY194" s="18" t="s">
        <v>304</v>
      </c>
      <c r="BE194" s="147">
        <f t="shared" si="34"/>
        <v>0</v>
      </c>
      <c r="BF194" s="147">
        <f t="shared" si="35"/>
        <v>0</v>
      </c>
      <c r="BG194" s="147">
        <f t="shared" si="36"/>
        <v>0</v>
      </c>
      <c r="BH194" s="147">
        <f t="shared" si="37"/>
        <v>0</v>
      </c>
      <c r="BI194" s="147">
        <f t="shared" si="38"/>
        <v>0</v>
      </c>
      <c r="BJ194" s="18" t="s">
        <v>78</v>
      </c>
      <c r="BK194" s="147">
        <f t="shared" si="39"/>
        <v>0</v>
      </c>
      <c r="BL194" s="18" t="s">
        <v>86</v>
      </c>
      <c r="BM194" s="146" t="s">
        <v>2179</v>
      </c>
    </row>
    <row r="195" spans="2:65" s="1" customFormat="1" ht="24.2" customHeight="1" x14ac:dyDescent="0.2">
      <c r="B195" s="134"/>
      <c r="C195" s="135" t="s">
        <v>1405</v>
      </c>
      <c r="D195" s="135" t="s">
        <v>306</v>
      </c>
      <c r="E195" s="136" t="s">
        <v>5525</v>
      </c>
      <c r="F195" s="137" t="s">
        <v>5461</v>
      </c>
      <c r="G195" s="138" t="s">
        <v>4509</v>
      </c>
      <c r="H195" s="139">
        <v>1</v>
      </c>
      <c r="I195" s="140"/>
      <c r="J195" s="141">
        <f t="shared" si="30"/>
        <v>0</v>
      </c>
      <c r="K195" s="137" t="s">
        <v>4892</v>
      </c>
      <c r="L195" s="33"/>
      <c r="M195" s="142" t="s">
        <v>2</v>
      </c>
      <c r="N195" s="143" t="s">
        <v>42</v>
      </c>
      <c r="P195" s="144">
        <f t="shared" si="31"/>
        <v>0</v>
      </c>
      <c r="Q195" s="144">
        <v>0</v>
      </c>
      <c r="R195" s="144">
        <f t="shared" si="32"/>
        <v>0</v>
      </c>
      <c r="S195" s="144">
        <v>0</v>
      </c>
      <c r="T195" s="145">
        <f t="shared" si="33"/>
        <v>0</v>
      </c>
      <c r="AR195" s="146" t="s">
        <v>86</v>
      </c>
      <c r="AT195" s="146" t="s">
        <v>306</v>
      </c>
      <c r="AU195" s="146" t="s">
        <v>78</v>
      </c>
      <c r="AY195" s="18" t="s">
        <v>304</v>
      </c>
      <c r="BE195" s="147">
        <f t="shared" si="34"/>
        <v>0</v>
      </c>
      <c r="BF195" s="147">
        <f t="shared" si="35"/>
        <v>0</v>
      </c>
      <c r="BG195" s="147">
        <f t="shared" si="36"/>
        <v>0</v>
      </c>
      <c r="BH195" s="147">
        <f t="shared" si="37"/>
        <v>0</v>
      </c>
      <c r="BI195" s="147">
        <f t="shared" si="38"/>
        <v>0</v>
      </c>
      <c r="BJ195" s="18" t="s">
        <v>78</v>
      </c>
      <c r="BK195" s="147">
        <f t="shared" si="39"/>
        <v>0</v>
      </c>
      <c r="BL195" s="18" t="s">
        <v>86</v>
      </c>
      <c r="BM195" s="146" t="s">
        <v>2186</v>
      </c>
    </row>
    <row r="196" spans="2:65" s="1" customFormat="1" ht="24.2" customHeight="1" x14ac:dyDescent="0.2">
      <c r="B196" s="134"/>
      <c r="C196" s="135" t="s">
        <v>1409</v>
      </c>
      <c r="D196" s="135" t="s">
        <v>306</v>
      </c>
      <c r="E196" s="136" t="s">
        <v>5526</v>
      </c>
      <c r="F196" s="137" t="s">
        <v>5463</v>
      </c>
      <c r="G196" s="138" t="s">
        <v>4509</v>
      </c>
      <c r="H196" s="139">
        <v>2</v>
      </c>
      <c r="I196" s="140"/>
      <c r="J196" s="141">
        <f t="shared" si="30"/>
        <v>0</v>
      </c>
      <c r="K196" s="137" t="s">
        <v>4892</v>
      </c>
      <c r="L196" s="33"/>
      <c r="M196" s="142" t="s">
        <v>2</v>
      </c>
      <c r="N196" s="143" t="s">
        <v>42</v>
      </c>
      <c r="P196" s="144">
        <f t="shared" si="31"/>
        <v>0</v>
      </c>
      <c r="Q196" s="144">
        <v>0</v>
      </c>
      <c r="R196" s="144">
        <f t="shared" si="32"/>
        <v>0</v>
      </c>
      <c r="S196" s="144">
        <v>0</v>
      </c>
      <c r="T196" s="145">
        <f t="shared" si="33"/>
        <v>0</v>
      </c>
      <c r="AR196" s="146" t="s">
        <v>86</v>
      </c>
      <c r="AT196" s="146" t="s">
        <v>306</v>
      </c>
      <c r="AU196" s="146" t="s">
        <v>78</v>
      </c>
      <c r="AY196" s="18" t="s">
        <v>304</v>
      </c>
      <c r="BE196" s="147">
        <f t="shared" si="34"/>
        <v>0</v>
      </c>
      <c r="BF196" s="147">
        <f t="shared" si="35"/>
        <v>0</v>
      </c>
      <c r="BG196" s="147">
        <f t="shared" si="36"/>
        <v>0</v>
      </c>
      <c r="BH196" s="147">
        <f t="shared" si="37"/>
        <v>0</v>
      </c>
      <c r="BI196" s="147">
        <f t="shared" si="38"/>
        <v>0</v>
      </c>
      <c r="BJ196" s="18" t="s">
        <v>78</v>
      </c>
      <c r="BK196" s="147">
        <f t="shared" si="39"/>
        <v>0</v>
      </c>
      <c r="BL196" s="18" t="s">
        <v>86</v>
      </c>
      <c r="BM196" s="146" t="s">
        <v>2209</v>
      </c>
    </row>
    <row r="197" spans="2:65" s="1" customFormat="1" ht="24.2" customHeight="1" x14ac:dyDescent="0.2">
      <c r="B197" s="134"/>
      <c r="C197" s="135" t="s">
        <v>1412</v>
      </c>
      <c r="D197" s="135" t="s">
        <v>306</v>
      </c>
      <c r="E197" s="136" t="s">
        <v>5527</v>
      </c>
      <c r="F197" s="137" t="s">
        <v>5465</v>
      </c>
      <c r="G197" s="138" t="s">
        <v>4509</v>
      </c>
      <c r="H197" s="139">
        <v>2</v>
      </c>
      <c r="I197" s="140"/>
      <c r="J197" s="141">
        <f t="shared" si="30"/>
        <v>0</v>
      </c>
      <c r="K197" s="137" t="s">
        <v>4892</v>
      </c>
      <c r="L197" s="33"/>
      <c r="M197" s="142" t="s">
        <v>2</v>
      </c>
      <c r="N197" s="143" t="s">
        <v>42</v>
      </c>
      <c r="P197" s="144">
        <f t="shared" si="31"/>
        <v>0</v>
      </c>
      <c r="Q197" s="144">
        <v>0</v>
      </c>
      <c r="R197" s="144">
        <f t="shared" si="32"/>
        <v>0</v>
      </c>
      <c r="S197" s="144">
        <v>0</v>
      </c>
      <c r="T197" s="145">
        <f t="shared" si="33"/>
        <v>0</v>
      </c>
      <c r="AR197" s="146" t="s">
        <v>86</v>
      </c>
      <c r="AT197" s="146" t="s">
        <v>306</v>
      </c>
      <c r="AU197" s="146" t="s">
        <v>78</v>
      </c>
      <c r="AY197" s="18" t="s">
        <v>304</v>
      </c>
      <c r="BE197" s="147">
        <f t="shared" si="34"/>
        <v>0</v>
      </c>
      <c r="BF197" s="147">
        <f t="shared" si="35"/>
        <v>0</v>
      </c>
      <c r="BG197" s="147">
        <f t="shared" si="36"/>
        <v>0</v>
      </c>
      <c r="BH197" s="147">
        <f t="shared" si="37"/>
        <v>0</v>
      </c>
      <c r="BI197" s="147">
        <f t="shared" si="38"/>
        <v>0</v>
      </c>
      <c r="BJ197" s="18" t="s">
        <v>78</v>
      </c>
      <c r="BK197" s="147">
        <f t="shared" si="39"/>
        <v>0</v>
      </c>
      <c r="BL197" s="18" t="s">
        <v>86</v>
      </c>
      <c r="BM197" s="146" t="s">
        <v>2227</v>
      </c>
    </row>
    <row r="198" spans="2:65" s="1" customFormat="1" ht="16.5" customHeight="1" x14ac:dyDescent="0.2">
      <c r="B198" s="134"/>
      <c r="C198" s="135" t="s">
        <v>1415</v>
      </c>
      <c r="D198" s="135" t="s">
        <v>306</v>
      </c>
      <c r="E198" s="136" t="s">
        <v>5528</v>
      </c>
      <c r="F198" s="137" t="s">
        <v>5467</v>
      </c>
      <c r="G198" s="138" t="s">
        <v>130</v>
      </c>
      <c r="H198" s="139">
        <v>2</v>
      </c>
      <c r="I198" s="140"/>
      <c r="J198" s="141">
        <f t="shared" si="30"/>
        <v>0</v>
      </c>
      <c r="K198" s="137" t="s">
        <v>4892</v>
      </c>
      <c r="L198" s="33"/>
      <c r="M198" s="142" t="s">
        <v>2</v>
      </c>
      <c r="N198" s="143" t="s">
        <v>42</v>
      </c>
      <c r="P198" s="144">
        <f t="shared" si="31"/>
        <v>0</v>
      </c>
      <c r="Q198" s="144">
        <v>0</v>
      </c>
      <c r="R198" s="144">
        <f t="shared" si="32"/>
        <v>0</v>
      </c>
      <c r="S198" s="144">
        <v>0</v>
      </c>
      <c r="T198" s="145">
        <f t="shared" si="33"/>
        <v>0</v>
      </c>
      <c r="AR198" s="146" t="s">
        <v>86</v>
      </c>
      <c r="AT198" s="146" t="s">
        <v>306</v>
      </c>
      <c r="AU198" s="146" t="s">
        <v>78</v>
      </c>
      <c r="AY198" s="18" t="s">
        <v>304</v>
      </c>
      <c r="BE198" s="147">
        <f t="shared" si="34"/>
        <v>0</v>
      </c>
      <c r="BF198" s="147">
        <f t="shared" si="35"/>
        <v>0</v>
      </c>
      <c r="BG198" s="147">
        <f t="shared" si="36"/>
        <v>0</v>
      </c>
      <c r="BH198" s="147">
        <f t="shared" si="37"/>
        <v>0</v>
      </c>
      <c r="BI198" s="147">
        <f t="shared" si="38"/>
        <v>0</v>
      </c>
      <c r="BJ198" s="18" t="s">
        <v>78</v>
      </c>
      <c r="BK198" s="147">
        <f t="shared" si="39"/>
        <v>0</v>
      </c>
      <c r="BL198" s="18" t="s">
        <v>86</v>
      </c>
      <c r="BM198" s="146" t="s">
        <v>2236</v>
      </c>
    </row>
    <row r="199" spans="2:65" s="1" customFormat="1" ht="24.2" customHeight="1" x14ac:dyDescent="0.2">
      <c r="B199" s="134"/>
      <c r="C199" s="135" t="s">
        <v>1428</v>
      </c>
      <c r="D199" s="135" t="s">
        <v>306</v>
      </c>
      <c r="E199" s="136" t="s">
        <v>5529</v>
      </c>
      <c r="F199" s="137" t="s">
        <v>5469</v>
      </c>
      <c r="G199" s="138" t="s">
        <v>130</v>
      </c>
      <c r="H199" s="139">
        <v>76</v>
      </c>
      <c r="I199" s="140"/>
      <c r="J199" s="141">
        <f t="shared" si="30"/>
        <v>0</v>
      </c>
      <c r="K199" s="137" t="s">
        <v>4892</v>
      </c>
      <c r="L199" s="33"/>
      <c r="M199" s="142" t="s">
        <v>2</v>
      </c>
      <c r="N199" s="143" t="s">
        <v>42</v>
      </c>
      <c r="P199" s="144">
        <f t="shared" si="31"/>
        <v>0</v>
      </c>
      <c r="Q199" s="144">
        <v>0</v>
      </c>
      <c r="R199" s="144">
        <f t="shared" si="32"/>
        <v>0</v>
      </c>
      <c r="S199" s="144">
        <v>0</v>
      </c>
      <c r="T199" s="145">
        <f t="shared" si="33"/>
        <v>0</v>
      </c>
      <c r="AR199" s="146" t="s">
        <v>86</v>
      </c>
      <c r="AT199" s="146" t="s">
        <v>306</v>
      </c>
      <c r="AU199" s="146" t="s">
        <v>78</v>
      </c>
      <c r="AY199" s="18" t="s">
        <v>304</v>
      </c>
      <c r="BE199" s="147">
        <f t="shared" si="34"/>
        <v>0</v>
      </c>
      <c r="BF199" s="147">
        <f t="shared" si="35"/>
        <v>0</v>
      </c>
      <c r="BG199" s="147">
        <f t="shared" si="36"/>
        <v>0</v>
      </c>
      <c r="BH199" s="147">
        <f t="shared" si="37"/>
        <v>0</v>
      </c>
      <c r="BI199" s="147">
        <f t="shared" si="38"/>
        <v>0</v>
      </c>
      <c r="BJ199" s="18" t="s">
        <v>78</v>
      </c>
      <c r="BK199" s="147">
        <f t="shared" si="39"/>
        <v>0</v>
      </c>
      <c r="BL199" s="18" t="s">
        <v>86</v>
      </c>
      <c r="BM199" s="146" t="s">
        <v>2303</v>
      </c>
    </row>
    <row r="200" spans="2:65" s="1" customFormat="1" ht="33" customHeight="1" x14ac:dyDescent="0.2">
      <c r="B200" s="134"/>
      <c r="C200" s="135" t="s">
        <v>1432</v>
      </c>
      <c r="D200" s="135" t="s">
        <v>306</v>
      </c>
      <c r="E200" s="136" t="s">
        <v>5530</v>
      </c>
      <c r="F200" s="137" t="s">
        <v>5471</v>
      </c>
      <c r="G200" s="138" t="s">
        <v>130</v>
      </c>
      <c r="H200" s="139">
        <v>1</v>
      </c>
      <c r="I200" s="140"/>
      <c r="J200" s="141">
        <f t="shared" si="30"/>
        <v>0</v>
      </c>
      <c r="K200" s="137" t="s">
        <v>4892</v>
      </c>
      <c r="L200" s="33"/>
      <c r="M200" s="142" t="s">
        <v>2</v>
      </c>
      <c r="N200" s="143" t="s">
        <v>42</v>
      </c>
      <c r="P200" s="144">
        <f t="shared" si="31"/>
        <v>0</v>
      </c>
      <c r="Q200" s="144">
        <v>0</v>
      </c>
      <c r="R200" s="144">
        <f t="shared" si="32"/>
        <v>0</v>
      </c>
      <c r="S200" s="144">
        <v>0</v>
      </c>
      <c r="T200" s="145">
        <f t="shared" si="33"/>
        <v>0</v>
      </c>
      <c r="AR200" s="146" t="s">
        <v>86</v>
      </c>
      <c r="AT200" s="146" t="s">
        <v>306</v>
      </c>
      <c r="AU200" s="146" t="s">
        <v>78</v>
      </c>
      <c r="AY200" s="18" t="s">
        <v>304</v>
      </c>
      <c r="BE200" s="147">
        <f t="shared" si="34"/>
        <v>0</v>
      </c>
      <c r="BF200" s="147">
        <f t="shared" si="35"/>
        <v>0</v>
      </c>
      <c r="BG200" s="147">
        <f t="shared" si="36"/>
        <v>0</v>
      </c>
      <c r="BH200" s="147">
        <f t="shared" si="37"/>
        <v>0</v>
      </c>
      <c r="BI200" s="147">
        <f t="shared" si="38"/>
        <v>0</v>
      </c>
      <c r="BJ200" s="18" t="s">
        <v>78</v>
      </c>
      <c r="BK200" s="147">
        <f t="shared" si="39"/>
        <v>0</v>
      </c>
      <c r="BL200" s="18" t="s">
        <v>86</v>
      </c>
      <c r="BM200" s="146" t="s">
        <v>2314</v>
      </c>
    </row>
    <row r="201" spans="2:65" s="1" customFormat="1" ht="33" customHeight="1" x14ac:dyDescent="0.2">
      <c r="B201" s="134"/>
      <c r="C201" s="135" t="s">
        <v>1439</v>
      </c>
      <c r="D201" s="135" t="s">
        <v>306</v>
      </c>
      <c r="E201" s="136" t="s">
        <v>5531</v>
      </c>
      <c r="F201" s="137" t="s">
        <v>5473</v>
      </c>
      <c r="G201" s="138" t="s">
        <v>130</v>
      </c>
      <c r="H201" s="139">
        <v>41</v>
      </c>
      <c r="I201" s="140"/>
      <c r="J201" s="141">
        <f t="shared" si="30"/>
        <v>0</v>
      </c>
      <c r="K201" s="137" t="s">
        <v>4892</v>
      </c>
      <c r="L201" s="33"/>
      <c r="M201" s="142" t="s">
        <v>2</v>
      </c>
      <c r="N201" s="143" t="s">
        <v>42</v>
      </c>
      <c r="P201" s="144">
        <f t="shared" si="31"/>
        <v>0</v>
      </c>
      <c r="Q201" s="144">
        <v>0</v>
      </c>
      <c r="R201" s="144">
        <f t="shared" si="32"/>
        <v>0</v>
      </c>
      <c r="S201" s="144">
        <v>0</v>
      </c>
      <c r="T201" s="145">
        <f t="shared" si="33"/>
        <v>0</v>
      </c>
      <c r="AR201" s="146" t="s">
        <v>86</v>
      </c>
      <c r="AT201" s="146" t="s">
        <v>306</v>
      </c>
      <c r="AU201" s="146" t="s">
        <v>78</v>
      </c>
      <c r="AY201" s="18" t="s">
        <v>304</v>
      </c>
      <c r="BE201" s="147">
        <f t="shared" si="34"/>
        <v>0</v>
      </c>
      <c r="BF201" s="147">
        <f t="shared" si="35"/>
        <v>0</v>
      </c>
      <c r="BG201" s="147">
        <f t="shared" si="36"/>
        <v>0</v>
      </c>
      <c r="BH201" s="147">
        <f t="shared" si="37"/>
        <v>0</v>
      </c>
      <c r="BI201" s="147">
        <f t="shared" si="38"/>
        <v>0</v>
      </c>
      <c r="BJ201" s="18" t="s">
        <v>78</v>
      </c>
      <c r="BK201" s="147">
        <f t="shared" si="39"/>
        <v>0</v>
      </c>
      <c r="BL201" s="18" t="s">
        <v>86</v>
      </c>
      <c r="BM201" s="146" t="s">
        <v>2322</v>
      </c>
    </row>
    <row r="202" spans="2:65" s="1" customFormat="1" ht="16.5" customHeight="1" x14ac:dyDescent="0.2">
      <c r="B202" s="134"/>
      <c r="C202" s="135" t="s">
        <v>1445</v>
      </c>
      <c r="D202" s="135" t="s">
        <v>306</v>
      </c>
      <c r="E202" s="136" t="s">
        <v>5532</v>
      </c>
      <c r="F202" s="137" t="s">
        <v>5475</v>
      </c>
      <c r="G202" s="138" t="s">
        <v>130</v>
      </c>
      <c r="H202" s="139">
        <v>18</v>
      </c>
      <c r="I202" s="140"/>
      <c r="J202" s="141">
        <f t="shared" si="30"/>
        <v>0</v>
      </c>
      <c r="K202" s="137" t="s">
        <v>4892</v>
      </c>
      <c r="L202" s="33"/>
      <c r="M202" s="142" t="s">
        <v>2</v>
      </c>
      <c r="N202" s="143" t="s">
        <v>42</v>
      </c>
      <c r="P202" s="144">
        <f t="shared" si="31"/>
        <v>0</v>
      </c>
      <c r="Q202" s="144">
        <v>0</v>
      </c>
      <c r="R202" s="144">
        <f t="shared" si="32"/>
        <v>0</v>
      </c>
      <c r="S202" s="144">
        <v>0</v>
      </c>
      <c r="T202" s="145">
        <f t="shared" si="33"/>
        <v>0</v>
      </c>
      <c r="AR202" s="146" t="s">
        <v>86</v>
      </c>
      <c r="AT202" s="146" t="s">
        <v>306</v>
      </c>
      <c r="AU202" s="146" t="s">
        <v>78</v>
      </c>
      <c r="AY202" s="18" t="s">
        <v>304</v>
      </c>
      <c r="BE202" s="147">
        <f t="shared" si="34"/>
        <v>0</v>
      </c>
      <c r="BF202" s="147">
        <f t="shared" si="35"/>
        <v>0</v>
      </c>
      <c r="BG202" s="147">
        <f t="shared" si="36"/>
        <v>0</v>
      </c>
      <c r="BH202" s="147">
        <f t="shared" si="37"/>
        <v>0</v>
      </c>
      <c r="BI202" s="147">
        <f t="shared" si="38"/>
        <v>0</v>
      </c>
      <c r="BJ202" s="18" t="s">
        <v>78</v>
      </c>
      <c r="BK202" s="147">
        <f t="shared" si="39"/>
        <v>0</v>
      </c>
      <c r="BL202" s="18" t="s">
        <v>86</v>
      </c>
      <c r="BM202" s="146" t="s">
        <v>2330</v>
      </c>
    </row>
    <row r="203" spans="2:65" s="11" customFormat="1" ht="25.9" customHeight="1" x14ac:dyDescent="0.2">
      <c r="B203" s="122"/>
      <c r="D203" s="123" t="s">
        <v>70</v>
      </c>
      <c r="E203" s="124" t="s">
        <v>5533</v>
      </c>
      <c r="F203" s="124" t="s">
        <v>5534</v>
      </c>
      <c r="I203" s="125"/>
      <c r="J203" s="126">
        <f>BK203</f>
        <v>0</v>
      </c>
      <c r="L203" s="122"/>
      <c r="M203" s="127"/>
      <c r="P203" s="128">
        <f>SUM(P204:P208)</f>
        <v>0</v>
      </c>
      <c r="R203" s="128">
        <f>SUM(R204:R208)</f>
        <v>0</v>
      </c>
      <c r="T203" s="129">
        <f>SUM(T204:T208)</f>
        <v>0</v>
      </c>
      <c r="AR203" s="123" t="s">
        <v>78</v>
      </c>
      <c r="AT203" s="130" t="s">
        <v>70</v>
      </c>
      <c r="AU203" s="130" t="s">
        <v>71</v>
      </c>
      <c r="AY203" s="123" t="s">
        <v>304</v>
      </c>
      <c r="BK203" s="131">
        <f>SUM(BK204:BK208)</f>
        <v>0</v>
      </c>
    </row>
    <row r="204" spans="2:65" s="1" customFormat="1" ht="16.5" customHeight="1" x14ac:dyDescent="0.2">
      <c r="B204" s="134"/>
      <c r="C204" s="135" t="s">
        <v>1449</v>
      </c>
      <c r="D204" s="135" t="s">
        <v>306</v>
      </c>
      <c r="E204" s="136" t="s">
        <v>5535</v>
      </c>
      <c r="F204" s="137" t="s">
        <v>5536</v>
      </c>
      <c r="G204" s="138" t="s">
        <v>581</v>
      </c>
      <c r="H204" s="139">
        <v>1</v>
      </c>
      <c r="I204" s="140"/>
      <c r="J204" s="141">
        <f>ROUND(I204*H204,2)</f>
        <v>0</v>
      </c>
      <c r="K204" s="137" t="s">
        <v>4892</v>
      </c>
      <c r="L204" s="33"/>
      <c r="M204" s="142" t="s">
        <v>2</v>
      </c>
      <c r="N204" s="143" t="s">
        <v>42</v>
      </c>
      <c r="P204" s="144">
        <f>O204*H204</f>
        <v>0</v>
      </c>
      <c r="Q204" s="144">
        <v>0</v>
      </c>
      <c r="R204" s="144">
        <f>Q204*H204</f>
        <v>0</v>
      </c>
      <c r="S204" s="144">
        <v>0</v>
      </c>
      <c r="T204" s="145">
        <f>S204*H204</f>
        <v>0</v>
      </c>
      <c r="AR204" s="146" t="s">
        <v>86</v>
      </c>
      <c r="AT204" s="146" t="s">
        <v>306</v>
      </c>
      <c r="AU204" s="146" t="s">
        <v>78</v>
      </c>
      <c r="AY204" s="18" t="s">
        <v>304</v>
      </c>
      <c r="BE204" s="147">
        <f>IF(N204="základní",J204,0)</f>
        <v>0</v>
      </c>
      <c r="BF204" s="147">
        <f>IF(N204="snížená",J204,0)</f>
        <v>0</v>
      </c>
      <c r="BG204" s="147">
        <f>IF(N204="zákl. přenesená",J204,0)</f>
        <v>0</v>
      </c>
      <c r="BH204" s="147">
        <f>IF(N204="sníž. přenesená",J204,0)</f>
        <v>0</v>
      </c>
      <c r="BI204" s="147">
        <f>IF(N204="nulová",J204,0)</f>
        <v>0</v>
      </c>
      <c r="BJ204" s="18" t="s">
        <v>78</v>
      </c>
      <c r="BK204" s="147">
        <f>ROUND(I204*H204,2)</f>
        <v>0</v>
      </c>
      <c r="BL204" s="18" t="s">
        <v>86</v>
      </c>
      <c r="BM204" s="146" t="s">
        <v>2340</v>
      </c>
    </row>
    <row r="205" spans="2:65" s="1" customFormat="1" ht="16.5" customHeight="1" x14ac:dyDescent="0.2">
      <c r="B205" s="134"/>
      <c r="C205" s="135" t="s">
        <v>1453</v>
      </c>
      <c r="D205" s="135" t="s">
        <v>306</v>
      </c>
      <c r="E205" s="136" t="s">
        <v>5537</v>
      </c>
      <c r="F205" s="137" t="s">
        <v>5538</v>
      </c>
      <c r="G205" s="138" t="s">
        <v>581</v>
      </c>
      <c r="H205" s="139">
        <v>1</v>
      </c>
      <c r="I205" s="140"/>
      <c r="J205" s="141">
        <f>ROUND(I205*H205,2)</f>
        <v>0</v>
      </c>
      <c r="K205" s="137" t="s">
        <v>4892</v>
      </c>
      <c r="L205" s="33"/>
      <c r="M205" s="142" t="s">
        <v>2</v>
      </c>
      <c r="N205" s="143" t="s">
        <v>42</v>
      </c>
      <c r="P205" s="144">
        <f>O205*H205</f>
        <v>0</v>
      </c>
      <c r="Q205" s="144">
        <v>0</v>
      </c>
      <c r="R205" s="144">
        <f>Q205*H205</f>
        <v>0</v>
      </c>
      <c r="S205" s="144">
        <v>0</v>
      </c>
      <c r="T205" s="145">
        <f>S205*H205</f>
        <v>0</v>
      </c>
      <c r="AR205" s="146" t="s">
        <v>86</v>
      </c>
      <c r="AT205" s="146" t="s">
        <v>306</v>
      </c>
      <c r="AU205" s="146" t="s">
        <v>78</v>
      </c>
      <c r="AY205" s="18" t="s">
        <v>304</v>
      </c>
      <c r="BE205" s="147">
        <f>IF(N205="základní",J205,0)</f>
        <v>0</v>
      </c>
      <c r="BF205" s="147">
        <f>IF(N205="snížená",J205,0)</f>
        <v>0</v>
      </c>
      <c r="BG205" s="147">
        <f>IF(N205="zákl. přenesená",J205,0)</f>
        <v>0</v>
      </c>
      <c r="BH205" s="147">
        <f>IF(N205="sníž. přenesená",J205,0)</f>
        <v>0</v>
      </c>
      <c r="BI205" s="147">
        <f>IF(N205="nulová",J205,0)</f>
        <v>0</v>
      </c>
      <c r="BJ205" s="18" t="s">
        <v>78</v>
      </c>
      <c r="BK205" s="147">
        <f>ROUND(I205*H205,2)</f>
        <v>0</v>
      </c>
      <c r="BL205" s="18" t="s">
        <v>86</v>
      </c>
      <c r="BM205" s="146" t="s">
        <v>2348</v>
      </c>
    </row>
    <row r="206" spans="2:65" s="1" customFormat="1" ht="16.5" customHeight="1" x14ac:dyDescent="0.2">
      <c r="B206" s="134"/>
      <c r="C206" s="135" t="s">
        <v>1460</v>
      </c>
      <c r="D206" s="135" t="s">
        <v>306</v>
      </c>
      <c r="E206" s="136" t="s">
        <v>5539</v>
      </c>
      <c r="F206" s="137" t="s">
        <v>5540</v>
      </c>
      <c r="G206" s="138" t="s">
        <v>581</v>
      </c>
      <c r="H206" s="139">
        <v>1</v>
      </c>
      <c r="I206" s="140"/>
      <c r="J206" s="141">
        <f>ROUND(I206*H206,2)</f>
        <v>0</v>
      </c>
      <c r="K206" s="137" t="s">
        <v>4892</v>
      </c>
      <c r="L206" s="33"/>
      <c r="M206" s="142" t="s">
        <v>2</v>
      </c>
      <c r="N206" s="143" t="s">
        <v>42</v>
      </c>
      <c r="P206" s="144">
        <f>O206*H206</f>
        <v>0</v>
      </c>
      <c r="Q206" s="144">
        <v>0</v>
      </c>
      <c r="R206" s="144">
        <f>Q206*H206</f>
        <v>0</v>
      </c>
      <c r="S206" s="144">
        <v>0</v>
      </c>
      <c r="T206" s="145">
        <f>S206*H206</f>
        <v>0</v>
      </c>
      <c r="AR206" s="146" t="s">
        <v>86</v>
      </c>
      <c r="AT206" s="146" t="s">
        <v>306</v>
      </c>
      <c r="AU206" s="146" t="s">
        <v>78</v>
      </c>
      <c r="AY206" s="18" t="s">
        <v>304</v>
      </c>
      <c r="BE206" s="147">
        <f>IF(N206="základní",J206,0)</f>
        <v>0</v>
      </c>
      <c r="BF206" s="147">
        <f>IF(N206="snížená",J206,0)</f>
        <v>0</v>
      </c>
      <c r="BG206" s="147">
        <f>IF(N206="zákl. přenesená",J206,0)</f>
        <v>0</v>
      </c>
      <c r="BH206" s="147">
        <f>IF(N206="sníž. přenesená",J206,0)</f>
        <v>0</v>
      </c>
      <c r="BI206" s="147">
        <f>IF(N206="nulová",J206,0)</f>
        <v>0</v>
      </c>
      <c r="BJ206" s="18" t="s">
        <v>78</v>
      </c>
      <c r="BK206" s="147">
        <f>ROUND(I206*H206,2)</f>
        <v>0</v>
      </c>
      <c r="BL206" s="18" t="s">
        <v>86</v>
      </c>
      <c r="BM206" s="146" t="s">
        <v>2364</v>
      </c>
    </row>
    <row r="207" spans="2:65" s="1" customFormat="1" ht="16.5" customHeight="1" x14ac:dyDescent="0.2">
      <c r="B207" s="134"/>
      <c r="C207" s="135" t="s">
        <v>1466</v>
      </c>
      <c r="D207" s="135" t="s">
        <v>306</v>
      </c>
      <c r="E207" s="136" t="s">
        <v>5541</v>
      </c>
      <c r="F207" s="137" t="s">
        <v>5542</v>
      </c>
      <c r="G207" s="138" t="s">
        <v>581</v>
      </c>
      <c r="H207" s="139">
        <v>1</v>
      </c>
      <c r="I207" s="140"/>
      <c r="J207" s="141">
        <f>ROUND(I207*H207,2)</f>
        <v>0</v>
      </c>
      <c r="K207" s="137" t="s">
        <v>4892</v>
      </c>
      <c r="L207" s="33"/>
      <c r="M207" s="142" t="s">
        <v>2</v>
      </c>
      <c r="N207" s="143" t="s">
        <v>42</v>
      </c>
      <c r="P207" s="144">
        <f>O207*H207</f>
        <v>0</v>
      </c>
      <c r="Q207" s="144">
        <v>0</v>
      </c>
      <c r="R207" s="144">
        <f>Q207*H207</f>
        <v>0</v>
      </c>
      <c r="S207" s="144">
        <v>0</v>
      </c>
      <c r="T207" s="145">
        <f>S207*H207</f>
        <v>0</v>
      </c>
      <c r="AR207" s="146" t="s">
        <v>86</v>
      </c>
      <c r="AT207" s="146" t="s">
        <v>306</v>
      </c>
      <c r="AU207" s="146" t="s">
        <v>78</v>
      </c>
      <c r="AY207" s="18" t="s">
        <v>304</v>
      </c>
      <c r="BE207" s="147">
        <f>IF(N207="základní",J207,0)</f>
        <v>0</v>
      </c>
      <c r="BF207" s="147">
        <f>IF(N207="snížená",J207,0)</f>
        <v>0</v>
      </c>
      <c r="BG207" s="147">
        <f>IF(N207="zákl. přenesená",J207,0)</f>
        <v>0</v>
      </c>
      <c r="BH207" s="147">
        <f>IF(N207="sníž. přenesená",J207,0)</f>
        <v>0</v>
      </c>
      <c r="BI207" s="147">
        <f>IF(N207="nulová",J207,0)</f>
        <v>0</v>
      </c>
      <c r="BJ207" s="18" t="s">
        <v>78</v>
      </c>
      <c r="BK207" s="147">
        <f>ROUND(I207*H207,2)</f>
        <v>0</v>
      </c>
      <c r="BL207" s="18" t="s">
        <v>86</v>
      </c>
      <c r="BM207" s="146" t="s">
        <v>2383</v>
      </c>
    </row>
    <row r="208" spans="2:65" s="1" customFormat="1" ht="16.5" customHeight="1" x14ac:dyDescent="0.2">
      <c r="B208" s="134"/>
      <c r="C208" s="135" t="s">
        <v>1472</v>
      </c>
      <c r="D208" s="135" t="s">
        <v>306</v>
      </c>
      <c r="E208" s="136" t="s">
        <v>5543</v>
      </c>
      <c r="F208" s="137" t="s">
        <v>5544</v>
      </c>
      <c r="G208" s="138" t="s">
        <v>581</v>
      </c>
      <c r="H208" s="139">
        <v>1</v>
      </c>
      <c r="I208" s="140"/>
      <c r="J208" s="141">
        <f>ROUND(I208*H208,2)</f>
        <v>0</v>
      </c>
      <c r="K208" s="137" t="s">
        <v>4892</v>
      </c>
      <c r="L208" s="33"/>
      <c r="M208" s="194" t="s">
        <v>2</v>
      </c>
      <c r="N208" s="195" t="s">
        <v>42</v>
      </c>
      <c r="O208" s="192"/>
      <c r="P208" s="196">
        <f>O208*H208</f>
        <v>0</v>
      </c>
      <c r="Q208" s="196">
        <v>0</v>
      </c>
      <c r="R208" s="196">
        <f>Q208*H208</f>
        <v>0</v>
      </c>
      <c r="S208" s="196">
        <v>0</v>
      </c>
      <c r="T208" s="197">
        <f>S208*H208</f>
        <v>0</v>
      </c>
      <c r="AR208" s="146" t="s">
        <v>86</v>
      </c>
      <c r="AT208" s="146" t="s">
        <v>306</v>
      </c>
      <c r="AU208" s="146" t="s">
        <v>78</v>
      </c>
      <c r="AY208" s="18" t="s">
        <v>304</v>
      </c>
      <c r="BE208" s="147">
        <f>IF(N208="základní",J208,0)</f>
        <v>0</v>
      </c>
      <c r="BF208" s="147">
        <f>IF(N208="snížená",J208,0)</f>
        <v>0</v>
      </c>
      <c r="BG208" s="147">
        <f>IF(N208="zákl. přenesená",J208,0)</f>
        <v>0</v>
      </c>
      <c r="BH208" s="147">
        <f>IF(N208="sníž. přenesená",J208,0)</f>
        <v>0</v>
      </c>
      <c r="BI208" s="147">
        <f>IF(N208="nulová",J208,0)</f>
        <v>0</v>
      </c>
      <c r="BJ208" s="18" t="s">
        <v>78</v>
      </c>
      <c r="BK208" s="147">
        <f>ROUND(I208*H208,2)</f>
        <v>0</v>
      </c>
      <c r="BL208" s="18" t="s">
        <v>86</v>
      </c>
      <c r="BM208" s="146" t="s">
        <v>2394</v>
      </c>
    </row>
    <row r="209" spans="2:12" s="1" customFormat="1" ht="6.95" customHeight="1" x14ac:dyDescent="0.2">
      <c r="B209" s="42"/>
      <c r="C209" s="43"/>
      <c r="D209" s="43"/>
      <c r="E209" s="43"/>
      <c r="F209" s="43"/>
      <c r="G209" s="43"/>
      <c r="H209" s="43"/>
      <c r="I209" s="43"/>
      <c r="J209" s="43"/>
      <c r="K209" s="43"/>
      <c r="L209" s="33"/>
    </row>
  </sheetData>
  <sheetProtection algorithmName="SHA-512" hashValue="ssycM5+D4fYXzd8dpZHuEL57q69Z+fTuCChYh01g60bI94tTIhDtL0hlde1pJocMiA/uld6jX+UATZVmW6ebvg==" saltValue="HPD3CQL5HQOck+Ep7k1jLg==" spinCount="100000" sheet="1" objects="1" scenarios="1"/>
  <autoFilter ref="C87:K208" xr:uid="{00000000-0009-0000-0000-000005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1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100</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153</v>
      </c>
      <c r="F9" s="329"/>
      <c r="G9" s="329"/>
      <c r="H9" s="329"/>
      <c r="L9" s="33"/>
    </row>
    <row r="10" spans="2:46" s="1" customFormat="1" ht="12" customHeight="1" x14ac:dyDescent="0.2">
      <c r="B10" s="33"/>
      <c r="D10" s="28" t="s">
        <v>157</v>
      </c>
      <c r="L10" s="33"/>
    </row>
    <row r="11" spans="2:46" s="1" customFormat="1" ht="16.5" customHeight="1" x14ac:dyDescent="0.2">
      <c r="B11" s="33"/>
      <c r="E11" s="326" t="s">
        <v>5545</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6.5" customHeight="1" x14ac:dyDescent="0.2">
      <c r="B29" s="93"/>
      <c r="E29" s="306" t="s">
        <v>2</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ROUND(J101,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ROUND((SUM(BE101:BE216)),  2)</f>
        <v>0</v>
      </c>
      <c r="I35" s="96">
        <v>0.21</v>
      </c>
      <c r="J35" s="84">
        <f>ROUND(((SUM(BE101:BE216))*I35),  2)</f>
        <v>0</v>
      </c>
      <c r="L35" s="33"/>
    </row>
    <row r="36" spans="2:12" s="1" customFormat="1" ht="14.45" customHeight="1" x14ac:dyDescent="0.2">
      <c r="B36" s="33"/>
      <c r="E36" s="28" t="s">
        <v>43</v>
      </c>
      <c r="F36" s="84">
        <f>ROUND((SUM(BF101:BF216)),  2)</f>
        <v>0</v>
      </c>
      <c r="I36" s="96">
        <v>0.15</v>
      </c>
      <c r="J36" s="84">
        <f>ROUND(((SUM(BF101:BF216))*I36),  2)</f>
        <v>0</v>
      </c>
      <c r="L36" s="33"/>
    </row>
    <row r="37" spans="2:12" s="1" customFormat="1" ht="14.45" hidden="1" customHeight="1" x14ac:dyDescent="0.2">
      <c r="B37" s="33"/>
      <c r="E37" s="28" t="s">
        <v>44</v>
      </c>
      <c r="F37" s="84">
        <f>ROUND((SUM(BG101:BG216)),  2)</f>
        <v>0</v>
      </c>
      <c r="I37" s="96">
        <v>0.21</v>
      </c>
      <c r="J37" s="84">
        <f>0</f>
        <v>0</v>
      </c>
      <c r="L37" s="33"/>
    </row>
    <row r="38" spans="2:12" s="1" customFormat="1" ht="14.45" hidden="1" customHeight="1" x14ac:dyDescent="0.2">
      <c r="B38" s="33"/>
      <c r="E38" s="28" t="s">
        <v>45</v>
      </c>
      <c r="F38" s="84">
        <f>ROUND((SUM(BH101:BH216)),  2)</f>
        <v>0</v>
      </c>
      <c r="I38" s="96">
        <v>0.15</v>
      </c>
      <c r="J38" s="84">
        <f>0</f>
        <v>0</v>
      </c>
      <c r="L38" s="33"/>
    </row>
    <row r="39" spans="2:12" s="1" customFormat="1" ht="14.45" hidden="1" customHeight="1" x14ac:dyDescent="0.2">
      <c r="B39" s="33"/>
      <c r="E39" s="28" t="s">
        <v>46</v>
      </c>
      <c r="F39" s="84">
        <f>ROUND((SUM(BI101:BI216)),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153</v>
      </c>
      <c r="F52" s="329"/>
      <c r="G52" s="329"/>
      <c r="H52" s="329"/>
      <c r="L52" s="33"/>
    </row>
    <row r="53" spans="2:47" s="1" customFormat="1" ht="12" customHeight="1" x14ac:dyDescent="0.2">
      <c r="B53" s="33"/>
      <c r="C53" s="28" t="s">
        <v>157</v>
      </c>
      <c r="L53" s="33"/>
    </row>
    <row r="54" spans="2:47" s="1" customFormat="1" ht="16.5" customHeight="1" x14ac:dyDescent="0.2">
      <c r="B54" s="33"/>
      <c r="E54" s="326" t="str">
        <f>E11</f>
        <v>8 - MAR</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J101</f>
        <v>0</v>
      </c>
      <c r="L63" s="33"/>
      <c r="AU63" s="18" t="s">
        <v>237</v>
      </c>
    </row>
    <row r="64" spans="2:47" s="8" customFormat="1" ht="24.95" customHeight="1" x14ac:dyDescent="0.2">
      <c r="B64" s="106"/>
      <c r="D64" s="107" t="s">
        <v>5546</v>
      </c>
      <c r="E64" s="108"/>
      <c r="F64" s="108"/>
      <c r="G64" s="108"/>
      <c r="H64" s="108"/>
      <c r="I64" s="108"/>
      <c r="J64" s="109">
        <f>J102</f>
        <v>0</v>
      </c>
      <c r="L64" s="106"/>
    </row>
    <row r="65" spans="2:12" s="9" customFormat="1" ht="19.899999999999999" customHeight="1" x14ac:dyDescent="0.2">
      <c r="B65" s="110"/>
      <c r="D65" s="111" t="s">
        <v>5547</v>
      </c>
      <c r="E65" s="112"/>
      <c r="F65" s="112"/>
      <c r="G65" s="112"/>
      <c r="H65" s="112"/>
      <c r="I65" s="112"/>
      <c r="J65" s="113">
        <f>J103</f>
        <v>0</v>
      </c>
      <c r="L65" s="110"/>
    </row>
    <row r="66" spans="2:12" s="9" customFormat="1" ht="19.899999999999999" customHeight="1" x14ac:dyDescent="0.2">
      <c r="B66" s="110"/>
      <c r="D66" s="111" t="s">
        <v>5548</v>
      </c>
      <c r="E66" s="112"/>
      <c r="F66" s="112"/>
      <c r="G66" s="112"/>
      <c r="H66" s="112"/>
      <c r="I66" s="112"/>
      <c r="J66" s="113">
        <f>J111</f>
        <v>0</v>
      </c>
      <c r="L66" s="110"/>
    </row>
    <row r="67" spans="2:12" s="8" customFormat="1" ht="24.95" customHeight="1" x14ac:dyDescent="0.2">
      <c r="B67" s="106"/>
      <c r="D67" s="107" t="s">
        <v>5549</v>
      </c>
      <c r="E67" s="108"/>
      <c r="F67" s="108"/>
      <c r="G67" s="108"/>
      <c r="H67" s="108"/>
      <c r="I67" s="108"/>
      <c r="J67" s="109">
        <f>J117</f>
        <v>0</v>
      </c>
      <c r="L67" s="106"/>
    </row>
    <row r="68" spans="2:12" s="9" customFormat="1" ht="19.899999999999999" customHeight="1" x14ac:dyDescent="0.2">
      <c r="B68" s="110"/>
      <c r="D68" s="111" t="s">
        <v>5550</v>
      </c>
      <c r="E68" s="112"/>
      <c r="F68" s="112"/>
      <c r="G68" s="112"/>
      <c r="H68" s="112"/>
      <c r="I68" s="112"/>
      <c r="J68" s="113">
        <f>J118</f>
        <v>0</v>
      </c>
      <c r="L68" s="110"/>
    </row>
    <row r="69" spans="2:12" s="9" customFormat="1" ht="19.899999999999999" customHeight="1" x14ac:dyDescent="0.2">
      <c r="B69" s="110"/>
      <c r="D69" s="111" t="s">
        <v>5551</v>
      </c>
      <c r="E69" s="112"/>
      <c r="F69" s="112"/>
      <c r="G69" s="112"/>
      <c r="H69" s="112"/>
      <c r="I69" s="112"/>
      <c r="J69" s="113">
        <f>J130</f>
        <v>0</v>
      </c>
      <c r="L69" s="110"/>
    </row>
    <row r="70" spans="2:12" s="9" customFormat="1" ht="19.899999999999999" customHeight="1" x14ac:dyDescent="0.2">
      <c r="B70" s="110"/>
      <c r="D70" s="111" t="s">
        <v>5552</v>
      </c>
      <c r="E70" s="112"/>
      <c r="F70" s="112"/>
      <c r="G70" s="112"/>
      <c r="H70" s="112"/>
      <c r="I70" s="112"/>
      <c r="J70" s="113">
        <f>J141</f>
        <v>0</v>
      </c>
      <c r="L70" s="110"/>
    </row>
    <row r="71" spans="2:12" s="9" customFormat="1" ht="19.899999999999999" customHeight="1" x14ac:dyDescent="0.2">
      <c r="B71" s="110"/>
      <c r="D71" s="111" t="s">
        <v>5553</v>
      </c>
      <c r="E71" s="112"/>
      <c r="F71" s="112"/>
      <c r="G71" s="112"/>
      <c r="H71" s="112"/>
      <c r="I71" s="112"/>
      <c r="J71" s="113">
        <f>J153</f>
        <v>0</v>
      </c>
      <c r="L71" s="110"/>
    </row>
    <row r="72" spans="2:12" s="9" customFormat="1" ht="19.899999999999999" customHeight="1" x14ac:dyDescent="0.2">
      <c r="B72" s="110"/>
      <c r="D72" s="111" t="s">
        <v>5554</v>
      </c>
      <c r="E72" s="112"/>
      <c r="F72" s="112"/>
      <c r="G72" s="112"/>
      <c r="H72" s="112"/>
      <c r="I72" s="112"/>
      <c r="J72" s="113">
        <f>J156</f>
        <v>0</v>
      </c>
      <c r="L72" s="110"/>
    </row>
    <row r="73" spans="2:12" s="9" customFormat="1" ht="19.899999999999999" customHeight="1" x14ac:dyDescent="0.2">
      <c r="B73" s="110"/>
      <c r="D73" s="111" t="s">
        <v>5555</v>
      </c>
      <c r="E73" s="112"/>
      <c r="F73" s="112"/>
      <c r="G73" s="112"/>
      <c r="H73" s="112"/>
      <c r="I73" s="112"/>
      <c r="J73" s="113">
        <f>J159</f>
        <v>0</v>
      </c>
      <c r="L73" s="110"/>
    </row>
    <row r="74" spans="2:12" s="9" customFormat="1" ht="19.899999999999999" customHeight="1" x14ac:dyDescent="0.2">
      <c r="B74" s="110"/>
      <c r="D74" s="111" t="s">
        <v>5556</v>
      </c>
      <c r="E74" s="112"/>
      <c r="F74" s="112"/>
      <c r="G74" s="112"/>
      <c r="H74" s="112"/>
      <c r="I74" s="112"/>
      <c r="J74" s="113">
        <f>J173</f>
        <v>0</v>
      </c>
      <c r="L74" s="110"/>
    </row>
    <row r="75" spans="2:12" s="8" customFormat="1" ht="24.95" customHeight="1" x14ac:dyDescent="0.2">
      <c r="B75" s="106"/>
      <c r="D75" s="107" t="s">
        <v>5557</v>
      </c>
      <c r="E75" s="108"/>
      <c r="F75" s="108"/>
      <c r="G75" s="108"/>
      <c r="H75" s="108"/>
      <c r="I75" s="108"/>
      <c r="J75" s="109">
        <f>J178</f>
        <v>0</v>
      </c>
      <c r="L75" s="106"/>
    </row>
    <row r="76" spans="2:12" s="9" customFormat="1" ht="19.899999999999999" customHeight="1" x14ac:dyDescent="0.2">
      <c r="B76" s="110"/>
      <c r="D76" s="111" t="s">
        <v>5558</v>
      </c>
      <c r="E76" s="112"/>
      <c r="F76" s="112"/>
      <c r="G76" s="112"/>
      <c r="H76" s="112"/>
      <c r="I76" s="112"/>
      <c r="J76" s="113">
        <f>J183</f>
        <v>0</v>
      </c>
      <c r="L76" s="110"/>
    </row>
    <row r="77" spans="2:12" s="9" customFormat="1" ht="19.899999999999999" customHeight="1" x14ac:dyDescent="0.2">
      <c r="B77" s="110"/>
      <c r="D77" s="111" t="s">
        <v>5559</v>
      </c>
      <c r="E77" s="112"/>
      <c r="F77" s="112"/>
      <c r="G77" s="112"/>
      <c r="H77" s="112"/>
      <c r="I77" s="112"/>
      <c r="J77" s="113">
        <f>J190</f>
        <v>0</v>
      </c>
      <c r="L77" s="110"/>
    </row>
    <row r="78" spans="2:12" s="8" customFormat="1" ht="24.95" customHeight="1" x14ac:dyDescent="0.2">
      <c r="B78" s="106"/>
      <c r="D78" s="107" t="s">
        <v>5560</v>
      </c>
      <c r="E78" s="108"/>
      <c r="F78" s="108"/>
      <c r="G78" s="108"/>
      <c r="H78" s="108"/>
      <c r="I78" s="108"/>
      <c r="J78" s="109">
        <f>J202</f>
        <v>0</v>
      </c>
      <c r="L78" s="106"/>
    </row>
    <row r="79" spans="2:12" s="8" customFormat="1" ht="24.95" customHeight="1" x14ac:dyDescent="0.2">
      <c r="B79" s="106"/>
      <c r="D79" s="107" t="s">
        <v>5561</v>
      </c>
      <c r="E79" s="108"/>
      <c r="F79" s="108"/>
      <c r="G79" s="108"/>
      <c r="H79" s="108"/>
      <c r="I79" s="108"/>
      <c r="J79" s="109">
        <f>J209</f>
        <v>0</v>
      </c>
      <c r="L79" s="106"/>
    </row>
    <row r="80" spans="2:12"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289</v>
      </c>
      <c r="L86" s="33"/>
    </row>
    <row r="87" spans="2:12" s="1" customFormat="1" ht="6.95" customHeight="1" x14ac:dyDescent="0.2">
      <c r="B87" s="33"/>
      <c r="L87" s="33"/>
    </row>
    <row r="88" spans="2:12" s="1" customFormat="1" ht="12" customHeight="1" x14ac:dyDescent="0.2">
      <c r="B88" s="33"/>
      <c r="C88" s="28" t="s">
        <v>16</v>
      </c>
      <c r="L88" s="33"/>
    </row>
    <row r="89" spans="2:12" s="1" customFormat="1" ht="26.25" customHeight="1" x14ac:dyDescent="0.2">
      <c r="B89" s="33"/>
      <c r="E89" s="330" t="str">
        <f>E7</f>
        <v>Výstavba nové výjezdové základny ZZS PAK ve Svitavách - bez mobiliáře</v>
      </c>
      <c r="F89" s="331"/>
      <c r="G89" s="331"/>
      <c r="H89" s="331"/>
      <c r="L89" s="33"/>
    </row>
    <row r="90" spans="2:12" ht="12" customHeight="1" x14ac:dyDescent="0.2">
      <c r="B90" s="21"/>
      <c r="C90" s="28" t="s">
        <v>149</v>
      </c>
      <c r="L90" s="21"/>
    </row>
    <row r="91" spans="2:12" s="1" customFormat="1" ht="16.5" customHeight="1" x14ac:dyDescent="0.2">
      <c r="B91" s="33"/>
      <c r="E91" s="330" t="s">
        <v>153</v>
      </c>
      <c r="F91" s="329"/>
      <c r="G91" s="329"/>
      <c r="H91" s="329"/>
      <c r="L91" s="33"/>
    </row>
    <row r="92" spans="2:12" s="1" customFormat="1" ht="12" customHeight="1" x14ac:dyDescent="0.2">
      <c r="B92" s="33"/>
      <c r="C92" s="28" t="s">
        <v>157</v>
      </c>
      <c r="L92" s="33"/>
    </row>
    <row r="93" spans="2:12" s="1" customFormat="1" ht="16.5" customHeight="1" x14ac:dyDescent="0.2">
      <c r="B93" s="33"/>
      <c r="E93" s="326" t="str">
        <f>E11</f>
        <v>8 - MAR</v>
      </c>
      <c r="F93" s="329"/>
      <c r="G93" s="329"/>
      <c r="H93" s="329"/>
      <c r="L93" s="33"/>
    </row>
    <row r="94" spans="2:12" s="1" customFormat="1" ht="6.95" customHeight="1" x14ac:dyDescent="0.2">
      <c r="B94" s="33"/>
      <c r="L94" s="33"/>
    </row>
    <row r="95" spans="2:12" s="1" customFormat="1" ht="12" customHeight="1" x14ac:dyDescent="0.2">
      <c r="B95" s="33"/>
      <c r="C95" s="28" t="s">
        <v>20</v>
      </c>
      <c r="F95" s="26" t="str">
        <f>F14</f>
        <v xml:space="preserve"> </v>
      </c>
      <c r="I95" s="28" t="s">
        <v>22</v>
      </c>
      <c r="J95" s="50" t="str">
        <f>IF(J14="","",J14)</f>
        <v>9. 5. 2023</v>
      </c>
      <c r="L95" s="33"/>
    </row>
    <row r="96" spans="2:12" s="1" customFormat="1" ht="6.95" customHeight="1" x14ac:dyDescent="0.2">
      <c r="B96" s="33"/>
      <c r="L96" s="33"/>
    </row>
    <row r="97" spans="2:65" s="1" customFormat="1" ht="15.2" customHeight="1" x14ac:dyDescent="0.2">
      <c r="B97" s="33"/>
      <c r="C97" s="28" t="s">
        <v>24</v>
      </c>
      <c r="F97" s="26" t="str">
        <f>E17</f>
        <v xml:space="preserve"> </v>
      </c>
      <c r="I97" s="28" t="s">
        <v>29</v>
      </c>
      <c r="J97" s="31" t="str">
        <f>E23</f>
        <v/>
      </c>
      <c r="L97" s="33"/>
    </row>
    <row r="98" spans="2:65" s="1" customFormat="1" ht="15.2" customHeight="1" x14ac:dyDescent="0.2">
      <c r="B98" s="33"/>
      <c r="C98" s="28" t="s">
        <v>27</v>
      </c>
      <c r="F98" s="26" t="str">
        <f>IF(E20="","",E20)</f>
        <v>Vyplň údaj</v>
      </c>
      <c r="I98" s="28" t="s">
        <v>33</v>
      </c>
      <c r="J98" s="31" t="str">
        <f>E26</f>
        <v>Ing.Jiří Pitra</v>
      </c>
      <c r="L98" s="33"/>
    </row>
    <row r="99" spans="2:65" s="1" customFormat="1" ht="10.35" customHeight="1" x14ac:dyDescent="0.2">
      <c r="B99" s="33"/>
      <c r="L99" s="33"/>
    </row>
    <row r="100" spans="2:65" s="10" customFormat="1" ht="29.25" customHeight="1" x14ac:dyDescent="0.2">
      <c r="B100" s="114"/>
      <c r="C100" s="115" t="s">
        <v>290</v>
      </c>
      <c r="D100" s="116" t="s">
        <v>56</v>
      </c>
      <c r="E100" s="116" t="s">
        <v>52</v>
      </c>
      <c r="F100" s="116" t="s">
        <v>53</v>
      </c>
      <c r="G100" s="116" t="s">
        <v>291</v>
      </c>
      <c r="H100" s="116" t="s">
        <v>292</v>
      </c>
      <c r="I100" s="116" t="s">
        <v>293</v>
      </c>
      <c r="J100" s="116" t="s">
        <v>236</v>
      </c>
      <c r="K100" s="117" t="s">
        <v>294</v>
      </c>
      <c r="L100" s="114"/>
      <c r="M100" s="57" t="s">
        <v>2</v>
      </c>
      <c r="N100" s="58" t="s">
        <v>41</v>
      </c>
      <c r="O100" s="58" t="s">
        <v>295</v>
      </c>
      <c r="P100" s="58" t="s">
        <v>296</v>
      </c>
      <c r="Q100" s="58" t="s">
        <v>297</v>
      </c>
      <c r="R100" s="58" t="s">
        <v>298</v>
      </c>
      <c r="S100" s="58" t="s">
        <v>299</v>
      </c>
      <c r="T100" s="59" t="s">
        <v>300</v>
      </c>
    </row>
    <row r="101" spans="2:65" s="1" customFormat="1" ht="22.9" customHeight="1" x14ac:dyDescent="0.25">
      <c r="B101" s="33"/>
      <c r="C101" s="62" t="s">
        <v>301</v>
      </c>
      <c r="J101" s="118">
        <f>BK101</f>
        <v>0</v>
      </c>
      <c r="L101" s="33"/>
      <c r="M101" s="60"/>
      <c r="N101" s="51"/>
      <c r="O101" s="51"/>
      <c r="P101" s="119">
        <f>P102+P117+P178+P202+P209</f>
        <v>0</v>
      </c>
      <c r="Q101" s="51"/>
      <c r="R101" s="119">
        <f>R102+R117+R178+R202+R209</f>
        <v>0</v>
      </c>
      <c r="S101" s="51"/>
      <c r="T101" s="120">
        <f>T102+T117+T178+T202+T209</f>
        <v>0</v>
      </c>
      <c r="AT101" s="18" t="s">
        <v>70</v>
      </c>
      <c r="AU101" s="18" t="s">
        <v>237</v>
      </c>
      <c r="BK101" s="121">
        <f>BK102+BK117+BK178+BK202+BK209</f>
        <v>0</v>
      </c>
    </row>
    <row r="102" spans="2:65" s="11" customFormat="1" ht="25.9" customHeight="1" x14ac:dyDescent="0.2">
      <c r="B102" s="122"/>
      <c r="D102" s="123" t="s">
        <v>70</v>
      </c>
      <c r="E102" s="124" t="s">
        <v>5362</v>
      </c>
      <c r="F102" s="124" t="s">
        <v>5562</v>
      </c>
      <c r="I102" s="125"/>
      <c r="J102" s="126">
        <f>BK102</f>
        <v>0</v>
      </c>
      <c r="L102" s="122"/>
      <c r="M102" s="127"/>
      <c r="P102" s="128">
        <f>P103+P111</f>
        <v>0</v>
      </c>
      <c r="R102" s="128">
        <f>R103+R111</f>
        <v>0</v>
      </c>
      <c r="T102" s="129">
        <f>T103+T111</f>
        <v>0</v>
      </c>
      <c r="AR102" s="123" t="s">
        <v>78</v>
      </c>
      <c r="AT102" s="130" t="s">
        <v>70</v>
      </c>
      <c r="AU102" s="130" t="s">
        <v>71</v>
      </c>
      <c r="AY102" s="123" t="s">
        <v>304</v>
      </c>
      <c r="BK102" s="131">
        <f>BK103+BK111</f>
        <v>0</v>
      </c>
    </row>
    <row r="103" spans="2:65" s="11" customFormat="1" ht="22.9" customHeight="1" x14ac:dyDescent="0.2">
      <c r="B103" s="122"/>
      <c r="D103" s="123" t="s">
        <v>70</v>
      </c>
      <c r="E103" s="132" t="s">
        <v>5476</v>
      </c>
      <c r="F103" s="132" t="s">
        <v>5563</v>
      </c>
      <c r="I103" s="125"/>
      <c r="J103" s="133">
        <f>BK103</f>
        <v>0</v>
      </c>
      <c r="L103" s="122"/>
      <c r="M103" s="127"/>
      <c r="P103" s="128">
        <f>SUM(P104:P110)</f>
        <v>0</v>
      </c>
      <c r="R103" s="128">
        <f>SUM(R104:R110)</f>
        <v>0</v>
      </c>
      <c r="T103" s="129">
        <f>SUM(T104:T110)</f>
        <v>0</v>
      </c>
      <c r="AR103" s="123" t="s">
        <v>78</v>
      </c>
      <c r="AT103" s="130" t="s">
        <v>70</v>
      </c>
      <c r="AU103" s="130" t="s">
        <v>78</v>
      </c>
      <c r="AY103" s="123" t="s">
        <v>304</v>
      </c>
      <c r="BK103" s="131">
        <f>SUM(BK104:BK110)</f>
        <v>0</v>
      </c>
    </row>
    <row r="104" spans="2:65" s="1" customFormat="1" ht="24.2" customHeight="1" x14ac:dyDescent="0.2">
      <c r="B104" s="134"/>
      <c r="C104" s="181" t="s">
        <v>78</v>
      </c>
      <c r="D104" s="181" t="s">
        <v>535</v>
      </c>
      <c r="E104" s="182" t="s">
        <v>5564</v>
      </c>
      <c r="F104" s="183" t="s">
        <v>5565</v>
      </c>
      <c r="G104" s="184" t="s">
        <v>2</v>
      </c>
      <c r="H104" s="185">
        <v>1</v>
      </c>
      <c r="I104" s="186"/>
      <c r="J104" s="187">
        <f t="shared" ref="J104:J110" si="0">ROUND(I104*H104,2)</f>
        <v>0</v>
      </c>
      <c r="K104" s="183" t="s">
        <v>4892</v>
      </c>
      <c r="L104" s="188"/>
      <c r="M104" s="189" t="s">
        <v>2</v>
      </c>
      <c r="N104" s="190" t="s">
        <v>42</v>
      </c>
      <c r="P104" s="144">
        <f t="shared" ref="P104:P110" si="1">O104*H104</f>
        <v>0</v>
      </c>
      <c r="Q104" s="144">
        <v>0</v>
      </c>
      <c r="R104" s="144">
        <f t="shared" ref="R104:R110" si="2">Q104*H104</f>
        <v>0</v>
      </c>
      <c r="S104" s="144">
        <v>0</v>
      </c>
      <c r="T104" s="145">
        <f t="shared" ref="T104:T110" si="3">S104*H104</f>
        <v>0</v>
      </c>
      <c r="AR104" s="146" t="s">
        <v>98</v>
      </c>
      <c r="AT104" s="146" t="s">
        <v>535</v>
      </c>
      <c r="AU104" s="146" t="s">
        <v>80</v>
      </c>
      <c r="AY104" s="18" t="s">
        <v>304</v>
      </c>
      <c r="BE104" s="147">
        <f t="shared" ref="BE104:BE110" si="4">IF(N104="základní",J104,0)</f>
        <v>0</v>
      </c>
      <c r="BF104" s="147">
        <f t="shared" ref="BF104:BF110" si="5">IF(N104="snížená",J104,0)</f>
        <v>0</v>
      </c>
      <c r="BG104" s="147">
        <f t="shared" ref="BG104:BG110" si="6">IF(N104="zákl. přenesená",J104,0)</f>
        <v>0</v>
      </c>
      <c r="BH104" s="147">
        <f t="shared" ref="BH104:BH110" si="7">IF(N104="sníž. přenesená",J104,0)</f>
        <v>0</v>
      </c>
      <c r="BI104" s="147">
        <f t="shared" ref="BI104:BI110" si="8">IF(N104="nulová",J104,0)</f>
        <v>0</v>
      </c>
      <c r="BJ104" s="18" t="s">
        <v>78</v>
      </c>
      <c r="BK104" s="147">
        <f t="shared" ref="BK104:BK110" si="9">ROUND(I104*H104,2)</f>
        <v>0</v>
      </c>
      <c r="BL104" s="18" t="s">
        <v>86</v>
      </c>
      <c r="BM104" s="146" t="s">
        <v>80</v>
      </c>
    </row>
    <row r="105" spans="2:65" s="1" customFormat="1" ht="24.2" customHeight="1" x14ac:dyDescent="0.2">
      <c r="B105" s="134"/>
      <c r="C105" s="181" t="s">
        <v>80</v>
      </c>
      <c r="D105" s="181" t="s">
        <v>535</v>
      </c>
      <c r="E105" s="182" t="s">
        <v>5566</v>
      </c>
      <c r="F105" s="183" t="s">
        <v>5567</v>
      </c>
      <c r="G105" s="184" t="s">
        <v>2</v>
      </c>
      <c r="H105" s="185">
        <v>1</v>
      </c>
      <c r="I105" s="186"/>
      <c r="J105" s="187">
        <f t="shared" si="0"/>
        <v>0</v>
      </c>
      <c r="K105" s="183" t="s">
        <v>4892</v>
      </c>
      <c r="L105" s="188"/>
      <c r="M105" s="189" t="s">
        <v>2</v>
      </c>
      <c r="N105" s="190" t="s">
        <v>42</v>
      </c>
      <c r="P105" s="144">
        <f t="shared" si="1"/>
        <v>0</v>
      </c>
      <c r="Q105" s="144">
        <v>0</v>
      </c>
      <c r="R105" s="144">
        <f t="shared" si="2"/>
        <v>0</v>
      </c>
      <c r="S105" s="144">
        <v>0</v>
      </c>
      <c r="T105" s="145">
        <f t="shared" si="3"/>
        <v>0</v>
      </c>
      <c r="AR105" s="146" t="s">
        <v>98</v>
      </c>
      <c r="AT105" s="146" t="s">
        <v>535</v>
      </c>
      <c r="AU105" s="146" t="s">
        <v>80</v>
      </c>
      <c r="AY105" s="18" t="s">
        <v>304</v>
      </c>
      <c r="BE105" s="147">
        <f t="shared" si="4"/>
        <v>0</v>
      </c>
      <c r="BF105" s="147">
        <f t="shared" si="5"/>
        <v>0</v>
      </c>
      <c r="BG105" s="147">
        <f t="shared" si="6"/>
        <v>0</v>
      </c>
      <c r="BH105" s="147">
        <f t="shared" si="7"/>
        <v>0</v>
      </c>
      <c r="BI105" s="147">
        <f t="shared" si="8"/>
        <v>0</v>
      </c>
      <c r="BJ105" s="18" t="s">
        <v>78</v>
      </c>
      <c r="BK105" s="147">
        <f t="shared" si="9"/>
        <v>0</v>
      </c>
      <c r="BL105" s="18" t="s">
        <v>86</v>
      </c>
      <c r="BM105" s="146" t="s">
        <v>86</v>
      </c>
    </row>
    <row r="106" spans="2:65" s="1" customFormat="1" ht="24.2" customHeight="1" x14ac:dyDescent="0.2">
      <c r="B106" s="134"/>
      <c r="C106" s="181" t="s">
        <v>322</v>
      </c>
      <c r="D106" s="181" t="s">
        <v>535</v>
      </c>
      <c r="E106" s="182" t="s">
        <v>5568</v>
      </c>
      <c r="F106" s="183" t="s">
        <v>5569</v>
      </c>
      <c r="G106" s="184" t="s">
        <v>2</v>
      </c>
      <c r="H106" s="185">
        <v>1</v>
      </c>
      <c r="I106" s="186"/>
      <c r="J106" s="187">
        <f t="shared" si="0"/>
        <v>0</v>
      </c>
      <c r="K106" s="183" t="s">
        <v>4892</v>
      </c>
      <c r="L106" s="188"/>
      <c r="M106" s="189" t="s">
        <v>2</v>
      </c>
      <c r="N106" s="190" t="s">
        <v>42</v>
      </c>
      <c r="P106" s="144">
        <f t="shared" si="1"/>
        <v>0</v>
      </c>
      <c r="Q106" s="144">
        <v>0</v>
      </c>
      <c r="R106" s="144">
        <f t="shared" si="2"/>
        <v>0</v>
      </c>
      <c r="S106" s="144">
        <v>0</v>
      </c>
      <c r="T106" s="145">
        <f t="shared" si="3"/>
        <v>0</v>
      </c>
      <c r="AR106" s="146" t="s">
        <v>98</v>
      </c>
      <c r="AT106" s="146" t="s">
        <v>535</v>
      </c>
      <c r="AU106" s="146" t="s">
        <v>80</v>
      </c>
      <c r="AY106" s="18" t="s">
        <v>304</v>
      </c>
      <c r="BE106" s="147">
        <f t="shared" si="4"/>
        <v>0</v>
      </c>
      <c r="BF106" s="147">
        <f t="shared" si="5"/>
        <v>0</v>
      </c>
      <c r="BG106" s="147">
        <f t="shared" si="6"/>
        <v>0</v>
      </c>
      <c r="BH106" s="147">
        <f t="shared" si="7"/>
        <v>0</v>
      </c>
      <c r="BI106" s="147">
        <f t="shared" si="8"/>
        <v>0</v>
      </c>
      <c r="BJ106" s="18" t="s">
        <v>78</v>
      </c>
      <c r="BK106" s="147">
        <f t="shared" si="9"/>
        <v>0</v>
      </c>
      <c r="BL106" s="18" t="s">
        <v>86</v>
      </c>
      <c r="BM106" s="146" t="s">
        <v>92</v>
      </c>
    </row>
    <row r="107" spans="2:65" s="1" customFormat="1" ht="16.5" customHeight="1" x14ac:dyDescent="0.2">
      <c r="B107" s="134"/>
      <c r="C107" s="181" t="s">
        <v>86</v>
      </c>
      <c r="D107" s="181" t="s">
        <v>535</v>
      </c>
      <c r="E107" s="182" t="s">
        <v>5570</v>
      </c>
      <c r="F107" s="183" t="s">
        <v>5571</v>
      </c>
      <c r="G107" s="184" t="s">
        <v>2</v>
      </c>
      <c r="H107" s="185">
        <v>1</v>
      </c>
      <c r="I107" s="186"/>
      <c r="J107" s="187">
        <f t="shared" si="0"/>
        <v>0</v>
      </c>
      <c r="K107" s="183" t="s">
        <v>4892</v>
      </c>
      <c r="L107" s="188"/>
      <c r="M107" s="189" t="s">
        <v>2</v>
      </c>
      <c r="N107" s="190" t="s">
        <v>42</v>
      </c>
      <c r="P107" s="144">
        <f t="shared" si="1"/>
        <v>0</v>
      </c>
      <c r="Q107" s="144">
        <v>0</v>
      </c>
      <c r="R107" s="144">
        <f t="shared" si="2"/>
        <v>0</v>
      </c>
      <c r="S107" s="144">
        <v>0</v>
      </c>
      <c r="T107" s="145">
        <f t="shared" si="3"/>
        <v>0</v>
      </c>
      <c r="AR107" s="146" t="s">
        <v>98</v>
      </c>
      <c r="AT107" s="146" t="s">
        <v>535</v>
      </c>
      <c r="AU107" s="146" t="s">
        <v>80</v>
      </c>
      <c r="AY107" s="18" t="s">
        <v>304</v>
      </c>
      <c r="BE107" s="147">
        <f t="shared" si="4"/>
        <v>0</v>
      </c>
      <c r="BF107" s="147">
        <f t="shared" si="5"/>
        <v>0</v>
      </c>
      <c r="BG107" s="147">
        <f t="shared" si="6"/>
        <v>0</v>
      </c>
      <c r="BH107" s="147">
        <f t="shared" si="7"/>
        <v>0</v>
      </c>
      <c r="BI107" s="147">
        <f t="shared" si="8"/>
        <v>0</v>
      </c>
      <c r="BJ107" s="18" t="s">
        <v>78</v>
      </c>
      <c r="BK107" s="147">
        <f t="shared" si="9"/>
        <v>0</v>
      </c>
      <c r="BL107" s="18" t="s">
        <v>86</v>
      </c>
      <c r="BM107" s="146" t="s">
        <v>98</v>
      </c>
    </row>
    <row r="108" spans="2:65" s="1" customFormat="1" ht="16.5" customHeight="1" x14ac:dyDescent="0.2">
      <c r="B108" s="134"/>
      <c r="C108" s="181" t="s">
        <v>89</v>
      </c>
      <c r="D108" s="181" t="s">
        <v>535</v>
      </c>
      <c r="E108" s="182" t="s">
        <v>5572</v>
      </c>
      <c r="F108" s="183" t="s">
        <v>5573</v>
      </c>
      <c r="G108" s="184" t="s">
        <v>2</v>
      </c>
      <c r="H108" s="185">
        <v>1</v>
      </c>
      <c r="I108" s="186"/>
      <c r="J108" s="187">
        <f t="shared" si="0"/>
        <v>0</v>
      </c>
      <c r="K108" s="183" t="s">
        <v>4892</v>
      </c>
      <c r="L108" s="188"/>
      <c r="M108" s="189" t="s">
        <v>2</v>
      </c>
      <c r="N108" s="190" t="s">
        <v>42</v>
      </c>
      <c r="P108" s="144">
        <f t="shared" si="1"/>
        <v>0</v>
      </c>
      <c r="Q108" s="144">
        <v>0</v>
      </c>
      <c r="R108" s="144">
        <f t="shared" si="2"/>
        <v>0</v>
      </c>
      <c r="S108" s="144">
        <v>0</v>
      </c>
      <c r="T108" s="145">
        <f t="shared" si="3"/>
        <v>0</v>
      </c>
      <c r="AR108" s="146" t="s">
        <v>98</v>
      </c>
      <c r="AT108" s="146" t="s">
        <v>535</v>
      </c>
      <c r="AU108" s="146" t="s">
        <v>80</v>
      </c>
      <c r="AY108" s="18" t="s">
        <v>304</v>
      </c>
      <c r="BE108" s="147">
        <f t="shared" si="4"/>
        <v>0</v>
      </c>
      <c r="BF108" s="147">
        <f t="shared" si="5"/>
        <v>0</v>
      </c>
      <c r="BG108" s="147">
        <f t="shared" si="6"/>
        <v>0</v>
      </c>
      <c r="BH108" s="147">
        <f t="shared" si="7"/>
        <v>0</v>
      </c>
      <c r="BI108" s="147">
        <f t="shared" si="8"/>
        <v>0</v>
      </c>
      <c r="BJ108" s="18" t="s">
        <v>78</v>
      </c>
      <c r="BK108" s="147">
        <f t="shared" si="9"/>
        <v>0</v>
      </c>
      <c r="BL108" s="18" t="s">
        <v>86</v>
      </c>
      <c r="BM108" s="146" t="s">
        <v>387</v>
      </c>
    </row>
    <row r="109" spans="2:65" s="1" customFormat="1" ht="16.5" customHeight="1" x14ac:dyDescent="0.2">
      <c r="B109" s="134"/>
      <c r="C109" s="181" t="s">
        <v>92</v>
      </c>
      <c r="D109" s="181" t="s">
        <v>535</v>
      </c>
      <c r="E109" s="182" t="s">
        <v>5574</v>
      </c>
      <c r="F109" s="183" t="s">
        <v>5575</v>
      </c>
      <c r="G109" s="184" t="s">
        <v>2</v>
      </c>
      <c r="H109" s="185">
        <v>2</v>
      </c>
      <c r="I109" s="186"/>
      <c r="J109" s="187">
        <f t="shared" si="0"/>
        <v>0</v>
      </c>
      <c r="K109" s="183" t="s">
        <v>4892</v>
      </c>
      <c r="L109" s="188"/>
      <c r="M109" s="189" t="s">
        <v>2</v>
      </c>
      <c r="N109" s="190" t="s">
        <v>42</v>
      </c>
      <c r="P109" s="144">
        <f t="shared" si="1"/>
        <v>0</v>
      </c>
      <c r="Q109" s="144">
        <v>0</v>
      </c>
      <c r="R109" s="144">
        <f t="shared" si="2"/>
        <v>0</v>
      </c>
      <c r="S109" s="144">
        <v>0</v>
      </c>
      <c r="T109" s="145">
        <f t="shared" si="3"/>
        <v>0</v>
      </c>
      <c r="AR109" s="146" t="s">
        <v>98</v>
      </c>
      <c r="AT109" s="146" t="s">
        <v>535</v>
      </c>
      <c r="AU109" s="146" t="s">
        <v>80</v>
      </c>
      <c r="AY109" s="18" t="s">
        <v>304</v>
      </c>
      <c r="BE109" s="147">
        <f t="shared" si="4"/>
        <v>0</v>
      </c>
      <c r="BF109" s="147">
        <f t="shared" si="5"/>
        <v>0</v>
      </c>
      <c r="BG109" s="147">
        <f t="shared" si="6"/>
        <v>0</v>
      </c>
      <c r="BH109" s="147">
        <f t="shared" si="7"/>
        <v>0</v>
      </c>
      <c r="BI109" s="147">
        <f t="shared" si="8"/>
        <v>0</v>
      </c>
      <c r="BJ109" s="18" t="s">
        <v>78</v>
      </c>
      <c r="BK109" s="147">
        <f t="shared" si="9"/>
        <v>0</v>
      </c>
      <c r="BL109" s="18" t="s">
        <v>86</v>
      </c>
      <c r="BM109" s="146" t="s">
        <v>404</v>
      </c>
    </row>
    <row r="110" spans="2:65" s="1" customFormat="1" ht="16.5" customHeight="1" x14ac:dyDescent="0.2">
      <c r="B110" s="134"/>
      <c r="C110" s="181" t="s">
        <v>95</v>
      </c>
      <c r="D110" s="181" t="s">
        <v>535</v>
      </c>
      <c r="E110" s="182" t="s">
        <v>5576</v>
      </c>
      <c r="F110" s="183" t="s">
        <v>5577</v>
      </c>
      <c r="G110" s="184" t="s">
        <v>2</v>
      </c>
      <c r="H110" s="185">
        <v>1</v>
      </c>
      <c r="I110" s="186"/>
      <c r="J110" s="187">
        <f t="shared" si="0"/>
        <v>0</v>
      </c>
      <c r="K110" s="183" t="s">
        <v>4892</v>
      </c>
      <c r="L110" s="188"/>
      <c r="M110" s="189" t="s">
        <v>2</v>
      </c>
      <c r="N110" s="190" t="s">
        <v>42</v>
      </c>
      <c r="P110" s="144">
        <f t="shared" si="1"/>
        <v>0</v>
      </c>
      <c r="Q110" s="144">
        <v>0</v>
      </c>
      <c r="R110" s="144">
        <f t="shared" si="2"/>
        <v>0</v>
      </c>
      <c r="S110" s="144">
        <v>0</v>
      </c>
      <c r="T110" s="145">
        <f t="shared" si="3"/>
        <v>0</v>
      </c>
      <c r="AR110" s="146" t="s">
        <v>98</v>
      </c>
      <c r="AT110" s="146" t="s">
        <v>535</v>
      </c>
      <c r="AU110" s="146" t="s">
        <v>80</v>
      </c>
      <c r="AY110" s="18" t="s">
        <v>304</v>
      </c>
      <c r="BE110" s="147">
        <f t="shared" si="4"/>
        <v>0</v>
      </c>
      <c r="BF110" s="147">
        <f t="shared" si="5"/>
        <v>0</v>
      </c>
      <c r="BG110" s="147">
        <f t="shared" si="6"/>
        <v>0</v>
      </c>
      <c r="BH110" s="147">
        <f t="shared" si="7"/>
        <v>0</v>
      </c>
      <c r="BI110" s="147">
        <f t="shared" si="8"/>
        <v>0</v>
      </c>
      <c r="BJ110" s="18" t="s">
        <v>78</v>
      </c>
      <c r="BK110" s="147">
        <f t="shared" si="9"/>
        <v>0</v>
      </c>
      <c r="BL110" s="18" t="s">
        <v>86</v>
      </c>
      <c r="BM110" s="146" t="s">
        <v>409</v>
      </c>
    </row>
    <row r="111" spans="2:65" s="11" customFormat="1" ht="22.9" customHeight="1" x14ac:dyDescent="0.2">
      <c r="B111" s="122"/>
      <c r="D111" s="123" t="s">
        <v>70</v>
      </c>
      <c r="E111" s="132" t="s">
        <v>5533</v>
      </c>
      <c r="F111" s="132" t="s">
        <v>5578</v>
      </c>
      <c r="I111" s="125"/>
      <c r="J111" s="133">
        <f>BK111</f>
        <v>0</v>
      </c>
      <c r="L111" s="122"/>
      <c r="M111" s="127"/>
      <c r="P111" s="128">
        <f>SUM(P112:P116)</f>
        <v>0</v>
      </c>
      <c r="R111" s="128">
        <f>SUM(R112:R116)</f>
        <v>0</v>
      </c>
      <c r="T111" s="129">
        <f>SUM(T112:T116)</f>
        <v>0</v>
      </c>
      <c r="AR111" s="123" t="s">
        <v>78</v>
      </c>
      <c r="AT111" s="130" t="s">
        <v>70</v>
      </c>
      <c r="AU111" s="130" t="s">
        <v>78</v>
      </c>
      <c r="AY111" s="123" t="s">
        <v>304</v>
      </c>
      <c r="BK111" s="131">
        <f>SUM(BK112:BK116)</f>
        <v>0</v>
      </c>
    </row>
    <row r="112" spans="2:65" s="1" customFormat="1" ht="24.2" customHeight="1" x14ac:dyDescent="0.2">
      <c r="B112" s="134"/>
      <c r="C112" s="181" t="s">
        <v>98</v>
      </c>
      <c r="D112" s="181" t="s">
        <v>535</v>
      </c>
      <c r="E112" s="182" t="s">
        <v>5564</v>
      </c>
      <c r="F112" s="183" t="s">
        <v>5565</v>
      </c>
      <c r="G112" s="184" t="s">
        <v>2</v>
      </c>
      <c r="H112" s="185">
        <v>1</v>
      </c>
      <c r="I112" s="186"/>
      <c r="J112" s="187">
        <f>ROUND(I112*H112,2)</f>
        <v>0</v>
      </c>
      <c r="K112" s="183" t="s">
        <v>4892</v>
      </c>
      <c r="L112" s="188"/>
      <c r="M112" s="189" t="s">
        <v>2</v>
      </c>
      <c r="N112" s="190" t="s">
        <v>42</v>
      </c>
      <c r="P112" s="144">
        <f>O112*H112</f>
        <v>0</v>
      </c>
      <c r="Q112" s="144">
        <v>0</v>
      </c>
      <c r="R112" s="144">
        <f>Q112*H112</f>
        <v>0</v>
      </c>
      <c r="S112" s="144">
        <v>0</v>
      </c>
      <c r="T112" s="145">
        <f>S112*H112</f>
        <v>0</v>
      </c>
      <c r="AR112" s="146" t="s">
        <v>98</v>
      </c>
      <c r="AT112" s="146" t="s">
        <v>535</v>
      </c>
      <c r="AU112" s="146" t="s">
        <v>80</v>
      </c>
      <c r="AY112" s="18" t="s">
        <v>304</v>
      </c>
      <c r="BE112" s="147">
        <f>IF(N112="základní",J112,0)</f>
        <v>0</v>
      </c>
      <c r="BF112" s="147">
        <f>IF(N112="snížená",J112,0)</f>
        <v>0</v>
      </c>
      <c r="BG112" s="147">
        <f>IF(N112="zákl. přenesená",J112,0)</f>
        <v>0</v>
      </c>
      <c r="BH112" s="147">
        <f>IF(N112="sníž. přenesená",J112,0)</f>
        <v>0</v>
      </c>
      <c r="BI112" s="147">
        <f>IF(N112="nulová",J112,0)</f>
        <v>0</v>
      </c>
      <c r="BJ112" s="18" t="s">
        <v>78</v>
      </c>
      <c r="BK112" s="147">
        <f>ROUND(I112*H112,2)</f>
        <v>0</v>
      </c>
      <c r="BL112" s="18" t="s">
        <v>86</v>
      </c>
      <c r="BM112" s="146" t="s">
        <v>423</v>
      </c>
    </row>
    <row r="113" spans="2:65" s="1" customFormat="1" ht="24.2" customHeight="1" x14ac:dyDescent="0.2">
      <c r="B113" s="134"/>
      <c r="C113" s="181" t="s">
        <v>380</v>
      </c>
      <c r="D113" s="181" t="s">
        <v>535</v>
      </c>
      <c r="E113" s="182" t="s">
        <v>5568</v>
      </c>
      <c r="F113" s="183" t="s">
        <v>5569</v>
      </c>
      <c r="G113" s="184" t="s">
        <v>2</v>
      </c>
      <c r="H113" s="185">
        <v>1</v>
      </c>
      <c r="I113" s="186"/>
      <c r="J113" s="187">
        <f>ROUND(I113*H113,2)</f>
        <v>0</v>
      </c>
      <c r="K113" s="183" t="s">
        <v>4892</v>
      </c>
      <c r="L113" s="188"/>
      <c r="M113" s="189" t="s">
        <v>2</v>
      </c>
      <c r="N113" s="190" t="s">
        <v>42</v>
      </c>
      <c r="P113" s="144">
        <f>O113*H113</f>
        <v>0</v>
      </c>
      <c r="Q113" s="144">
        <v>0</v>
      </c>
      <c r="R113" s="144">
        <f>Q113*H113</f>
        <v>0</v>
      </c>
      <c r="S113" s="144">
        <v>0</v>
      </c>
      <c r="T113" s="145">
        <f>S113*H113</f>
        <v>0</v>
      </c>
      <c r="AR113" s="146" t="s">
        <v>98</v>
      </c>
      <c r="AT113" s="146" t="s">
        <v>535</v>
      </c>
      <c r="AU113" s="146" t="s">
        <v>80</v>
      </c>
      <c r="AY113" s="18" t="s">
        <v>304</v>
      </c>
      <c r="BE113" s="147">
        <f>IF(N113="základní",J113,0)</f>
        <v>0</v>
      </c>
      <c r="BF113" s="147">
        <f>IF(N113="snížená",J113,0)</f>
        <v>0</v>
      </c>
      <c r="BG113" s="147">
        <f>IF(N113="zákl. přenesená",J113,0)</f>
        <v>0</v>
      </c>
      <c r="BH113" s="147">
        <f>IF(N113="sníž. přenesená",J113,0)</f>
        <v>0</v>
      </c>
      <c r="BI113" s="147">
        <f>IF(N113="nulová",J113,0)</f>
        <v>0</v>
      </c>
      <c r="BJ113" s="18" t="s">
        <v>78</v>
      </c>
      <c r="BK113" s="147">
        <f>ROUND(I113*H113,2)</f>
        <v>0</v>
      </c>
      <c r="BL113" s="18" t="s">
        <v>86</v>
      </c>
      <c r="BM113" s="146" t="s">
        <v>440</v>
      </c>
    </row>
    <row r="114" spans="2:65" s="1" customFormat="1" ht="16.5" customHeight="1" x14ac:dyDescent="0.2">
      <c r="B114" s="134"/>
      <c r="C114" s="181" t="s">
        <v>387</v>
      </c>
      <c r="D114" s="181" t="s">
        <v>535</v>
      </c>
      <c r="E114" s="182" t="s">
        <v>5579</v>
      </c>
      <c r="F114" s="183" t="s">
        <v>5580</v>
      </c>
      <c r="G114" s="184" t="s">
        <v>2</v>
      </c>
      <c r="H114" s="185">
        <v>1</v>
      </c>
      <c r="I114" s="186"/>
      <c r="J114" s="187">
        <f>ROUND(I114*H114,2)</f>
        <v>0</v>
      </c>
      <c r="K114" s="183" t="s">
        <v>4892</v>
      </c>
      <c r="L114" s="188"/>
      <c r="M114" s="189" t="s">
        <v>2</v>
      </c>
      <c r="N114" s="190" t="s">
        <v>42</v>
      </c>
      <c r="P114" s="144">
        <f>O114*H114</f>
        <v>0</v>
      </c>
      <c r="Q114" s="144">
        <v>0</v>
      </c>
      <c r="R114" s="144">
        <f>Q114*H114</f>
        <v>0</v>
      </c>
      <c r="S114" s="144">
        <v>0</v>
      </c>
      <c r="T114" s="145">
        <f>S114*H114</f>
        <v>0</v>
      </c>
      <c r="AR114" s="146" t="s">
        <v>98</v>
      </c>
      <c r="AT114" s="146" t="s">
        <v>535</v>
      </c>
      <c r="AU114" s="146" t="s">
        <v>80</v>
      </c>
      <c r="AY114" s="18" t="s">
        <v>304</v>
      </c>
      <c r="BE114" s="147">
        <f>IF(N114="základní",J114,0)</f>
        <v>0</v>
      </c>
      <c r="BF114" s="147">
        <f>IF(N114="snížená",J114,0)</f>
        <v>0</v>
      </c>
      <c r="BG114" s="147">
        <f>IF(N114="zákl. přenesená",J114,0)</f>
        <v>0</v>
      </c>
      <c r="BH114" s="147">
        <f>IF(N114="sníž. přenesená",J114,0)</f>
        <v>0</v>
      </c>
      <c r="BI114" s="147">
        <f>IF(N114="nulová",J114,0)</f>
        <v>0</v>
      </c>
      <c r="BJ114" s="18" t="s">
        <v>78</v>
      </c>
      <c r="BK114" s="147">
        <f>ROUND(I114*H114,2)</f>
        <v>0</v>
      </c>
      <c r="BL114" s="18" t="s">
        <v>86</v>
      </c>
      <c r="BM114" s="146" t="s">
        <v>461</v>
      </c>
    </row>
    <row r="115" spans="2:65" s="1" customFormat="1" ht="16.5" customHeight="1" x14ac:dyDescent="0.2">
      <c r="B115" s="134"/>
      <c r="C115" s="181" t="s">
        <v>396</v>
      </c>
      <c r="D115" s="181" t="s">
        <v>535</v>
      </c>
      <c r="E115" s="182" t="s">
        <v>5570</v>
      </c>
      <c r="F115" s="183" t="s">
        <v>5571</v>
      </c>
      <c r="G115" s="184" t="s">
        <v>2</v>
      </c>
      <c r="H115" s="185">
        <v>1</v>
      </c>
      <c r="I115" s="186"/>
      <c r="J115" s="187">
        <f>ROUND(I115*H115,2)</f>
        <v>0</v>
      </c>
      <c r="K115" s="183" t="s">
        <v>4892</v>
      </c>
      <c r="L115" s="188"/>
      <c r="M115" s="189" t="s">
        <v>2</v>
      </c>
      <c r="N115" s="190" t="s">
        <v>42</v>
      </c>
      <c r="P115" s="144">
        <f>O115*H115</f>
        <v>0</v>
      </c>
      <c r="Q115" s="144">
        <v>0</v>
      </c>
      <c r="R115" s="144">
        <f>Q115*H115</f>
        <v>0</v>
      </c>
      <c r="S115" s="144">
        <v>0</v>
      </c>
      <c r="T115" s="145">
        <f>S115*H115</f>
        <v>0</v>
      </c>
      <c r="AR115" s="146" t="s">
        <v>98</v>
      </c>
      <c r="AT115" s="146" t="s">
        <v>535</v>
      </c>
      <c r="AU115" s="146" t="s">
        <v>80</v>
      </c>
      <c r="AY115" s="18" t="s">
        <v>304</v>
      </c>
      <c r="BE115" s="147">
        <f>IF(N115="základní",J115,0)</f>
        <v>0</v>
      </c>
      <c r="BF115" s="147">
        <f>IF(N115="snížená",J115,0)</f>
        <v>0</v>
      </c>
      <c r="BG115" s="147">
        <f>IF(N115="zákl. přenesená",J115,0)</f>
        <v>0</v>
      </c>
      <c r="BH115" s="147">
        <f>IF(N115="sníž. přenesená",J115,0)</f>
        <v>0</v>
      </c>
      <c r="BI115" s="147">
        <f>IF(N115="nulová",J115,0)</f>
        <v>0</v>
      </c>
      <c r="BJ115" s="18" t="s">
        <v>78</v>
      </c>
      <c r="BK115" s="147">
        <f>ROUND(I115*H115,2)</f>
        <v>0</v>
      </c>
      <c r="BL115" s="18" t="s">
        <v>86</v>
      </c>
      <c r="BM115" s="146" t="s">
        <v>469</v>
      </c>
    </row>
    <row r="116" spans="2:65" s="1" customFormat="1" ht="16.5" customHeight="1" x14ac:dyDescent="0.2">
      <c r="B116" s="134"/>
      <c r="C116" s="181" t="s">
        <v>404</v>
      </c>
      <c r="D116" s="181" t="s">
        <v>535</v>
      </c>
      <c r="E116" s="182" t="s">
        <v>5572</v>
      </c>
      <c r="F116" s="183" t="s">
        <v>5573</v>
      </c>
      <c r="G116" s="184" t="s">
        <v>2</v>
      </c>
      <c r="H116" s="185">
        <v>1</v>
      </c>
      <c r="I116" s="186"/>
      <c r="J116" s="187">
        <f>ROUND(I116*H116,2)</f>
        <v>0</v>
      </c>
      <c r="K116" s="183" t="s">
        <v>4892</v>
      </c>
      <c r="L116" s="188"/>
      <c r="M116" s="189" t="s">
        <v>2</v>
      </c>
      <c r="N116" s="190" t="s">
        <v>42</v>
      </c>
      <c r="P116" s="144">
        <f>O116*H116</f>
        <v>0</v>
      </c>
      <c r="Q116" s="144">
        <v>0</v>
      </c>
      <c r="R116" s="144">
        <f>Q116*H116</f>
        <v>0</v>
      </c>
      <c r="S116" s="144">
        <v>0</v>
      </c>
      <c r="T116" s="145">
        <f>S116*H116</f>
        <v>0</v>
      </c>
      <c r="AR116" s="146" t="s">
        <v>98</v>
      </c>
      <c r="AT116" s="146" t="s">
        <v>535</v>
      </c>
      <c r="AU116" s="146" t="s">
        <v>80</v>
      </c>
      <c r="AY116" s="18" t="s">
        <v>304</v>
      </c>
      <c r="BE116" s="147">
        <f>IF(N116="základní",J116,0)</f>
        <v>0</v>
      </c>
      <c r="BF116" s="147">
        <f>IF(N116="snížená",J116,0)</f>
        <v>0</v>
      </c>
      <c r="BG116" s="147">
        <f>IF(N116="zákl. přenesená",J116,0)</f>
        <v>0</v>
      </c>
      <c r="BH116" s="147">
        <f>IF(N116="sníž. přenesená",J116,0)</f>
        <v>0</v>
      </c>
      <c r="BI116" s="147">
        <f>IF(N116="nulová",J116,0)</f>
        <v>0</v>
      </c>
      <c r="BJ116" s="18" t="s">
        <v>78</v>
      </c>
      <c r="BK116" s="147">
        <f>ROUND(I116*H116,2)</f>
        <v>0</v>
      </c>
      <c r="BL116" s="18" t="s">
        <v>86</v>
      </c>
      <c r="BM116" s="146" t="s">
        <v>485</v>
      </c>
    </row>
    <row r="117" spans="2:65" s="11" customFormat="1" ht="25.9" customHeight="1" x14ac:dyDescent="0.2">
      <c r="B117" s="122"/>
      <c r="D117" s="123" t="s">
        <v>70</v>
      </c>
      <c r="E117" s="124" t="s">
        <v>5581</v>
      </c>
      <c r="F117" s="124" t="s">
        <v>5582</v>
      </c>
      <c r="I117" s="125"/>
      <c r="J117" s="126">
        <f>BK117</f>
        <v>0</v>
      </c>
      <c r="L117" s="122"/>
      <c r="M117" s="127"/>
      <c r="P117" s="128">
        <f>P118+P130+P141+P153+P156+P159+P173</f>
        <v>0</v>
      </c>
      <c r="R117" s="128">
        <f>R118+R130+R141+R153+R156+R159+R173</f>
        <v>0</v>
      </c>
      <c r="T117" s="129">
        <f>T118+T130+T141+T153+T156+T159+T173</f>
        <v>0</v>
      </c>
      <c r="AR117" s="123" t="s">
        <v>78</v>
      </c>
      <c r="AT117" s="130" t="s">
        <v>70</v>
      </c>
      <c r="AU117" s="130" t="s">
        <v>71</v>
      </c>
      <c r="AY117" s="123" t="s">
        <v>304</v>
      </c>
      <c r="BK117" s="131">
        <f>BK118+BK130+BK141+BK153+BK156+BK159+BK173</f>
        <v>0</v>
      </c>
    </row>
    <row r="118" spans="2:65" s="11" customFormat="1" ht="22.9" customHeight="1" x14ac:dyDescent="0.2">
      <c r="B118" s="122"/>
      <c r="D118" s="123" t="s">
        <v>70</v>
      </c>
      <c r="E118" s="132" t="s">
        <v>5583</v>
      </c>
      <c r="F118" s="132" t="s">
        <v>5584</v>
      </c>
      <c r="I118" s="125"/>
      <c r="J118" s="133">
        <f>BK118</f>
        <v>0</v>
      </c>
      <c r="L118" s="122"/>
      <c r="M118" s="127"/>
      <c r="P118" s="128">
        <f>SUM(P119:P129)</f>
        <v>0</v>
      </c>
      <c r="R118" s="128">
        <f>SUM(R119:R129)</f>
        <v>0</v>
      </c>
      <c r="T118" s="129">
        <f>SUM(T119:T129)</f>
        <v>0</v>
      </c>
      <c r="AR118" s="123" t="s">
        <v>78</v>
      </c>
      <c r="AT118" s="130" t="s">
        <v>70</v>
      </c>
      <c r="AU118" s="130" t="s">
        <v>78</v>
      </c>
      <c r="AY118" s="123" t="s">
        <v>304</v>
      </c>
      <c r="BK118" s="131">
        <f>SUM(BK119:BK129)</f>
        <v>0</v>
      </c>
    </row>
    <row r="119" spans="2:65" s="1" customFormat="1" ht="16.5" customHeight="1" x14ac:dyDescent="0.2">
      <c r="B119" s="134"/>
      <c r="C119" s="181" t="s">
        <v>406</v>
      </c>
      <c r="D119" s="181" t="s">
        <v>535</v>
      </c>
      <c r="E119" s="182" t="s">
        <v>5585</v>
      </c>
      <c r="F119" s="183" t="s">
        <v>5586</v>
      </c>
      <c r="G119" s="184" t="s">
        <v>2</v>
      </c>
      <c r="H119" s="185">
        <v>9</v>
      </c>
      <c r="I119" s="186"/>
      <c r="J119" s="187">
        <f t="shared" ref="J119:J129" si="10">ROUND(I119*H119,2)</f>
        <v>0</v>
      </c>
      <c r="K119" s="183" t="s">
        <v>4892</v>
      </c>
      <c r="L119" s="188"/>
      <c r="M119" s="189" t="s">
        <v>2</v>
      </c>
      <c r="N119" s="190" t="s">
        <v>42</v>
      </c>
      <c r="P119" s="144">
        <f t="shared" ref="P119:P129" si="11">O119*H119</f>
        <v>0</v>
      </c>
      <c r="Q119" s="144">
        <v>0</v>
      </c>
      <c r="R119" s="144">
        <f t="shared" ref="R119:R129" si="12">Q119*H119</f>
        <v>0</v>
      </c>
      <c r="S119" s="144">
        <v>0</v>
      </c>
      <c r="T119" s="145">
        <f t="shared" ref="T119:T129" si="13">S119*H119</f>
        <v>0</v>
      </c>
      <c r="AR119" s="146" t="s">
        <v>98</v>
      </c>
      <c r="AT119" s="146" t="s">
        <v>535</v>
      </c>
      <c r="AU119" s="146" t="s">
        <v>80</v>
      </c>
      <c r="AY119" s="18" t="s">
        <v>304</v>
      </c>
      <c r="BE119" s="147">
        <f t="shared" ref="BE119:BE129" si="14">IF(N119="základní",J119,0)</f>
        <v>0</v>
      </c>
      <c r="BF119" s="147">
        <f t="shared" ref="BF119:BF129" si="15">IF(N119="snížená",J119,0)</f>
        <v>0</v>
      </c>
      <c r="BG119" s="147">
        <f t="shared" ref="BG119:BG129" si="16">IF(N119="zákl. přenesená",J119,0)</f>
        <v>0</v>
      </c>
      <c r="BH119" s="147">
        <f t="shared" ref="BH119:BH129" si="17">IF(N119="sníž. přenesená",J119,0)</f>
        <v>0</v>
      </c>
      <c r="BI119" s="147">
        <f t="shared" ref="BI119:BI129" si="18">IF(N119="nulová",J119,0)</f>
        <v>0</v>
      </c>
      <c r="BJ119" s="18" t="s">
        <v>78</v>
      </c>
      <c r="BK119" s="147">
        <f t="shared" ref="BK119:BK129" si="19">ROUND(I119*H119,2)</f>
        <v>0</v>
      </c>
      <c r="BL119" s="18" t="s">
        <v>86</v>
      </c>
      <c r="BM119" s="146" t="s">
        <v>499</v>
      </c>
    </row>
    <row r="120" spans="2:65" s="1" customFormat="1" ht="16.5" customHeight="1" x14ac:dyDescent="0.2">
      <c r="B120" s="134"/>
      <c r="C120" s="181" t="s">
        <v>409</v>
      </c>
      <c r="D120" s="181" t="s">
        <v>535</v>
      </c>
      <c r="E120" s="182" t="s">
        <v>5587</v>
      </c>
      <c r="F120" s="183" t="s">
        <v>5588</v>
      </c>
      <c r="G120" s="184" t="s">
        <v>2</v>
      </c>
      <c r="H120" s="185">
        <v>9</v>
      </c>
      <c r="I120" s="186"/>
      <c r="J120" s="187">
        <f t="shared" si="10"/>
        <v>0</v>
      </c>
      <c r="K120" s="183" t="s">
        <v>4892</v>
      </c>
      <c r="L120" s="188"/>
      <c r="M120" s="189" t="s">
        <v>2</v>
      </c>
      <c r="N120" s="190" t="s">
        <v>42</v>
      </c>
      <c r="P120" s="144">
        <f t="shared" si="11"/>
        <v>0</v>
      </c>
      <c r="Q120" s="144">
        <v>0</v>
      </c>
      <c r="R120" s="144">
        <f t="shared" si="12"/>
        <v>0</v>
      </c>
      <c r="S120" s="144">
        <v>0</v>
      </c>
      <c r="T120" s="145">
        <f t="shared" si="13"/>
        <v>0</v>
      </c>
      <c r="AR120" s="146" t="s">
        <v>98</v>
      </c>
      <c r="AT120" s="146" t="s">
        <v>535</v>
      </c>
      <c r="AU120" s="146" t="s">
        <v>80</v>
      </c>
      <c r="AY120" s="18" t="s">
        <v>304</v>
      </c>
      <c r="BE120" s="147">
        <f t="shared" si="14"/>
        <v>0</v>
      </c>
      <c r="BF120" s="147">
        <f t="shared" si="15"/>
        <v>0</v>
      </c>
      <c r="BG120" s="147">
        <f t="shared" si="16"/>
        <v>0</v>
      </c>
      <c r="BH120" s="147">
        <f t="shared" si="17"/>
        <v>0</v>
      </c>
      <c r="BI120" s="147">
        <f t="shared" si="18"/>
        <v>0</v>
      </c>
      <c r="BJ120" s="18" t="s">
        <v>78</v>
      </c>
      <c r="BK120" s="147">
        <f t="shared" si="19"/>
        <v>0</v>
      </c>
      <c r="BL120" s="18" t="s">
        <v>86</v>
      </c>
      <c r="BM120" s="146" t="s">
        <v>512</v>
      </c>
    </row>
    <row r="121" spans="2:65" s="1" customFormat="1" ht="16.5" customHeight="1" x14ac:dyDescent="0.2">
      <c r="B121" s="134"/>
      <c r="C121" s="181" t="s">
        <v>8</v>
      </c>
      <c r="D121" s="181" t="s">
        <v>535</v>
      </c>
      <c r="E121" s="182" t="s">
        <v>5589</v>
      </c>
      <c r="F121" s="183" t="s">
        <v>5590</v>
      </c>
      <c r="G121" s="184" t="s">
        <v>2</v>
      </c>
      <c r="H121" s="185">
        <v>4</v>
      </c>
      <c r="I121" s="186"/>
      <c r="J121" s="187">
        <f t="shared" si="10"/>
        <v>0</v>
      </c>
      <c r="K121" s="183" t="s">
        <v>4892</v>
      </c>
      <c r="L121" s="188"/>
      <c r="M121" s="189" t="s">
        <v>2</v>
      </c>
      <c r="N121" s="190" t="s">
        <v>42</v>
      </c>
      <c r="P121" s="144">
        <f t="shared" si="11"/>
        <v>0</v>
      </c>
      <c r="Q121" s="144">
        <v>0</v>
      </c>
      <c r="R121" s="144">
        <f t="shared" si="12"/>
        <v>0</v>
      </c>
      <c r="S121" s="144">
        <v>0</v>
      </c>
      <c r="T121" s="145">
        <f t="shared" si="13"/>
        <v>0</v>
      </c>
      <c r="AR121" s="146" t="s">
        <v>98</v>
      </c>
      <c r="AT121" s="146" t="s">
        <v>535</v>
      </c>
      <c r="AU121" s="146" t="s">
        <v>80</v>
      </c>
      <c r="AY121" s="18" t="s">
        <v>304</v>
      </c>
      <c r="BE121" s="147">
        <f t="shared" si="14"/>
        <v>0</v>
      </c>
      <c r="BF121" s="147">
        <f t="shared" si="15"/>
        <v>0</v>
      </c>
      <c r="BG121" s="147">
        <f t="shared" si="16"/>
        <v>0</v>
      </c>
      <c r="BH121" s="147">
        <f t="shared" si="17"/>
        <v>0</v>
      </c>
      <c r="BI121" s="147">
        <f t="shared" si="18"/>
        <v>0</v>
      </c>
      <c r="BJ121" s="18" t="s">
        <v>78</v>
      </c>
      <c r="BK121" s="147">
        <f t="shared" si="19"/>
        <v>0</v>
      </c>
      <c r="BL121" s="18" t="s">
        <v>86</v>
      </c>
      <c r="BM121" s="146" t="s">
        <v>541</v>
      </c>
    </row>
    <row r="122" spans="2:65" s="1" customFormat="1" ht="16.5" customHeight="1" x14ac:dyDescent="0.2">
      <c r="B122" s="134"/>
      <c r="C122" s="181" t="s">
        <v>423</v>
      </c>
      <c r="D122" s="181" t="s">
        <v>535</v>
      </c>
      <c r="E122" s="182" t="s">
        <v>5591</v>
      </c>
      <c r="F122" s="183" t="s">
        <v>5592</v>
      </c>
      <c r="G122" s="184" t="s">
        <v>2</v>
      </c>
      <c r="H122" s="185">
        <v>4</v>
      </c>
      <c r="I122" s="186"/>
      <c r="J122" s="187">
        <f t="shared" si="10"/>
        <v>0</v>
      </c>
      <c r="K122" s="183" t="s">
        <v>4892</v>
      </c>
      <c r="L122" s="188"/>
      <c r="M122" s="189" t="s">
        <v>2</v>
      </c>
      <c r="N122" s="190" t="s">
        <v>42</v>
      </c>
      <c r="P122" s="144">
        <f t="shared" si="11"/>
        <v>0</v>
      </c>
      <c r="Q122" s="144">
        <v>0</v>
      </c>
      <c r="R122" s="144">
        <f t="shared" si="12"/>
        <v>0</v>
      </c>
      <c r="S122" s="144">
        <v>0</v>
      </c>
      <c r="T122" s="145">
        <f t="shared" si="13"/>
        <v>0</v>
      </c>
      <c r="AR122" s="146" t="s">
        <v>98</v>
      </c>
      <c r="AT122" s="146" t="s">
        <v>535</v>
      </c>
      <c r="AU122" s="146" t="s">
        <v>80</v>
      </c>
      <c r="AY122" s="18" t="s">
        <v>304</v>
      </c>
      <c r="BE122" s="147">
        <f t="shared" si="14"/>
        <v>0</v>
      </c>
      <c r="BF122" s="147">
        <f t="shared" si="15"/>
        <v>0</v>
      </c>
      <c r="BG122" s="147">
        <f t="shared" si="16"/>
        <v>0</v>
      </c>
      <c r="BH122" s="147">
        <f t="shared" si="17"/>
        <v>0</v>
      </c>
      <c r="BI122" s="147">
        <f t="shared" si="18"/>
        <v>0</v>
      </c>
      <c r="BJ122" s="18" t="s">
        <v>78</v>
      </c>
      <c r="BK122" s="147">
        <f t="shared" si="19"/>
        <v>0</v>
      </c>
      <c r="BL122" s="18" t="s">
        <v>86</v>
      </c>
      <c r="BM122" s="146" t="s">
        <v>552</v>
      </c>
    </row>
    <row r="123" spans="2:65" s="1" customFormat="1" ht="21.75" customHeight="1" x14ac:dyDescent="0.2">
      <c r="B123" s="134"/>
      <c r="C123" s="181" t="s">
        <v>433</v>
      </c>
      <c r="D123" s="181" t="s">
        <v>535</v>
      </c>
      <c r="E123" s="182" t="s">
        <v>5593</v>
      </c>
      <c r="F123" s="183" t="s">
        <v>5594</v>
      </c>
      <c r="G123" s="184" t="s">
        <v>2</v>
      </c>
      <c r="H123" s="185">
        <v>1</v>
      </c>
      <c r="I123" s="186"/>
      <c r="J123" s="187">
        <f t="shared" si="10"/>
        <v>0</v>
      </c>
      <c r="K123" s="183" t="s">
        <v>4892</v>
      </c>
      <c r="L123" s="188"/>
      <c r="M123" s="189" t="s">
        <v>2</v>
      </c>
      <c r="N123" s="190" t="s">
        <v>42</v>
      </c>
      <c r="P123" s="144">
        <f t="shared" si="11"/>
        <v>0</v>
      </c>
      <c r="Q123" s="144">
        <v>0</v>
      </c>
      <c r="R123" s="144">
        <f t="shared" si="12"/>
        <v>0</v>
      </c>
      <c r="S123" s="144">
        <v>0</v>
      </c>
      <c r="T123" s="145">
        <f t="shared" si="13"/>
        <v>0</v>
      </c>
      <c r="AR123" s="146" t="s">
        <v>98</v>
      </c>
      <c r="AT123" s="146" t="s">
        <v>535</v>
      </c>
      <c r="AU123" s="146" t="s">
        <v>80</v>
      </c>
      <c r="AY123" s="18" t="s">
        <v>304</v>
      </c>
      <c r="BE123" s="147">
        <f t="shared" si="14"/>
        <v>0</v>
      </c>
      <c r="BF123" s="147">
        <f t="shared" si="15"/>
        <v>0</v>
      </c>
      <c r="BG123" s="147">
        <f t="shared" si="16"/>
        <v>0</v>
      </c>
      <c r="BH123" s="147">
        <f t="shared" si="17"/>
        <v>0</v>
      </c>
      <c r="BI123" s="147">
        <f t="shared" si="18"/>
        <v>0</v>
      </c>
      <c r="BJ123" s="18" t="s">
        <v>78</v>
      </c>
      <c r="BK123" s="147">
        <f t="shared" si="19"/>
        <v>0</v>
      </c>
      <c r="BL123" s="18" t="s">
        <v>86</v>
      </c>
      <c r="BM123" s="146" t="s">
        <v>570</v>
      </c>
    </row>
    <row r="124" spans="2:65" s="1" customFormat="1" ht="16.5" customHeight="1" x14ac:dyDescent="0.2">
      <c r="B124" s="134"/>
      <c r="C124" s="181" t="s">
        <v>440</v>
      </c>
      <c r="D124" s="181" t="s">
        <v>535</v>
      </c>
      <c r="E124" s="182" t="s">
        <v>5595</v>
      </c>
      <c r="F124" s="183" t="s">
        <v>5596</v>
      </c>
      <c r="G124" s="184" t="s">
        <v>2</v>
      </c>
      <c r="H124" s="185">
        <v>2</v>
      </c>
      <c r="I124" s="186"/>
      <c r="J124" s="187">
        <f t="shared" si="10"/>
        <v>0</v>
      </c>
      <c r="K124" s="183" t="s">
        <v>4892</v>
      </c>
      <c r="L124" s="188"/>
      <c r="M124" s="189" t="s">
        <v>2</v>
      </c>
      <c r="N124" s="190" t="s">
        <v>42</v>
      </c>
      <c r="P124" s="144">
        <f t="shared" si="11"/>
        <v>0</v>
      </c>
      <c r="Q124" s="144">
        <v>0</v>
      </c>
      <c r="R124" s="144">
        <f t="shared" si="12"/>
        <v>0</v>
      </c>
      <c r="S124" s="144">
        <v>0</v>
      </c>
      <c r="T124" s="145">
        <f t="shared" si="13"/>
        <v>0</v>
      </c>
      <c r="AR124" s="146" t="s">
        <v>98</v>
      </c>
      <c r="AT124" s="146" t="s">
        <v>535</v>
      </c>
      <c r="AU124" s="146" t="s">
        <v>80</v>
      </c>
      <c r="AY124" s="18" t="s">
        <v>304</v>
      </c>
      <c r="BE124" s="147">
        <f t="shared" si="14"/>
        <v>0</v>
      </c>
      <c r="BF124" s="147">
        <f t="shared" si="15"/>
        <v>0</v>
      </c>
      <c r="BG124" s="147">
        <f t="shared" si="16"/>
        <v>0</v>
      </c>
      <c r="BH124" s="147">
        <f t="shared" si="17"/>
        <v>0</v>
      </c>
      <c r="BI124" s="147">
        <f t="shared" si="18"/>
        <v>0</v>
      </c>
      <c r="BJ124" s="18" t="s">
        <v>78</v>
      </c>
      <c r="BK124" s="147">
        <f t="shared" si="19"/>
        <v>0</v>
      </c>
      <c r="BL124" s="18" t="s">
        <v>86</v>
      </c>
      <c r="BM124" s="146" t="s">
        <v>585</v>
      </c>
    </row>
    <row r="125" spans="2:65" s="1" customFormat="1" ht="16.5" customHeight="1" x14ac:dyDescent="0.2">
      <c r="B125" s="134"/>
      <c r="C125" s="181" t="s">
        <v>453</v>
      </c>
      <c r="D125" s="181" t="s">
        <v>535</v>
      </c>
      <c r="E125" s="182" t="s">
        <v>5597</v>
      </c>
      <c r="F125" s="183" t="s">
        <v>5598</v>
      </c>
      <c r="G125" s="184" t="s">
        <v>2</v>
      </c>
      <c r="H125" s="185">
        <v>1</v>
      </c>
      <c r="I125" s="186"/>
      <c r="J125" s="187">
        <f t="shared" si="10"/>
        <v>0</v>
      </c>
      <c r="K125" s="183" t="s">
        <v>4892</v>
      </c>
      <c r="L125" s="188"/>
      <c r="M125" s="189" t="s">
        <v>2</v>
      </c>
      <c r="N125" s="190" t="s">
        <v>42</v>
      </c>
      <c r="P125" s="144">
        <f t="shared" si="11"/>
        <v>0</v>
      </c>
      <c r="Q125" s="144">
        <v>0</v>
      </c>
      <c r="R125" s="144">
        <f t="shared" si="12"/>
        <v>0</v>
      </c>
      <c r="S125" s="144">
        <v>0</v>
      </c>
      <c r="T125" s="145">
        <f t="shared" si="13"/>
        <v>0</v>
      </c>
      <c r="AR125" s="146" t="s">
        <v>98</v>
      </c>
      <c r="AT125" s="146" t="s">
        <v>535</v>
      </c>
      <c r="AU125" s="146" t="s">
        <v>80</v>
      </c>
      <c r="AY125" s="18" t="s">
        <v>304</v>
      </c>
      <c r="BE125" s="147">
        <f t="shared" si="14"/>
        <v>0</v>
      </c>
      <c r="BF125" s="147">
        <f t="shared" si="15"/>
        <v>0</v>
      </c>
      <c r="BG125" s="147">
        <f t="shared" si="16"/>
        <v>0</v>
      </c>
      <c r="BH125" s="147">
        <f t="shared" si="17"/>
        <v>0</v>
      </c>
      <c r="BI125" s="147">
        <f t="shared" si="18"/>
        <v>0</v>
      </c>
      <c r="BJ125" s="18" t="s">
        <v>78</v>
      </c>
      <c r="BK125" s="147">
        <f t="shared" si="19"/>
        <v>0</v>
      </c>
      <c r="BL125" s="18" t="s">
        <v>86</v>
      </c>
      <c r="BM125" s="146" t="s">
        <v>596</v>
      </c>
    </row>
    <row r="126" spans="2:65" s="1" customFormat="1" ht="16.5" customHeight="1" x14ac:dyDescent="0.2">
      <c r="B126" s="134"/>
      <c r="C126" s="181" t="s">
        <v>461</v>
      </c>
      <c r="D126" s="181" t="s">
        <v>535</v>
      </c>
      <c r="E126" s="182" t="s">
        <v>5599</v>
      </c>
      <c r="F126" s="183" t="s">
        <v>5600</v>
      </c>
      <c r="G126" s="184" t="s">
        <v>2</v>
      </c>
      <c r="H126" s="185">
        <v>1</v>
      </c>
      <c r="I126" s="186"/>
      <c r="J126" s="187">
        <f t="shared" si="10"/>
        <v>0</v>
      </c>
      <c r="K126" s="183" t="s">
        <v>4892</v>
      </c>
      <c r="L126" s="188"/>
      <c r="M126" s="189" t="s">
        <v>2</v>
      </c>
      <c r="N126" s="190" t="s">
        <v>42</v>
      </c>
      <c r="P126" s="144">
        <f t="shared" si="11"/>
        <v>0</v>
      </c>
      <c r="Q126" s="144">
        <v>0</v>
      </c>
      <c r="R126" s="144">
        <f t="shared" si="12"/>
        <v>0</v>
      </c>
      <c r="S126" s="144">
        <v>0</v>
      </c>
      <c r="T126" s="145">
        <f t="shared" si="13"/>
        <v>0</v>
      </c>
      <c r="AR126" s="146" t="s">
        <v>98</v>
      </c>
      <c r="AT126" s="146" t="s">
        <v>535</v>
      </c>
      <c r="AU126" s="146" t="s">
        <v>80</v>
      </c>
      <c r="AY126" s="18" t="s">
        <v>304</v>
      </c>
      <c r="BE126" s="147">
        <f t="shared" si="14"/>
        <v>0</v>
      </c>
      <c r="BF126" s="147">
        <f t="shared" si="15"/>
        <v>0</v>
      </c>
      <c r="BG126" s="147">
        <f t="shared" si="16"/>
        <v>0</v>
      </c>
      <c r="BH126" s="147">
        <f t="shared" si="17"/>
        <v>0</v>
      </c>
      <c r="BI126" s="147">
        <f t="shared" si="18"/>
        <v>0</v>
      </c>
      <c r="BJ126" s="18" t="s">
        <v>78</v>
      </c>
      <c r="BK126" s="147">
        <f t="shared" si="19"/>
        <v>0</v>
      </c>
      <c r="BL126" s="18" t="s">
        <v>86</v>
      </c>
      <c r="BM126" s="146" t="s">
        <v>608</v>
      </c>
    </row>
    <row r="127" spans="2:65" s="1" customFormat="1" ht="16.5" customHeight="1" x14ac:dyDescent="0.2">
      <c r="B127" s="134"/>
      <c r="C127" s="181" t="s">
        <v>7</v>
      </c>
      <c r="D127" s="181" t="s">
        <v>535</v>
      </c>
      <c r="E127" s="182" t="s">
        <v>5601</v>
      </c>
      <c r="F127" s="183" t="s">
        <v>5602</v>
      </c>
      <c r="G127" s="184" t="s">
        <v>2</v>
      </c>
      <c r="H127" s="185">
        <v>1</v>
      </c>
      <c r="I127" s="186"/>
      <c r="J127" s="187">
        <f t="shared" si="10"/>
        <v>0</v>
      </c>
      <c r="K127" s="183" t="s">
        <v>4892</v>
      </c>
      <c r="L127" s="188"/>
      <c r="M127" s="189" t="s">
        <v>2</v>
      </c>
      <c r="N127" s="190" t="s">
        <v>42</v>
      </c>
      <c r="P127" s="144">
        <f t="shared" si="11"/>
        <v>0</v>
      </c>
      <c r="Q127" s="144">
        <v>0</v>
      </c>
      <c r="R127" s="144">
        <f t="shared" si="12"/>
        <v>0</v>
      </c>
      <c r="S127" s="144">
        <v>0</v>
      </c>
      <c r="T127" s="145">
        <f t="shared" si="13"/>
        <v>0</v>
      </c>
      <c r="AR127" s="146" t="s">
        <v>98</v>
      </c>
      <c r="AT127" s="146" t="s">
        <v>535</v>
      </c>
      <c r="AU127" s="146" t="s">
        <v>80</v>
      </c>
      <c r="AY127" s="18" t="s">
        <v>304</v>
      </c>
      <c r="BE127" s="147">
        <f t="shared" si="14"/>
        <v>0</v>
      </c>
      <c r="BF127" s="147">
        <f t="shared" si="15"/>
        <v>0</v>
      </c>
      <c r="BG127" s="147">
        <f t="shared" si="16"/>
        <v>0</v>
      </c>
      <c r="BH127" s="147">
        <f t="shared" si="17"/>
        <v>0</v>
      </c>
      <c r="BI127" s="147">
        <f t="shared" si="18"/>
        <v>0</v>
      </c>
      <c r="BJ127" s="18" t="s">
        <v>78</v>
      </c>
      <c r="BK127" s="147">
        <f t="shared" si="19"/>
        <v>0</v>
      </c>
      <c r="BL127" s="18" t="s">
        <v>86</v>
      </c>
      <c r="BM127" s="146" t="s">
        <v>623</v>
      </c>
    </row>
    <row r="128" spans="2:65" s="1" customFormat="1" ht="16.5" customHeight="1" x14ac:dyDescent="0.2">
      <c r="B128" s="134"/>
      <c r="C128" s="181" t="s">
        <v>469</v>
      </c>
      <c r="D128" s="181" t="s">
        <v>535</v>
      </c>
      <c r="E128" s="182" t="s">
        <v>5603</v>
      </c>
      <c r="F128" s="183" t="s">
        <v>5604</v>
      </c>
      <c r="G128" s="184" t="s">
        <v>2</v>
      </c>
      <c r="H128" s="185">
        <v>1</v>
      </c>
      <c r="I128" s="186"/>
      <c r="J128" s="187">
        <f t="shared" si="10"/>
        <v>0</v>
      </c>
      <c r="K128" s="183" t="s">
        <v>4892</v>
      </c>
      <c r="L128" s="188"/>
      <c r="M128" s="189" t="s">
        <v>2</v>
      </c>
      <c r="N128" s="190" t="s">
        <v>42</v>
      </c>
      <c r="P128" s="144">
        <f t="shared" si="11"/>
        <v>0</v>
      </c>
      <c r="Q128" s="144">
        <v>0</v>
      </c>
      <c r="R128" s="144">
        <f t="shared" si="12"/>
        <v>0</v>
      </c>
      <c r="S128" s="144">
        <v>0</v>
      </c>
      <c r="T128" s="145">
        <f t="shared" si="13"/>
        <v>0</v>
      </c>
      <c r="AR128" s="146" t="s">
        <v>98</v>
      </c>
      <c r="AT128" s="146" t="s">
        <v>535</v>
      </c>
      <c r="AU128" s="146" t="s">
        <v>80</v>
      </c>
      <c r="AY128" s="18" t="s">
        <v>304</v>
      </c>
      <c r="BE128" s="147">
        <f t="shared" si="14"/>
        <v>0</v>
      </c>
      <c r="BF128" s="147">
        <f t="shared" si="15"/>
        <v>0</v>
      </c>
      <c r="BG128" s="147">
        <f t="shared" si="16"/>
        <v>0</v>
      </c>
      <c r="BH128" s="147">
        <f t="shared" si="17"/>
        <v>0</v>
      </c>
      <c r="BI128" s="147">
        <f t="shared" si="18"/>
        <v>0</v>
      </c>
      <c r="BJ128" s="18" t="s">
        <v>78</v>
      </c>
      <c r="BK128" s="147">
        <f t="shared" si="19"/>
        <v>0</v>
      </c>
      <c r="BL128" s="18" t="s">
        <v>86</v>
      </c>
      <c r="BM128" s="146" t="s">
        <v>643</v>
      </c>
    </row>
    <row r="129" spans="2:65" s="1" customFormat="1" ht="16.5" customHeight="1" x14ac:dyDescent="0.2">
      <c r="B129" s="134"/>
      <c r="C129" s="181" t="s">
        <v>479</v>
      </c>
      <c r="D129" s="181" t="s">
        <v>535</v>
      </c>
      <c r="E129" s="182" t="s">
        <v>5605</v>
      </c>
      <c r="F129" s="183" t="s">
        <v>5606</v>
      </c>
      <c r="G129" s="184" t="s">
        <v>2</v>
      </c>
      <c r="H129" s="185">
        <v>15</v>
      </c>
      <c r="I129" s="186"/>
      <c r="J129" s="187">
        <f t="shared" si="10"/>
        <v>0</v>
      </c>
      <c r="K129" s="183" t="s">
        <v>4892</v>
      </c>
      <c r="L129" s="188"/>
      <c r="M129" s="189" t="s">
        <v>2</v>
      </c>
      <c r="N129" s="190" t="s">
        <v>42</v>
      </c>
      <c r="P129" s="144">
        <f t="shared" si="11"/>
        <v>0</v>
      </c>
      <c r="Q129" s="144">
        <v>0</v>
      </c>
      <c r="R129" s="144">
        <f t="shared" si="12"/>
        <v>0</v>
      </c>
      <c r="S129" s="144">
        <v>0</v>
      </c>
      <c r="T129" s="145">
        <f t="shared" si="13"/>
        <v>0</v>
      </c>
      <c r="AR129" s="146" t="s">
        <v>98</v>
      </c>
      <c r="AT129" s="146" t="s">
        <v>535</v>
      </c>
      <c r="AU129" s="146" t="s">
        <v>80</v>
      </c>
      <c r="AY129" s="18" t="s">
        <v>304</v>
      </c>
      <c r="BE129" s="147">
        <f t="shared" si="14"/>
        <v>0</v>
      </c>
      <c r="BF129" s="147">
        <f t="shared" si="15"/>
        <v>0</v>
      </c>
      <c r="BG129" s="147">
        <f t="shared" si="16"/>
        <v>0</v>
      </c>
      <c r="BH129" s="147">
        <f t="shared" si="17"/>
        <v>0</v>
      </c>
      <c r="BI129" s="147">
        <f t="shared" si="18"/>
        <v>0</v>
      </c>
      <c r="BJ129" s="18" t="s">
        <v>78</v>
      </c>
      <c r="BK129" s="147">
        <f t="shared" si="19"/>
        <v>0</v>
      </c>
      <c r="BL129" s="18" t="s">
        <v>86</v>
      </c>
      <c r="BM129" s="146" t="s">
        <v>661</v>
      </c>
    </row>
    <row r="130" spans="2:65" s="11" customFormat="1" ht="22.9" customHeight="1" x14ac:dyDescent="0.2">
      <c r="B130" s="122"/>
      <c r="D130" s="123" t="s">
        <v>70</v>
      </c>
      <c r="E130" s="132" t="s">
        <v>5607</v>
      </c>
      <c r="F130" s="132" t="s">
        <v>5608</v>
      </c>
      <c r="I130" s="125"/>
      <c r="J130" s="133">
        <f>BK130</f>
        <v>0</v>
      </c>
      <c r="L130" s="122"/>
      <c r="M130" s="127"/>
      <c r="P130" s="128">
        <f>SUM(P131:P140)</f>
        <v>0</v>
      </c>
      <c r="R130" s="128">
        <f>SUM(R131:R140)</f>
        <v>0</v>
      </c>
      <c r="T130" s="129">
        <f>SUM(T131:T140)</f>
        <v>0</v>
      </c>
      <c r="AR130" s="123" t="s">
        <v>78</v>
      </c>
      <c r="AT130" s="130" t="s">
        <v>70</v>
      </c>
      <c r="AU130" s="130" t="s">
        <v>78</v>
      </c>
      <c r="AY130" s="123" t="s">
        <v>304</v>
      </c>
      <c r="BK130" s="131">
        <f>SUM(BK131:BK140)</f>
        <v>0</v>
      </c>
    </row>
    <row r="131" spans="2:65" s="1" customFormat="1" ht="16.5" customHeight="1" x14ac:dyDescent="0.2">
      <c r="B131" s="134"/>
      <c r="C131" s="181" t="s">
        <v>485</v>
      </c>
      <c r="D131" s="181" t="s">
        <v>535</v>
      </c>
      <c r="E131" s="182" t="s">
        <v>5609</v>
      </c>
      <c r="F131" s="183" t="s">
        <v>5610</v>
      </c>
      <c r="G131" s="184" t="s">
        <v>2</v>
      </c>
      <c r="H131" s="185">
        <v>3</v>
      </c>
      <c r="I131" s="186"/>
      <c r="J131" s="187">
        <f t="shared" ref="J131:J140" si="20">ROUND(I131*H131,2)</f>
        <v>0</v>
      </c>
      <c r="K131" s="183" t="s">
        <v>4892</v>
      </c>
      <c r="L131" s="188"/>
      <c r="M131" s="189" t="s">
        <v>2</v>
      </c>
      <c r="N131" s="190" t="s">
        <v>42</v>
      </c>
      <c r="P131" s="144">
        <f t="shared" ref="P131:P140" si="21">O131*H131</f>
        <v>0</v>
      </c>
      <c r="Q131" s="144">
        <v>0</v>
      </c>
      <c r="R131" s="144">
        <f t="shared" ref="R131:R140" si="22">Q131*H131</f>
        <v>0</v>
      </c>
      <c r="S131" s="144">
        <v>0</v>
      </c>
      <c r="T131" s="145">
        <f t="shared" ref="T131:T140" si="23">S131*H131</f>
        <v>0</v>
      </c>
      <c r="AR131" s="146" t="s">
        <v>98</v>
      </c>
      <c r="AT131" s="146" t="s">
        <v>535</v>
      </c>
      <c r="AU131" s="146" t="s">
        <v>80</v>
      </c>
      <c r="AY131" s="18" t="s">
        <v>304</v>
      </c>
      <c r="BE131" s="147">
        <f t="shared" ref="BE131:BE140" si="24">IF(N131="základní",J131,0)</f>
        <v>0</v>
      </c>
      <c r="BF131" s="147">
        <f t="shared" ref="BF131:BF140" si="25">IF(N131="snížená",J131,0)</f>
        <v>0</v>
      </c>
      <c r="BG131" s="147">
        <f t="shared" ref="BG131:BG140" si="26">IF(N131="zákl. přenesená",J131,0)</f>
        <v>0</v>
      </c>
      <c r="BH131" s="147">
        <f t="shared" ref="BH131:BH140" si="27">IF(N131="sníž. přenesená",J131,0)</f>
        <v>0</v>
      </c>
      <c r="BI131" s="147">
        <f t="shared" ref="BI131:BI140" si="28">IF(N131="nulová",J131,0)</f>
        <v>0</v>
      </c>
      <c r="BJ131" s="18" t="s">
        <v>78</v>
      </c>
      <c r="BK131" s="147">
        <f t="shared" ref="BK131:BK140" si="29">ROUND(I131*H131,2)</f>
        <v>0</v>
      </c>
      <c r="BL131" s="18" t="s">
        <v>86</v>
      </c>
      <c r="BM131" s="146" t="s">
        <v>677</v>
      </c>
    </row>
    <row r="132" spans="2:65" s="1" customFormat="1" ht="16.5" customHeight="1" x14ac:dyDescent="0.2">
      <c r="B132" s="134"/>
      <c r="C132" s="181" t="s">
        <v>492</v>
      </c>
      <c r="D132" s="181" t="s">
        <v>535</v>
      </c>
      <c r="E132" s="182" t="s">
        <v>5611</v>
      </c>
      <c r="F132" s="183" t="s">
        <v>5612</v>
      </c>
      <c r="G132" s="184" t="s">
        <v>2</v>
      </c>
      <c r="H132" s="185">
        <v>3</v>
      </c>
      <c r="I132" s="186"/>
      <c r="J132" s="187">
        <f t="shared" si="20"/>
        <v>0</v>
      </c>
      <c r="K132" s="183" t="s">
        <v>4892</v>
      </c>
      <c r="L132" s="188"/>
      <c r="M132" s="189" t="s">
        <v>2</v>
      </c>
      <c r="N132" s="190" t="s">
        <v>42</v>
      </c>
      <c r="P132" s="144">
        <f t="shared" si="21"/>
        <v>0</v>
      </c>
      <c r="Q132" s="144">
        <v>0</v>
      </c>
      <c r="R132" s="144">
        <f t="shared" si="22"/>
        <v>0</v>
      </c>
      <c r="S132" s="144">
        <v>0</v>
      </c>
      <c r="T132" s="145">
        <f t="shared" si="23"/>
        <v>0</v>
      </c>
      <c r="AR132" s="146" t="s">
        <v>98</v>
      </c>
      <c r="AT132" s="146" t="s">
        <v>535</v>
      </c>
      <c r="AU132" s="146" t="s">
        <v>80</v>
      </c>
      <c r="AY132" s="18" t="s">
        <v>304</v>
      </c>
      <c r="BE132" s="147">
        <f t="shared" si="24"/>
        <v>0</v>
      </c>
      <c r="BF132" s="147">
        <f t="shared" si="25"/>
        <v>0</v>
      </c>
      <c r="BG132" s="147">
        <f t="shared" si="26"/>
        <v>0</v>
      </c>
      <c r="BH132" s="147">
        <f t="shared" si="27"/>
        <v>0</v>
      </c>
      <c r="BI132" s="147">
        <f t="shared" si="28"/>
        <v>0</v>
      </c>
      <c r="BJ132" s="18" t="s">
        <v>78</v>
      </c>
      <c r="BK132" s="147">
        <f t="shared" si="29"/>
        <v>0</v>
      </c>
      <c r="BL132" s="18" t="s">
        <v>86</v>
      </c>
      <c r="BM132" s="146" t="s">
        <v>700</v>
      </c>
    </row>
    <row r="133" spans="2:65" s="1" customFormat="1" ht="16.5" customHeight="1" x14ac:dyDescent="0.2">
      <c r="B133" s="134"/>
      <c r="C133" s="181" t="s">
        <v>499</v>
      </c>
      <c r="D133" s="181" t="s">
        <v>535</v>
      </c>
      <c r="E133" s="182" t="s">
        <v>5613</v>
      </c>
      <c r="F133" s="183" t="s">
        <v>5614</v>
      </c>
      <c r="G133" s="184" t="s">
        <v>2</v>
      </c>
      <c r="H133" s="185">
        <v>1</v>
      </c>
      <c r="I133" s="186"/>
      <c r="J133" s="187">
        <f t="shared" si="20"/>
        <v>0</v>
      </c>
      <c r="K133" s="183" t="s">
        <v>4892</v>
      </c>
      <c r="L133" s="188"/>
      <c r="M133" s="189" t="s">
        <v>2</v>
      </c>
      <c r="N133" s="190" t="s">
        <v>42</v>
      </c>
      <c r="P133" s="144">
        <f t="shared" si="21"/>
        <v>0</v>
      </c>
      <c r="Q133" s="144">
        <v>0</v>
      </c>
      <c r="R133" s="144">
        <f t="shared" si="22"/>
        <v>0</v>
      </c>
      <c r="S133" s="144">
        <v>0</v>
      </c>
      <c r="T133" s="145">
        <f t="shared" si="23"/>
        <v>0</v>
      </c>
      <c r="AR133" s="146" t="s">
        <v>98</v>
      </c>
      <c r="AT133" s="146" t="s">
        <v>535</v>
      </c>
      <c r="AU133" s="146" t="s">
        <v>80</v>
      </c>
      <c r="AY133" s="18" t="s">
        <v>304</v>
      </c>
      <c r="BE133" s="147">
        <f t="shared" si="24"/>
        <v>0</v>
      </c>
      <c r="BF133" s="147">
        <f t="shared" si="25"/>
        <v>0</v>
      </c>
      <c r="BG133" s="147">
        <f t="shared" si="26"/>
        <v>0</v>
      </c>
      <c r="BH133" s="147">
        <f t="shared" si="27"/>
        <v>0</v>
      </c>
      <c r="BI133" s="147">
        <f t="shared" si="28"/>
        <v>0</v>
      </c>
      <c r="BJ133" s="18" t="s">
        <v>78</v>
      </c>
      <c r="BK133" s="147">
        <f t="shared" si="29"/>
        <v>0</v>
      </c>
      <c r="BL133" s="18" t="s">
        <v>86</v>
      </c>
      <c r="BM133" s="146" t="s">
        <v>717</v>
      </c>
    </row>
    <row r="134" spans="2:65" s="1" customFormat="1" ht="16.5" customHeight="1" x14ac:dyDescent="0.2">
      <c r="B134" s="134"/>
      <c r="C134" s="181" t="s">
        <v>505</v>
      </c>
      <c r="D134" s="181" t="s">
        <v>535</v>
      </c>
      <c r="E134" s="182" t="s">
        <v>5615</v>
      </c>
      <c r="F134" s="183" t="s">
        <v>5616</v>
      </c>
      <c r="G134" s="184" t="s">
        <v>2</v>
      </c>
      <c r="H134" s="185">
        <v>1</v>
      </c>
      <c r="I134" s="186"/>
      <c r="J134" s="187">
        <f t="shared" si="20"/>
        <v>0</v>
      </c>
      <c r="K134" s="183" t="s">
        <v>4892</v>
      </c>
      <c r="L134" s="188"/>
      <c r="M134" s="189" t="s">
        <v>2</v>
      </c>
      <c r="N134" s="190" t="s">
        <v>42</v>
      </c>
      <c r="P134" s="144">
        <f t="shared" si="21"/>
        <v>0</v>
      </c>
      <c r="Q134" s="144">
        <v>0</v>
      </c>
      <c r="R134" s="144">
        <f t="shared" si="22"/>
        <v>0</v>
      </c>
      <c r="S134" s="144">
        <v>0</v>
      </c>
      <c r="T134" s="145">
        <f t="shared" si="23"/>
        <v>0</v>
      </c>
      <c r="AR134" s="146" t="s">
        <v>98</v>
      </c>
      <c r="AT134" s="146" t="s">
        <v>535</v>
      </c>
      <c r="AU134" s="146" t="s">
        <v>80</v>
      </c>
      <c r="AY134" s="18" t="s">
        <v>304</v>
      </c>
      <c r="BE134" s="147">
        <f t="shared" si="24"/>
        <v>0</v>
      </c>
      <c r="BF134" s="147">
        <f t="shared" si="25"/>
        <v>0</v>
      </c>
      <c r="BG134" s="147">
        <f t="shared" si="26"/>
        <v>0</v>
      </c>
      <c r="BH134" s="147">
        <f t="shared" si="27"/>
        <v>0</v>
      </c>
      <c r="BI134" s="147">
        <f t="shared" si="28"/>
        <v>0</v>
      </c>
      <c r="BJ134" s="18" t="s">
        <v>78</v>
      </c>
      <c r="BK134" s="147">
        <f t="shared" si="29"/>
        <v>0</v>
      </c>
      <c r="BL134" s="18" t="s">
        <v>86</v>
      </c>
      <c r="BM134" s="146" t="s">
        <v>742</v>
      </c>
    </row>
    <row r="135" spans="2:65" s="1" customFormat="1" ht="16.5" customHeight="1" x14ac:dyDescent="0.2">
      <c r="B135" s="134"/>
      <c r="C135" s="181" t="s">
        <v>512</v>
      </c>
      <c r="D135" s="181" t="s">
        <v>535</v>
      </c>
      <c r="E135" s="182" t="s">
        <v>5617</v>
      </c>
      <c r="F135" s="183" t="s">
        <v>5618</v>
      </c>
      <c r="G135" s="184" t="s">
        <v>2</v>
      </c>
      <c r="H135" s="185">
        <v>3</v>
      </c>
      <c r="I135" s="186"/>
      <c r="J135" s="187">
        <f t="shared" si="20"/>
        <v>0</v>
      </c>
      <c r="K135" s="183" t="s">
        <v>4892</v>
      </c>
      <c r="L135" s="188"/>
      <c r="M135" s="189" t="s">
        <v>2</v>
      </c>
      <c r="N135" s="190" t="s">
        <v>42</v>
      </c>
      <c r="P135" s="144">
        <f t="shared" si="21"/>
        <v>0</v>
      </c>
      <c r="Q135" s="144">
        <v>0</v>
      </c>
      <c r="R135" s="144">
        <f t="shared" si="22"/>
        <v>0</v>
      </c>
      <c r="S135" s="144">
        <v>0</v>
      </c>
      <c r="T135" s="145">
        <f t="shared" si="23"/>
        <v>0</v>
      </c>
      <c r="AR135" s="146" t="s">
        <v>98</v>
      </c>
      <c r="AT135" s="146" t="s">
        <v>535</v>
      </c>
      <c r="AU135" s="146" t="s">
        <v>80</v>
      </c>
      <c r="AY135" s="18" t="s">
        <v>304</v>
      </c>
      <c r="BE135" s="147">
        <f t="shared" si="24"/>
        <v>0</v>
      </c>
      <c r="BF135" s="147">
        <f t="shared" si="25"/>
        <v>0</v>
      </c>
      <c r="BG135" s="147">
        <f t="shared" si="26"/>
        <v>0</v>
      </c>
      <c r="BH135" s="147">
        <f t="shared" si="27"/>
        <v>0</v>
      </c>
      <c r="BI135" s="147">
        <f t="shared" si="28"/>
        <v>0</v>
      </c>
      <c r="BJ135" s="18" t="s">
        <v>78</v>
      </c>
      <c r="BK135" s="147">
        <f t="shared" si="29"/>
        <v>0</v>
      </c>
      <c r="BL135" s="18" t="s">
        <v>86</v>
      </c>
      <c r="BM135" s="146" t="s">
        <v>758</v>
      </c>
    </row>
    <row r="136" spans="2:65" s="1" customFormat="1" ht="16.5" customHeight="1" x14ac:dyDescent="0.2">
      <c r="B136" s="134"/>
      <c r="C136" s="181" t="s">
        <v>534</v>
      </c>
      <c r="D136" s="181" t="s">
        <v>535</v>
      </c>
      <c r="E136" s="182" t="s">
        <v>5619</v>
      </c>
      <c r="F136" s="183" t="s">
        <v>5620</v>
      </c>
      <c r="G136" s="184" t="s">
        <v>2</v>
      </c>
      <c r="H136" s="185">
        <v>2</v>
      </c>
      <c r="I136" s="186"/>
      <c r="J136" s="187">
        <f t="shared" si="20"/>
        <v>0</v>
      </c>
      <c r="K136" s="183" t="s">
        <v>4892</v>
      </c>
      <c r="L136" s="188"/>
      <c r="M136" s="189" t="s">
        <v>2</v>
      </c>
      <c r="N136" s="190" t="s">
        <v>42</v>
      </c>
      <c r="P136" s="144">
        <f t="shared" si="21"/>
        <v>0</v>
      </c>
      <c r="Q136" s="144">
        <v>0</v>
      </c>
      <c r="R136" s="144">
        <f t="shared" si="22"/>
        <v>0</v>
      </c>
      <c r="S136" s="144">
        <v>0</v>
      </c>
      <c r="T136" s="145">
        <f t="shared" si="23"/>
        <v>0</v>
      </c>
      <c r="AR136" s="146" t="s">
        <v>98</v>
      </c>
      <c r="AT136" s="146" t="s">
        <v>535</v>
      </c>
      <c r="AU136" s="146" t="s">
        <v>80</v>
      </c>
      <c r="AY136" s="18" t="s">
        <v>304</v>
      </c>
      <c r="BE136" s="147">
        <f t="shared" si="24"/>
        <v>0</v>
      </c>
      <c r="BF136" s="147">
        <f t="shared" si="25"/>
        <v>0</v>
      </c>
      <c r="BG136" s="147">
        <f t="shared" si="26"/>
        <v>0</v>
      </c>
      <c r="BH136" s="147">
        <f t="shared" si="27"/>
        <v>0</v>
      </c>
      <c r="BI136" s="147">
        <f t="shared" si="28"/>
        <v>0</v>
      </c>
      <c r="BJ136" s="18" t="s">
        <v>78</v>
      </c>
      <c r="BK136" s="147">
        <f t="shared" si="29"/>
        <v>0</v>
      </c>
      <c r="BL136" s="18" t="s">
        <v>86</v>
      </c>
      <c r="BM136" s="146" t="s">
        <v>779</v>
      </c>
    </row>
    <row r="137" spans="2:65" s="1" customFormat="1" ht="16.5" customHeight="1" x14ac:dyDescent="0.2">
      <c r="B137" s="134"/>
      <c r="C137" s="181" t="s">
        <v>541</v>
      </c>
      <c r="D137" s="181" t="s">
        <v>535</v>
      </c>
      <c r="E137" s="182" t="s">
        <v>5621</v>
      </c>
      <c r="F137" s="183" t="s">
        <v>5622</v>
      </c>
      <c r="G137" s="184" t="s">
        <v>2</v>
      </c>
      <c r="H137" s="185">
        <v>2</v>
      </c>
      <c r="I137" s="186"/>
      <c r="J137" s="187">
        <f t="shared" si="20"/>
        <v>0</v>
      </c>
      <c r="K137" s="183" t="s">
        <v>4892</v>
      </c>
      <c r="L137" s="188"/>
      <c r="M137" s="189" t="s">
        <v>2</v>
      </c>
      <c r="N137" s="190" t="s">
        <v>42</v>
      </c>
      <c r="P137" s="144">
        <f t="shared" si="21"/>
        <v>0</v>
      </c>
      <c r="Q137" s="144">
        <v>0</v>
      </c>
      <c r="R137" s="144">
        <f t="shared" si="22"/>
        <v>0</v>
      </c>
      <c r="S137" s="144">
        <v>0</v>
      </c>
      <c r="T137" s="145">
        <f t="shared" si="23"/>
        <v>0</v>
      </c>
      <c r="AR137" s="146" t="s">
        <v>98</v>
      </c>
      <c r="AT137" s="146" t="s">
        <v>535</v>
      </c>
      <c r="AU137" s="146" t="s">
        <v>80</v>
      </c>
      <c r="AY137" s="18" t="s">
        <v>304</v>
      </c>
      <c r="BE137" s="147">
        <f t="shared" si="24"/>
        <v>0</v>
      </c>
      <c r="BF137" s="147">
        <f t="shared" si="25"/>
        <v>0</v>
      </c>
      <c r="BG137" s="147">
        <f t="shared" si="26"/>
        <v>0</v>
      </c>
      <c r="BH137" s="147">
        <f t="shared" si="27"/>
        <v>0</v>
      </c>
      <c r="BI137" s="147">
        <f t="shared" si="28"/>
        <v>0</v>
      </c>
      <c r="BJ137" s="18" t="s">
        <v>78</v>
      </c>
      <c r="BK137" s="147">
        <f t="shared" si="29"/>
        <v>0</v>
      </c>
      <c r="BL137" s="18" t="s">
        <v>86</v>
      </c>
      <c r="BM137" s="146" t="s">
        <v>809</v>
      </c>
    </row>
    <row r="138" spans="2:65" s="1" customFormat="1" ht="16.5" customHeight="1" x14ac:dyDescent="0.2">
      <c r="B138" s="134"/>
      <c r="C138" s="181" t="s">
        <v>547</v>
      </c>
      <c r="D138" s="181" t="s">
        <v>535</v>
      </c>
      <c r="E138" s="182" t="s">
        <v>5623</v>
      </c>
      <c r="F138" s="183" t="s">
        <v>5624</v>
      </c>
      <c r="G138" s="184" t="s">
        <v>2</v>
      </c>
      <c r="H138" s="185">
        <v>1</v>
      </c>
      <c r="I138" s="186"/>
      <c r="J138" s="187">
        <f t="shared" si="20"/>
        <v>0</v>
      </c>
      <c r="K138" s="183" t="s">
        <v>4892</v>
      </c>
      <c r="L138" s="188"/>
      <c r="M138" s="189" t="s">
        <v>2</v>
      </c>
      <c r="N138" s="190" t="s">
        <v>42</v>
      </c>
      <c r="P138" s="144">
        <f t="shared" si="21"/>
        <v>0</v>
      </c>
      <c r="Q138" s="144">
        <v>0</v>
      </c>
      <c r="R138" s="144">
        <f t="shared" si="22"/>
        <v>0</v>
      </c>
      <c r="S138" s="144">
        <v>0</v>
      </c>
      <c r="T138" s="145">
        <f t="shared" si="23"/>
        <v>0</v>
      </c>
      <c r="AR138" s="146" t="s">
        <v>98</v>
      </c>
      <c r="AT138" s="146" t="s">
        <v>535</v>
      </c>
      <c r="AU138" s="146" t="s">
        <v>80</v>
      </c>
      <c r="AY138" s="18" t="s">
        <v>304</v>
      </c>
      <c r="BE138" s="147">
        <f t="shared" si="24"/>
        <v>0</v>
      </c>
      <c r="BF138" s="147">
        <f t="shared" si="25"/>
        <v>0</v>
      </c>
      <c r="BG138" s="147">
        <f t="shared" si="26"/>
        <v>0</v>
      </c>
      <c r="BH138" s="147">
        <f t="shared" si="27"/>
        <v>0</v>
      </c>
      <c r="BI138" s="147">
        <f t="shared" si="28"/>
        <v>0</v>
      </c>
      <c r="BJ138" s="18" t="s">
        <v>78</v>
      </c>
      <c r="BK138" s="147">
        <f t="shared" si="29"/>
        <v>0</v>
      </c>
      <c r="BL138" s="18" t="s">
        <v>86</v>
      </c>
      <c r="BM138" s="146" t="s">
        <v>830</v>
      </c>
    </row>
    <row r="139" spans="2:65" s="1" customFormat="1" ht="16.5" customHeight="1" x14ac:dyDescent="0.2">
      <c r="B139" s="134"/>
      <c r="C139" s="181" t="s">
        <v>552</v>
      </c>
      <c r="D139" s="181" t="s">
        <v>535</v>
      </c>
      <c r="E139" s="182" t="s">
        <v>5625</v>
      </c>
      <c r="F139" s="183" t="s">
        <v>5626</v>
      </c>
      <c r="G139" s="184" t="s">
        <v>2</v>
      </c>
      <c r="H139" s="185">
        <v>2</v>
      </c>
      <c r="I139" s="186"/>
      <c r="J139" s="187">
        <f t="shared" si="20"/>
        <v>0</v>
      </c>
      <c r="K139" s="183" t="s">
        <v>4892</v>
      </c>
      <c r="L139" s="188"/>
      <c r="M139" s="189" t="s">
        <v>2</v>
      </c>
      <c r="N139" s="190" t="s">
        <v>42</v>
      </c>
      <c r="P139" s="144">
        <f t="shared" si="21"/>
        <v>0</v>
      </c>
      <c r="Q139" s="144">
        <v>0</v>
      </c>
      <c r="R139" s="144">
        <f t="shared" si="22"/>
        <v>0</v>
      </c>
      <c r="S139" s="144">
        <v>0</v>
      </c>
      <c r="T139" s="145">
        <f t="shared" si="23"/>
        <v>0</v>
      </c>
      <c r="AR139" s="146" t="s">
        <v>98</v>
      </c>
      <c r="AT139" s="146" t="s">
        <v>535</v>
      </c>
      <c r="AU139" s="146" t="s">
        <v>80</v>
      </c>
      <c r="AY139" s="18" t="s">
        <v>304</v>
      </c>
      <c r="BE139" s="147">
        <f t="shared" si="24"/>
        <v>0</v>
      </c>
      <c r="BF139" s="147">
        <f t="shared" si="25"/>
        <v>0</v>
      </c>
      <c r="BG139" s="147">
        <f t="shared" si="26"/>
        <v>0</v>
      </c>
      <c r="BH139" s="147">
        <f t="shared" si="27"/>
        <v>0</v>
      </c>
      <c r="BI139" s="147">
        <f t="shared" si="28"/>
        <v>0</v>
      </c>
      <c r="BJ139" s="18" t="s">
        <v>78</v>
      </c>
      <c r="BK139" s="147">
        <f t="shared" si="29"/>
        <v>0</v>
      </c>
      <c r="BL139" s="18" t="s">
        <v>86</v>
      </c>
      <c r="BM139" s="146" t="s">
        <v>850</v>
      </c>
    </row>
    <row r="140" spans="2:65" s="1" customFormat="1" ht="16.5" customHeight="1" x14ac:dyDescent="0.2">
      <c r="B140" s="134"/>
      <c r="C140" s="181" t="s">
        <v>565</v>
      </c>
      <c r="D140" s="181" t="s">
        <v>535</v>
      </c>
      <c r="E140" s="182" t="s">
        <v>5627</v>
      </c>
      <c r="F140" s="183" t="s">
        <v>5628</v>
      </c>
      <c r="G140" s="184" t="s">
        <v>2</v>
      </c>
      <c r="H140" s="185">
        <v>1</v>
      </c>
      <c r="I140" s="186"/>
      <c r="J140" s="187">
        <f t="shared" si="20"/>
        <v>0</v>
      </c>
      <c r="K140" s="183" t="s">
        <v>4892</v>
      </c>
      <c r="L140" s="188"/>
      <c r="M140" s="189" t="s">
        <v>2</v>
      </c>
      <c r="N140" s="190" t="s">
        <v>42</v>
      </c>
      <c r="P140" s="144">
        <f t="shared" si="21"/>
        <v>0</v>
      </c>
      <c r="Q140" s="144">
        <v>0</v>
      </c>
      <c r="R140" s="144">
        <f t="shared" si="22"/>
        <v>0</v>
      </c>
      <c r="S140" s="144">
        <v>0</v>
      </c>
      <c r="T140" s="145">
        <f t="shared" si="23"/>
        <v>0</v>
      </c>
      <c r="AR140" s="146" t="s">
        <v>98</v>
      </c>
      <c r="AT140" s="146" t="s">
        <v>535</v>
      </c>
      <c r="AU140" s="146" t="s">
        <v>80</v>
      </c>
      <c r="AY140" s="18" t="s">
        <v>304</v>
      </c>
      <c r="BE140" s="147">
        <f t="shared" si="24"/>
        <v>0</v>
      </c>
      <c r="BF140" s="147">
        <f t="shared" si="25"/>
        <v>0</v>
      </c>
      <c r="BG140" s="147">
        <f t="shared" si="26"/>
        <v>0</v>
      </c>
      <c r="BH140" s="147">
        <f t="shared" si="27"/>
        <v>0</v>
      </c>
      <c r="BI140" s="147">
        <f t="shared" si="28"/>
        <v>0</v>
      </c>
      <c r="BJ140" s="18" t="s">
        <v>78</v>
      </c>
      <c r="BK140" s="147">
        <f t="shared" si="29"/>
        <v>0</v>
      </c>
      <c r="BL140" s="18" t="s">
        <v>86</v>
      </c>
      <c r="BM140" s="146" t="s">
        <v>868</v>
      </c>
    </row>
    <row r="141" spans="2:65" s="11" customFormat="1" ht="22.9" customHeight="1" x14ac:dyDescent="0.2">
      <c r="B141" s="122"/>
      <c r="D141" s="123" t="s">
        <v>70</v>
      </c>
      <c r="E141" s="132" t="s">
        <v>5629</v>
      </c>
      <c r="F141" s="132" t="s">
        <v>5630</v>
      </c>
      <c r="I141" s="125"/>
      <c r="J141" s="133">
        <f>BK141</f>
        <v>0</v>
      </c>
      <c r="L141" s="122"/>
      <c r="M141" s="127"/>
      <c r="P141" s="128">
        <f>SUM(P142:P152)</f>
        <v>0</v>
      </c>
      <c r="R141" s="128">
        <f>SUM(R142:R152)</f>
        <v>0</v>
      </c>
      <c r="T141" s="129">
        <f>SUM(T142:T152)</f>
        <v>0</v>
      </c>
      <c r="AR141" s="123" t="s">
        <v>78</v>
      </c>
      <c r="AT141" s="130" t="s">
        <v>70</v>
      </c>
      <c r="AU141" s="130" t="s">
        <v>78</v>
      </c>
      <c r="AY141" s="123" t="s">
        <v>304</v>
      </c>
      <c r="BK141" s="131">
        <f>SUM(BK142:BK152)</f>
        <v>0</v>
      </c>
    </row>
    <row r="142" spans="2:65" s="1" customFormat="1" ht="16.5" customHeight="1" x14ac:dyDescent="0.2">
      <c r="B142" s="134"/>
      <c r="C142" s="181" t="s">
        <v>570</v>
      </c>
      <c r="D142" s="181" t="s">
        <v>535</v>
      </c>
      <c r="E142" s="182" t="s">
        <v>5609</v>
      </c>
      <c r="F142" s="183" t="s">
        <v>5610</v>
      </c>
      <c r="G142" s="184" t="s">
        <v>2</v>
      </c>
      <c r="H142" s="185">
        <v>3</v>
      </c>
      <c r="I142" s="186"/>
      <c r="J142" s="187">
        <f t="shared" ref="J142:J152" si="30">ROUND(I142*H142,2)</f>
        <v>0</v>
      </c>
      <c r="K142" s="183" t="s">
        <v>4892</v>
      </c>
      <c r="L142" s="188"/>
      <c r="M142" s="189" t="s">
        <v>2</v>
      </c>
      <c r="N142" s="190" t="s">
        <v>42</v>
      </c>
      <c r="P142" s="144">
        <f t="shared" ref="P142:P152" si="31">O142*H142</f>
        <v>0</v>
      </c>
      <c r="Q142" s="144">
        <v>0</v>
      </c>
      <c r="R142" s="144">
        <f t="shared" ref="R142:R152" si="32">Q142*H142</f>
        <v>0</v>
      </c>
      <c r="S142" s="144">
        <v>0</v>
      </c>
      <c r="T142" s="145">
        <f t="shared" ref="T142:T152" si="33">S142*H142</f>
        <v>0</v>
      </c>
      <c r="AR142" s="146" t="s">
        <v>98</v>
      </c>
      <c r="AT142" s="146" t="s">
        <v>535</v>
      </c>
      <c r="AU142" s="146" t="s">
        <v>80</v>
      </c>
      <c r="AY142" s="18" t="s">
        <v>304</v>
      </c>
      <c r="BE142" s="147">
        <f t="shared" ref="BE142:BE152" si="34">IF(N142="základní",J142,0)</f>
        <v>0</v>
      </c>
      <c r="BF142" s="147">
        <f t="shared" ref="BF142:BF152" si="35">IF(N142="snížená",J142,0)</f>
        <v>0</v>
      </c>
      <c r="BG142" s="147">
        <f t="shared" ref="BG142:BG152" si="36">IF(N142="zákl. přenesená",J142,0)</f>
        <v>0</v>
      </c>
      <c r="BH142" s="147">
        <f t="shared" ref="BH142:BH152" si="37">IF(N142="sníž. přenesená",J142,0)</f>
        <v>0</v>
      </c>
      <c r="BI142" s="147">
        <f t="shared" ref="BI142:BI152" si="38">IF(N142="nulová",J142,0)</f>
        <v>0</v>
      </c>
      <c r="BJ142" s="18" t="s">
        <v>78</v>
      </c>
      <c r="BK142" s="147">
        <f t="shared" ref="BK142:BK152" si="39">ROUND(I142*H142,2)</f>
        <v>0</v>
      </c>
      <c r="BL142" s="18" t="s">
        <v>86</v>
      </c>
      <c r="BM142" s="146" t="s">
        <v>881</v>
      </c>
    </row>
    <row r="143" spans="2:65" s="1" customFormat="1" ht="16.5" customHeight="1" x14ac:dyDescent="0.2">
      <c r="B143" s="134"/>
      <c r="C143" s="181" t="s">
        <v>578</v>
      </c>
      <c r="D143" s="181" t="s">
        <v>535</v>
      </c>
      <c r="E143" s="182" t="s">
        <v>5611</v>
      </c>
      <c r="F143" s="183" t="s">
        <v>5612</v>
      </c>
      <c r="G143" s="184" t="s">
        <v>2</v>
      </c>
      <c r="H143" s="185">
        <v>3</v>
      </c>
      <c r="I143" s="186"/>
      <c r="J143" s="187">
        <f t="shared" si="30"/>
        <v>0</v>
      </c>
      <c r="K143" s="183" t="s">
        <v>4892</v>
      </c>
      <c r="L143" s="188"/>
      <c r="M143" s="189" t="s">
        <v>2</v>
      </c>
      <c r="N143" s="190" t="s">
        <v>42</v>
      </c>
      <c r="P143" s="144">
        <f t="shared" si="31"/>
        <v>0</v>
      </c>
      <c r="Q143" s="144">
        <v>0</v>
      </c>
      <c r="R143" s="144">
        <f t="shared" si="32"/>
        <v>0</v>
      </c>
      <c r="S143" s="144">
        <v>0</v>
      </c>
      <c r="T143" s="145">
        <f t="shared" si="33"/>
        <v>0</v>
      </c>
      <c r="AR143" s="146" t="s">
        <v>98</v>
      </c>
      <c r="AT143" s="146" t="s">
        <v>535</v>
      </c>
      <c r="AU143" s="146" t="s">
        <v>80</v>
      </c>
      <c r="AY143" s="18" t="s">
        <v>304</v>
      </c>
      <c r="BE143" s="147">
        <f t="shared" si="34"/>
        <v>0</v>
      </c>
      <c r="BF143" s="147">
        <f t="shared" si="35"/>
        <v>0</v>
      </c>
      <c r="BG143" s="147">
        <f t="shared" si="36"/>
        <v>0</v>
      </c>
      <c r="BH143" s="147">
        <f t="shared" si="37"/>
        <v>0</v>
      </c>
      <c r="BI143" s="147">
        <f t="shared" si="38"/>
        <v>0</v>
      </c>
      <c r="BJ143" s="18" t="s">
        <v>78</v>
      </c>
      <c r="BK143" s="147">
        <f t="shared" si="39"/>
        <v>0</v>
      </c>
      <c r="BL143" s="18" t="s">
        <v>86</v>
      </c>
      <c r="BM143" s="146" t="s">
        <v>898</v>
      </c>
    </row>
    <row r="144" spans="2:65" s="1" customFormat="1" ht="16.5" customHeight="1" x14ac:dyDescent="0.2">
      <c r="B144" s="134"/>
      <c r="C144" s="181" t="s">
        <v>585</v>
      </c>
      <c r="D144" s="181" t="s">
        <v>535</v>
      </c>
      <c r="E144" s="182" t="s">
        <v>5613</v>
      </c>
      <c r="F144" s="183" t="s">
        <v>5614</v>
      </c>
      <c r="G144" s="184" t="s">
        <v>2</v>
      </c>
      <c r="H144" s="185">
        <v>1</v>
      </c>
      <c r="I144" s="186"/>
      <c r="J144" s="187">
        <f t="shared" si="30"/>
        <v>0</v>
      </c>
      <c r="K144" s="183" t="s">
        <v>4892</v>
      </c>
      <c r="L144" s="188"/>
      <c r="M144" s="189" t="s">
        <v>2</v>
      </c>
      <c r="N144" s="190" t="s">
        <v>42</v>
      </c>
      <c r="P144" s="144">
        <f t="shared" si="31"/>
        <v>0</v>
      </c>
      <c r="Q144" s="144">
        <v>0</v>
      </c>
      <c r="R144" s="144">
        <f t="shared" si="32"/>
        <v>0</v>
      </c>
      <c r="S144" s="144">
        <v>0</v>
      </c>
      <c r="T144" s="145">
        <f t="shared" si="33"/>
        <v>0</v>
      </c>
      <c r="AR144" s="146" t="s">
        <v>98</v>
      </c>
      <c r="AT144" s="146" t="s">
        <v>535</v>
      </c>
      <c r="AU144" s="146" t="s">
        <v>80</v>
      </c>
      <c r="AY144" s="18" t="s">
        <v>304</v>
      </c>
      <c r="BE144" s="147">
        <f t="shared" si="34"/>
        <v>0</v>
      </c>
      <c r="BF144" s="147">
        <f t="shared" si="35"/>
        <v>0</v>
      </c>
      <c r="BG144" s="147">
        <f t="shared" si="36"/>
        <v>0</v>
      </c>
      <c r="BH144" s="147">
        <f t="shared" si="37"/>
        <v>0</v>
      </c>
      <c r="BI144" s="147">
        <f t="shared" si="38"/>
        <v>0</v>
      </c>
      <c r="BJ144" s="18" t="s">
        <v>78</v>
      </c>
      <c r="BK144" s="147">
        <f t="shared" si="39"/>
        <v>0</v>
      </c>
      <c r="BL144" s="18" t="s">
        <v>86</v>
      </c>
      <c r="BM144" s="146" t="s">
        <v>932</v>
      </c>
    </row>
    <row r="145" spans="2:65" s="1" customFormat="1" ht="16.5" customHeight="1" x14ac:dyDescent="0.2">
      <c r="B145" s="134"/>
      <c r="C145" s="181" t="s">
        <v>593</v>
      </c>
      <c r="D145" s="181" t="s">
        <v>535</v>
      </c>
      <c r="E145" s="182" t="s">
        <v>5615</v>
      </c>
      <c r="F145" s="183" t="s">
        <v>5616</v>
      </c>
      <c r="G145" s="184" t="s">
        <v>2</v>
      </c>
      <c r="H145" s="185">
        <v>1</v>
      </c>
      <c r="I145" s="186"/>
      <c r="J145" s="187">
        <f t="shared" si="30"/>
        <v>0</v>
      </c>
      <c r="K145" s="183" t="s">
        <v>4892</v>
      </c>
      <c r="L145" s="188"/>
      <c r="M145" s="189" t="s">
        <v>2</v>
      </c>
      <c r="N145" s="190" t="s">
        <v>42</v>
      </c>
      <c r="P145" s="144">
        <f t="shared" si="31"/>
        <v>0</v>
      </c>
      <c r="Q145" s="144">
        <v>0</v>
      </c>
      <c r="R145" s="144">
        <f t="shared" si="32"/>
        <v>0</v>
      </c>
      <c r="S145" s="144">
        <v>0</v>
      </c>
      <c r="T145" s="145">
        <f t="shared" si="33"/>
        <v>0</v>
      </c>
      <c r="AR145" s="146" t="s">
        <v>98</v>
      </c>
      <c r="AT145" s="146" t="s">
        <v>535</v>
      </c>
      <c r="AU145" s="146" t="s">
        <v>80</v>
      </c>
      <c r="AY145" s="18" t="s">
        <v>304</v>
      </c>
      <c r="BE145" s="147">
        <f t="shared" si="34"/>
        <v>0</v>
      </c>
      <c r="BF145" s="147">
        <f t="shared" si="35"/>
        <v>0</v>
      </c>
      <c r="BG145" s="147">
        <f t="shared" si="36"/>
        <v>0</v>
      </c>
      <c r="BH145" s="147">
        <f t="shared" si="37"/>
        <v>0</v>
      </c>
      <c r="BI145" s="147">
        <f t="shared" si="38"/>
        <v>0</v>
      </c>
      <c r="BJ145" s="18" t="s">
        <v>78</v>
      </c>
      <c r="BK145" s="147">
        <f t="shared" si="39"/>
        <v>0</v>
      </c>
      <c r="BL145" s="18" t="s">
        <v>86</v>
      </c>
      <c r="BM145" s="146" t="s">
        <v>944</v>
      </c>
    </row>
    <row r="146" spans="2:65" s="1" customFormat="1" ht="16.5" customHeight="1" x14ac:dyDescent="0.2">
      <c r="B146" s="134"/>
      <c r="C146" s="181" t="s">
        <v>596</v>
      </c>
      <c r="D146" s="181" t="s">
        <v>535</v>
      </c>
      <c r="E146" s="182" t="s">
        <v>5617</v>
      </c>
      <c r="F146" s="183" t="s">
        <v>5618</v>
      </c>
      <c r="G146" s="184" t="s">
        <v>2</v>
      </c>
      <c r="H146" s="185">
        <v>3</v>
      </c>
      <c r="I146" s="186"/>
      <c r="J146" s="187">
        <f t="shared" si="30"/>
        <v>0</v>
      </c>
      <c r="K146" s="183" t="s">
        <v>4892</v>
      </c>
      <c r="L146" s="188"/>
      <c r="M146" s="189" t="s">
        <v>2</v>
      </c>
      <c r="N146" s="190" t="s">
        <v>42</v>
      </c>
      <c r="P146" s="144">
        <f t="shared" si="31"/>
        <v>0</v>
      </c>
      <c r="Q146" s="144">
        <v>0</v>
      </c>
      <c r="R146" s="144">
        <f t="shared" si="32"/>
        <v>0</v>
      </c>
      <c r="S146" s="144">
        <v>0</v>
      </c>
      <c r="T146" s="145">
        <f t="shared" si="33"/>
        <v>0</v>
      </c>
      <c r="AR146" s="146" t="s">
        <v>98</v>
      </c>
      <c r="AT146" s="146" t="s">
        <v>535</v>
      </c>
      <c r="AU146" s="146" t="s">
        <v>80</v>
      </c>
      <c r="AY146" s="18" t="s">
        <v>304</v>
      </c>
      <c r="BE146" s="147">
        <f t="shared" si="34"/>
        <v>0</v>
      </c>
      <c r="BF146" s="147">
        <f t="shared" si="35"/>
        <v>0</v>
      </c>
      <c r="BG146" s="147">
        <f t="shared" si="36"/>
        <v>0</v>
      </c>
      <c r="BH146" s="147">
        <f t="shared" si="37"/>
        <v>0</v>
      </c>
      <c r="BI146" s="147">
        <f t="shared" si="38"/>
        <v>0</v>
      </c>
      <c r="BJ146" s="18" t="s">
        <v>78</v>
      </c>
      <c r="BK146" s="147">
        <f t="shared" si="39"/>
        <v>0</v>
      </c>
      <c r="BL146" s="18" t="s">
        <v>86</v>
      </c>
      <c r="BM146" s="146" t="s">
        <v>972</v>
      </c>
    </row>
    <row r="147" spans="2:65" s="1" customFormat="1" ht="16.5" customHeight="1" x14ac:dyDescent="0.2">
      <c r="B147" s="134"/>
      <c r="C147" s="181" t="s">
        <v>603</v>
      </c>
      <c r="D147" s="181" t="s">
        <v>535</v>
      </c>
      <c r="E147" s="182" t="s">
        <v>5619</v>
      </c>
      <c r="F147" s="183" t="s">
        <v>5620</v>
      </c>
      <c r="G147" s="184" t="s">
        <v>2</v>
      </c>
      <c r="H147" s="185">
        <v>2</v>
      </c>
      <c r="I147" s="186"/>
      <c r="J147" s="187">
        <f t="shared" si="30"/>
        <v>0</v>
      </c>
      <c r="K147" s="183" t="s">
        <v>4892</v>
      </c>
      <c r="L147" s="188"/>
      <c r="M147" s="189" t="s">
        <v>2</v>
      </c>
      <c r="N147" s="190" t="s">
        <v>42</v>
      </c>
      <c r="P147" s="144">
        <f t="shared" si="31"/>
        <v>0</v>
      </c>
      <c r="Q147" s="144">
        <v>0</v>
      </c>
      <c r="R147" s="144">
        <f t="shared" si="32"/>
        <v>0</v>
      </c>
      <c r="S147" s="144">
        <v>0</v>
      </c>
      <c r="T147" s="145">
        <f t="shared" si="33"/>
        <v>0</v>
      </c>
      <c r="AR147" s="146" t="s">
        <v>98</v>
      </c>
      <c r="AT147" s="146" t="s">
        <v>535</v>
      </c>
      <c r="AU147" s="146" t="s">
        <v>80</v>
      </c>
      <c r="AY147" s="18" t="s">
        <v>304</v>
      </c>
      <c r="BE147" s="147">
        <f t="shared" si="34"/>
        <v>0</v>
      </c>
      <c r="BF147" s="147">
        <f t="shared" si="35"/>
        <v>0</v>
      </c>
      <c r="BG147" s="147">
        <f t="shared" si="36"/>
        <v>0</v>
      </c>
      <c r="BH147" s="147">
        <f t="shared" si="37"/>
        <v>0</v>
      </c>
      <c r="BI147" s="147">
        <f t="shared" si="38"/>
        <v>0</v>
      </c>
      <c r="BJ147" s="18" t="s">
        <v>78</v>
      </c>
      <c r="BK147" s="147">
        <f t="shared" si="39"/>
        <v>0</v>
      </c>
      <c r="BL147" s="18" t="s">
        <v>86</v>
      </c>
      <c r="BM147" s="146" t="s">
        <v>1016</v>
      </c>
    </row>
    <row r="148" spans="2:65" s="1" customFormat="1" ht="16.5" customHeight="1" x14ac:dyDescent="0.2">
      <c r="B148" s="134"/>
      <c r="C148" s="181" t="s">
        <v>608</v>
      </c>
      <c r="D148" s="181" t="s">
        <v>535</v>
      </c>
      <c r="E148" s="182" t="s">
        <v>5621</v>
      </c>
      <c r="F148" s="183" t="s">
        <v>5622</v>
      </c>
      <c r="G148" s="184" t="s">
        <v>2</v>
      </c>
      <c r="H148" s="185">
        <v>2</v>
      </c>
      <c r="I148" s="186"/>
      <c r="J148" s="187">
        <f t="shared" si="30"/>
        <v>0</v>
      </c>
      <c r="K148" s="183" t="s">
        <v>4892</v>
      </c>
      <c r="L148" s="188"/>
      <c r="M148" s="189" t="s">
        <v>2</v>
      </c>
      <c r="N148" s="190" t="s">
        <v>42</v>
      </c>
      <c r="P148" s="144">
        <f t="shared" si="31"/>
        <v>0</v>
      </c>
      <c r="Q148" s="144">
        <v>0</v>
      </c>
      <c r="R148" s="144">
        <f t="shared" si="32"/>
        <v>0</v>
      </c>
      <c r="S148" s="144">
        <v>0</v>
      </c>
      <c r="T148" s="145">
        <f t="shared" si="33"/>
        <v>0</v>
      </c>
      <c r="AR148" s="146" t="s">
        <v>98</v>
      </c>
      <c r="AT148" s="146" t="s">
        <v>535</v>
      </c>
      <c r="AU148" s="146" t="s">
        <v>80</v>
      </c>
      <c r="AY148" s="18" t="s">
        <v>304</v>
      </c>
      <c r="BE148" s="147">
        <f t="shared" si="34"/>
        <v>0</v>
      </c>
      <c r="BF148" s="147">
        <f t="shared" si="35"/>
        <v>0</v>
      </c>
      <c r="BG148" s="147">
        <f t="shared" si="36"/>
        <v>0</v>
      </c>
      <c r="BH148" s="147">
        <f t="shared" si="37"/>
        <v>0</v>
      </c>
      <c r="BI148" s="147">
        <f t="shared" si="38"/>
        <v>0</v>
      </c>
      <c r="BJ148" s="18" t="s">
        <v>78</v>
      </c>
      <c r="BK148" s="147">
        <f t="shared" si="39"/>
        <v>0</v>
      </c>
      <c r="BL148" s="18" t="s">
        <v>86</v>
      </c>
      <c r="BM148" s="146" t="s">
        <v>1125</v>
      </c>
    </row>
    <row r="149" spans="2:65" s="1" customFormat="1" ht="16.5" customHeight="1" x14ac:dyDescent="0.2">
      <c r="B149" s="134"/>
      <c r="C149" s="181" t="s">
        <v>616</v>
      </c>
      <c r="D149" s="181" t="s">
        <v>535</v>
      </c>
      <c r="E149" s="182" t="s">
        <v>5625</v>
      </c>
      <c r="F149" s="183" t="s">
        <v>5626</v>
      </c>
      <c r="G149" s="184" t="s">
        <v>2</v>
      </c>
      <c r="H149" s="185">
        <v>2</v>
      </c>
      <c r="I149" s="186"/>
      <c r="J149" s="187">
        <f t="shared" si="30"/>
        <v>0</v>
      </c>
      <c r="K149" s="183" t="s">
        <v>4892</v>
      </c>
      <c r="L149" s="188"/>
      <c r="M149" s="189" t="s">
        <v>2</v>
      </c>
      <c r="N149" s="190" t="s">
        <v>42</v>
      </c>
      <c r="P149" s="144">
        <f t="shared" si="31"/>
        <v>0</v>
      </c>
      <c r="Q149" s="144">
        <v>0</v>
      </c>
      <c r="R149" s="144">
        <f t="shared" si="32"/>
        <v>0</v>
      </c>
      <c r="S149" s="144">
        <v>0</v>
      </c>
      <c r="T149" s="145">
        <f t="shared" si="33"/>
        <v>0</v>
      </c>
      <c r="AR149" s="146" t="s">
        <v>98</v>
      </c>
      <c r="AT149" s="146" t="s">
        <v>535</v>
      </c>
      <c r="AU149" s="146" t="s">
        <v>80</v>
      </c>
      <c r="AY149" s="18" t="s">
        <v>304</v>
      </c>
      <c r="BE149" s="147">
        <f t="shared" si="34"/>
        <v>0</v>
      </c>
      <c r="BF149" s="147">
        <f t="shared" si="35"/>
        <v>0</v>
      </c>
      <c r="BG149" s="147">
        <f t="shared" si="36"/>
        <v>0</v>
      </c>
      <c r="BH149" s="147">
        <f t="shared" si="37"/>
        <v>0</v>
      </c>
      <c r="BI149" s="147">
        <f t="shared" si="38"/>
        <v>0</v>
      </c>
      <c r="BJ149" s="18" t="s">
        <v>78</v>
      </c>
      <c r="BK149" s="147">
        <f t="shared" si="39"/>
        <v>0</v>
      </c>
      <c r="BL149" s="18" t="s">
        <v>86</v>
      </c>
      <c r="BM149" s="146" t="s">
        <v>1225</v>
      </c>
    </row>
    <row r="150" spans="2:65" s="1" customFormat="1" ht="24.2" customHeight="1" x14ac:dyDescent="0.2">
      <c r="B150" s="134"/>
      <c r="C150" s="181" t="s">
        <v>623</v>
      </c>
      <c r="D150" s="181" t="s">
        <v>535</v>
      </c>
      <c r="E150" s="182" t="s">
        <v>5631</v>
      </c>
      <c r="F150" s="183" t="s">
        <v>5632</v>
      </c>
      <c r="G150" s="184" t="s">
        <v>2</v>
      </c>
      <c r="H150" s="185">
        <v>9</v>
      </c>
      <c r="I150" s="186"/>
      <c r="J150" s="187">
        <f t="shared" si="30"/>
        <v>0</v>
      </c>
      <c r="K150" s="183" t="s">
        <v>4892</v>
      </c>
      <c r="L150" s="188"/>
      <c r="M150" s="189" t="s">
        <v>2</v>
      </c>
      <c r="N150" s="190" t="s">
        <v>42</v>
      </c>
      <c r="P150" s="144">
        <f t="shared" si="31"/>
        <v>0</v>
      </c>
      <c r="Q150" s="144">
        <v>0</v>
      </c>
      <c r="R150" s="144">
        <f t="shared" si="32"/>
        <v>0</v>
      </c>
      <c r="S150" s="144">
        <v>0</v>
      </c>
      <c r="T150" s="145">
        <f t="shared" si="33"/>
        <v>0</v>
      </c>
      <c r="AR150" s="146" t="s">
        <v>98</v>
      </c>
      <c r="AT150" s="146" t="s">
        <v>535</v>
      </c>
      <c r="AU150" s="146" t="s">
        <v>80</v>
      </c>
      <c r="AY150" s="18" t="s">
        <v>304</v>
      </c>
      <c r="BE150" s="147">
        <f t="shared" si="34"/>
        <v>0</v>
      </c>
      <c r="BF150" s="147">
        <f t="shared" si="35"/>
        <v>0</v>
      </c>
      <c r="BG150" s="147">
        <f t="shared" si="36"/>
        <v>0</v>
      </c>
      <c r="BH150" s="147">
        <f t="shared" si="37"/>
        <v>0</v>
      </c>
      <c r="BI150" s="147">
        <f t="shared" si="38"/>
        <v>0</v>
      </c>
      <c r="BJ150" s="18" t="s">
        <v>78</v>
      </c>
      <c r="BK150" s="147">
        <f t="shared" si="39"/>
        <v>0</v>
      </c>
      <c r="BL150" s="18" t="s">
        <v>86</v>
      </c>
      <c r="BM150" s="146" t="s">
        <v>1236</v>
      </c>
    </row>
    <row r="151" spans="2:65" s="1" customFormat="1" ht="24.2" customHeight="1" x14ac:dyDescent="0.2">
      <c r="B151" s="134"/>
      <c r="C151" s="181" t="s">
        <v>630</v>
      </c>
      <c r="D151" s="181" t="s">
        <v>535</v>
      </c>
      <c r="E151" s="182" t="s">
        <v>5633</v>
      </c>
      <c r="F151" s="183" t="s">
        <v>5634</v>
      </c>
      <c r="G151" s="184" t="s">
        <v>2</v>
      </c>
      <c r="H151" s="185">
        <v>2</v>
      </c>
      <c r="I151" s="186"/>
      <c r="J151" s="187">
        <f t="shared" si="30"/>
        <v>0</v>
      </c>
      <c r="K151" s="183" t="s">
        <v>4892</v>
      </c>
      <c r="L151" s="188"/>
      <c r="M151" s="189" t="s">
        <v>2</v>
      </c>
      <c r="N151" s="190" t="s">
        <v>42</v>
      </c>
      <c r="P151" s="144">
        <f t="shared" si="31"/>
        <v>0</v>
      </c>
      <c r="Q151" s="144">
        <v>0</v>
      </c>
      <c r="R151" s="144">
        <f t="shared" si="32"/>
        <v>0</v>
      </c>
      <c r="S151" s="144">
        <v>0</v>
      </c>
      <c r="T151" s="145">
        <f t="shared" si="33"/>
        <v>0</v>
      </c>
      <c r="AR151" s="146" t="s">
        <v>98</v>
      </c>
      <c r="AT151" s="146" t="s">
        <v>535</v>
      </c>
      <c r="AU151" s="146" t="s">
        <v>80</v>
      </c>
      <c r="AY151" s="18" t="s">
        <v>304</v>
      </c>
      <c r="BE151" s="147">
        <f t="shared" si="34"/>
        <v>0</v>
      </c>
      <c r="BF151" s="147">
        <f t="shared" si="35"/>
        <v>0</v>
      </c>
      <c r="BG151" s="147">
        <f t="shared" si="36"/>
        <v>0</v>
      </c>
      <c r="BH151" s="147">
        <f t="shared" si="37"/>
        <v>0</v>
      </c>
      <c r="BI151" s="147">
        <f t="shared" si="38"/>
        <v>0</v>
      </c>
      <c r="BJ151" s="18" t="s">
        <v>78</v>
      </c>
      <c r="BK151" s="147">
        <f t="shared" si="39"/>
        <v>0</v>
      </c>
      <c r="BL151" s="18" t="s">
        <v>86</v>
      </c>
      <c r="BM151" s="146" t="s">
        <v>1258</v>
      </c>
    </row>
    <row r="152" spans="2:65" s="1" customFormat="1" ht="16.5" customHeight="1" x14ac:dyDescent="0.2">
      <c r="B152" s="134"/>
      <c r="C152" s="181" t="s">
        <v>643</v>
      </c>
      <c r="D152" s="181" t="s">
        <v>535</v>
      </c>
      <c r="E152" s="182" t="s">
        <v>5635</v>
      </c>
      <c r="F152" s="183" t="s">
        <v>5636</v>
      </c>
      <c r="G152" s="184" t="s">
        <v>2</v>
      </c>
      <c r="H152" s="185">
        <v>1</v>
      </c>
      <c r="I152" s="186"/>
      <c r="J152" s="187">
        <f t="shared" si="30"/>
        <v>0</v>
      </c>
      <c r="K152" s="183" t="s">
        <v>4892</v>
      </c>
      <c r="L152" s="188"/>
      <c r="M152" s="189" t="s">
        <v>2</v>
      </c>
      <c r="N152" s="190" t="s">
        <v>42</v>
      </c>
      <c r="P152" s="144">
        <f t="shared" si="31"/>
        <v>0</v>
      </c>
      <c r="Q152" s="144">
        <v>0</v>
      </c>
      <c r="R152" s="144">
        <f t="shared" si="32"/>
        <v>0</v>
      </c>
      <c r="S152" s="144">
        <v>0</v>
      </c>
      <c r="T152" s="145">
        <f t="shared" si="33"/>
        <v>0</v>
      </c>
      <c r="AR152" s="146" t="s">
        <v>98</v>
      </c>
      <c r="AT152" s="146" t="s">
        <v>535</v>
      </c>
      <c r="AU152" s="146" t="s">
        <v>80</v>
      </c>
      <c r="AY152" s="18" t="s">
        <v>304</v>
      </c>
      <c r="BE152" s="147">
        <f t="shared" si="34"/>
        <v>0</v>
      </c>
      <c r="BF152" s="147">
        <f t="shared" si="35"/>
        <v>0</v>
      </c>
      <c r="BG152" s="147">
        <f t="shared" si="36"/>
        <v>0</v>
      </c>
      <c r="BH152" s="147">
        <f t="shared" si="37"/>
        <v>0</v>
      </c>
      <c r="BI152" s="147">
        <f t="shared" si="38"/>
        <v>0</v>
      </c>
      <c r="BJ152" s="18" t="s">
        <v>78</v>
      </c>
      <c r="BK152" s="147">
        <f t="shared" si="39"/>
        <v>0</v>
      </c>
      <c r="BL152" s="18" t="s">
        <v>86</v>
      </c>
      <c r="BM152" s="146" t="s">
        <v>1269</v>
      </c>
    </row>
    <row r="153" spans="2:65" s="11" customFormat="1" ht="22.9" customHeight="1" x14ac:dyDescent="0.2">
      <c r="B153" s="122"/>
      <c r="D153" s="123" t="s">
        <v>70</v>
      </c>
      <c r="E153" s="132" t="s">
        <v>5637</v>
      </c>
      <c r="F153" s="132" t="s">
        <v>5638</v>
      </c>
      <c r="I153" s="125"/>
      <c r="J153" s="133">
        <f>BK153</f>
        <v>0</v>
      </c>
      <c r="L153" s="122"/>
      <c r="M153" s="127"/>
      <c r="P153" s="128">
        <f>SUM(P154:P155)</f>
        <v>0</v>
      </c>
      <c r="R153" s="128">
        <f>SUM(R154:R155)</f>
        <v>0</v>
      </c>
      <c r="T153" s="129">
        <f>SUM(T154:T155)</f>
        <v>0</v>
      </c>
      <c r="AR153" s="123" t="s">
        <v>78</v>
      </c>
      <c r="AT153" s="130" t="s">
        <v>70</v>
      </c>
      <c r="AU153" s="130" t="s">
        <v>78</v>
      </c>
      <c r="AY153" s="123" t="s">
        <v>304</v>
      </c>
      <c r="BK153" s="131">
        <f>SUM(BK154:BK155)</f>
        <v>0</v>
      </c>
    </row>
    <row r="154" spans="2:65" s="1" customFormat="1" ht="16.5" customHeight="1" x14ac:dyDescent="0.2">
      <c r="B154" s="134"/>
      <c r="C154" s="181" t="s">
        <v>650</v>
      </c>
      <c r="D154" s="181" t="s">
        <v>535</v>
      </c>
      <c r="E154" s="182" t="s">
        <v>5595</v>
      </c>
      <c r="F154" s="183" t="s">
        <v>5596</v>
      </c>
      <c r="G154" s="184" t="s">
        <v>2</v>
      </c>
      <c r="H154" s="185">
        <v>1</v>
      </c>
      <c r="I154" s="186"/>
      <c r="J154" s="187">
        <f>ROUND(I154*H154,2)</f>
        <v>0</v>
      </c>
      <c r="K154" s="183" t="s">
        <v>4892</v>
      </c>
      <c r="L154" s="188"/>
      <c r="M154" s="189" t="s">
        <v>2</v>
      </c>
      <c r="N154" s="190" t="s">
        <v>42</v>
      </c>
      <c r="P154" s="144">
        <f>O154*H154</f>
        <v>0</v>
      </c>
      <c r="Q154" s="144">
        <v>0</v>
      </c>
      <c r="R154" s="144">
        <f>Q154*H154</f>
        <v>0</v>
      </c>
      <c r="S154" s="144">
        <v>0</v>
      </c>
      <c r="T154" s="145">
        <f>S154*H154</f>
        <v>0</v>
      </c>
      <c r="AR154" s="146" t="s">
        <v>98</v>
      </c>
      <c r="AT154" s="146" t="s">
        <v>535</v>
      </c>
      <c r="AU154" s="146" t="s">
        <v>80</v>
      </c>
      <c r="AY154" s="18" t="s">
        <v>304</v>
      </c>
      <c r="BE154" s="147">
        <f>IF(N154="základní",J154,0)</f>
        <v>0</v>
      </c>
      <c r="BF154" s="147">
        <f>IF(N154="snížená",J154,0)</f>
        <v>0</v>
      </c>
      <c r="BG154" s="147">
        <f>IF(N154="zákl. přenesená",J154,0)</f>
        <v>0</v>
      </c>
      <c r="BH154" s="147">
        <f>IF(N154="sníž. přenesená",J154,0)</f>
        <v>0</v>
      </c>
      <c r="BI154" s="147">
        <f>IF(N154="nulová",J154,0)</f>
        <v>0</v>
      </c>
      <c r="BJ154" s="18" t="s">
        <v>78</v>
      </c>
      <c r="BK154" s="147">
        <f>ROUND(I154*H154,2)</f>
        <v>0</v>
      </c>
      <c r="BL154" s="18" t="s">
        <v>86</v>
      </c>
      <c r="BM154" s="146" t="s">
        <v>1282</v>
      </c>
    </row>
    <row r="155" spans="2:65" s="1" customFormat="1" ht="16.5" customHeight="1" x14ac:dyDescent="0.2">
      <c r="B155" s="134"/>
      <c r="C155" s="181" t="s">
        <v>661</v>
      </c>
      <c r="D155" s="181" t="s">
        <v>535</v>
      </c>
      <c r="E155" s="182" t="s">
        <v>5639</v>
      </c>
      <c r="F155" s="183" t="s">
        <v>5640</v>
      </c>
      <c r="G155" s="184" t="s">
        <v>2</v>
      </c>
      <c r="H155" s="185">
        <v>1</v>
      </c>
      <c r="I155" s="186"/>
      <c r="J155" s="187">
        <f>ROUND(I155*H155,2)</f>
        <v>0</v>
      </c>
      <c r="K155" s="183" t="s">
        <v>4892</v>
      </c>
      <c r="L155" s="188"/>
      <c r="M155" s="189" t="s">
        <v>2</v>
      </c>
      <c r="N155" s="190" t="s">
        <v>42</v>
      </c>
      <c r="P155" s="144">
        <f>O155*H155</f>
        <v>0</v>
      </c>
      <c r="Q155" s="144">
        <v>0</v>
      </c>
      <c r="R155" s="144">
        <f>Q155*H155</f>
        <v>0</v>
      </c>
      <c r="S155" s="144">
        <v>0</v>
      </c>
      <c r="T155" s="145">
        <f>S155*H155</f>
        <v>0</v>
      </c>
      <c r="AR155" s="146" t="s">
        <v>98</v>
      </c>
      <c r="AT155" s="146" t="s">
        <v>535</v>
      </c>
      <c r="AU155" s="146" t="s">
        <v>80</v>
      </c>
      <c r="AY155" s="18" t="s">
        <v>304</v>
      </c>
      <c r="BE155" s="147">
        <f>IF(N155="základní",J155,0)</f>
        <v>0</v>
      </c>
      <c r="BF155" s="147">
        <f>IF(N155="snížená",J155,0)</f>
        <v>0</v>
      </c>
      <c r="BG155" s="147">
        <f>IF(N155="zákl. přenesená",J155,0)</f>
        <v>0</v>
      </c>
      <c r="BH155" s="147">
        <f>IF(N155="sníž. přenesená",J155,0)</f>
        <v>0</v>
      </c>
      <c r="BI155" s="147">
        <f>IF(N155="nulová",J155,0)</f>
        <v>0</v>
      </c>
      <c r="BJ155" s="18" t="s">
        <v>78</v>
      </c>
      <c r="BK155" s="147">
        <f>ROUND(I155*H155,2)</f>
        <v>0</v>
      </c>
      <c r="BL155" s="18" t="s">
        <v>86</v>
      </c>
      <c r="BM155" s="146" t="s">
        <v>1330</v>
      </c>
    </row>
    <row r="156" spans="2:65" s="11" customFormat="1" ht="22.9" customHeight="1" x14ac:dyDescent="0.2">
      <c r="B156" s="122"/>
      <c r="D156" s="123" t="s">
        <v>70</v>
      </c>
      <c r="E156" s="132" t="s">
        <v>5641</v>
      </c>
      <c r="F156" s="132" t="s">
        <v>5642</v>
      </c>
      <c r="I156" s="125"/>
      <c r="J156" s="133">
        <f>BK156</f>
        <v>0</v>
      </c>
      <c r="L156" s="122"/>
      <c r="M156" s="127"/>
      <c r="P156" s="128">
        <f>SUM(P157:P158)</f>
        <v>0</v>
      </c>
      <c r="R156" s="128">
        <f>SUM(R157:R158)</f>
        <v>0</v>
      </c>
      <c r="T156" s="129">
        <f>SUM(T157:T158)</f>
        <v>0</v>
      </c>
      <c r="AR156" s="123" t="s">
        <v>78</v>
      </c>
      <c r="AT156" s="130" t="s">
        <v>70</v>
      </c>
      <c r="AU156" s="130" t="s">
        <v>78</v>
      </c>
      <c r="AY156" s="123" t="s">
        <v>304</v>
      </c>
      <c r="BK156" s="131">
        <f>SUM(BK157:BK158)</f>
        <v>0</v>
      </c>
    </row>
    <row r="157" spans="2:65" s="1" customFormat="1" ht="24.2" customHeight="1" x14ac:dyDescent="0.2">
      <c r="B157" s="134"/>
      <c r="C157" s="181" t="s">
        <v>673</v>
      </c>
      <c r="D157" s="181" t="s">
        <v>535</v>
      </c>
      <c r="E157" s="182" t="s">
        <v>5643</v>
      </c>
      <c r="F157" s="183" t="s">
        <v>5644</v>
      </c>
      <c r="G157" s="184" t="s">
        <v>2</v>
      </c>
      <c r="H157" s="185">
        <v>1</v>
      </c>
      <c r="I157" s="186"/>
      <c r="J157" s="187">
        <f>ROUND(I157*H157,2)</f>
        <v>0</v>
      </c>
      <c r="K157" s="183" t="s">
        <v>4892</v>
      </c>
      <c r="L157" s="188"/>
      <c r="M157" s="189" t="s">
        <v>2</v>
      </c>
      <c r="N157" s="190" t="s">
        <v>42</v>
      </c>
      <c r="P157" s="144">
        <f>O157*H157</f>
        <v>0</v>
      </c>
      <c r="Q157" s="144">
        <v>0</v>
      </c>
      <c r="R157" s="144">
        <f>Q157*H157</f>
        <v>0</v>
      </c>
      <c r="S157" s="144">
        <v>0</v>
      </c>
      <c r="T157" s="145">
        <f>S157*H157</f>
        <v>0</v>
      </c>
      <c r="AR157" s="146" t="s">
        <v>98</v>
      </c>
      <c r="AT157" s="146" t="s">
        <v>535</v>
      </c>
      <c r="AU157" s="146" t="s">
        <v>80</v>
      </c>
      <c r="AY157" s="18" t="s">
        <v>304</v>
      </c>
      <c r="BE157" s="147">
        <f>IF(N157="základní",J157,0)</f>
        <v>0</v>
      </c>
      <c r="BF157" s="147">
        <f>IF(N157="snížená",J157,0)</f>
        <v>0</v>
      </c>
      <c r="BG157" s="147">
        <f>IF(N157="zákl. přenesená",J157,0)</f>
        <v>0</v>
      </c>
      <c r="BH157" s="147">
        <f>IF(N157="sníž. přenesená",J157,0)</f>
        <v>0</v>
      </c>
      <c r="BI157" s="147">
        <f>IF(N157="nulová",J157,0)</f>
        <v>0</v>
      </c>
      <c r="BJ157" s="18" t="s">
        <v>78</v>
      </c>
      <c r="BK157" s="147">
        <f>ROUND(I157*H157,2)</f>
        <v>0</v>
      </c>
      <c r="BL157" s="18" t="s">
        <v>86</v>
      </c>
      <c r="BM157" s="146" t="s">
        <v>1343</v>
      </c>
    </row>
    <row r="158" spans="2:65" s="1" customFormat="1" ht="16.5" customHeight="1" x14ac:dyDescent="0.2">
      <c r="B158" s="134"/>
      <c r="C158" s="181" t="s">
        <v>677</v>
      </c>
      <c r="D158" s="181" t="s">
        <v>535</v>
      </c>
      <c r="E158" s="182" t="s">
        <v>5645</v>
      </c>
      <c r="F158" s="183" t="s">
        <v>5646</v>
      </c>
      <c r="G158" s="184" t="s">
        <v>2</v>
      </c>
      <c r="H158" s="185">
        <v>1</v>
      </c>
      <c r="I158" s="186"/>
      <c r="J158" s="187">
        <f>ROUND(I158*H158,2)</f>
        <v>0</v>
      </c>
      <c r="K158" s="183" t="s">
        <v>4892</v>
      </c>
      <c r="L158" s="188"/>
      <c r="M158" s="189" t="s">
        <v>2</v>
      </c>
      <c r="N158" s="190" t="s">
        <v>42</v>
      </c>
      <c r="P158" s="144">
        <f>O158*H158</f>
        <v>0</v>
      </c>
      <c r="Q158" s="144">
        <v>0</v>
      </c>
      <c r="R158" s="144">
        <f>Q158*H158</f>
        <v>0</v>
      </c>
      <c r="S158" s="144">
        <v>0</v>
      </c>
      <c r="T158" s="145">
        <f>S158*H158</f>
        <v>0</v>
      </c>
      <c r="AR158" s="146" t="s">
        <v>98</v>
      </c>
      <c r="AT158" s="146" t="s">
        <v>535</v>
      </c>
      <c r="AU158" s="146" t="s">
        <v>80</v>
      </c>
      <c r="AY158" s="18" t="s">
        <v>304</v>
      </c>
      <c r="BE158" s="147">
        <f>IF(N158="základní",J158,0)</f>
        <v>0</v>
      </c>
      <c r="BF158" s="147">
        <f>IF(N158="snížená",J158,0)</f>
        <v>0</v>
      </c>
      <c r="BG158" s="147">
        <f>IF(N158="zákl. přenesená",J158,0)</f>
        <v>0</v>
      </c>
      <c r="BH158" s="147">
        <f>IF(N158="sníž. přenesená",J158,0)</f>
        <v>0</v>
      </c>
      <c r="BI158" s="147">
        <f>IF(N158="nulová",J158,0)</f>
        <v>0</v>
      </c>
      <c r="BJ158" s="18" t="s">
        <v>78</v>
      </c>
      <c r="BK158" s="147">
        <f>ROUND(I158*H158,2)</f>
        <v>0</v>
      </c>
      <c r="BL158" s="18" t="s">
        <v>86</v>
      </c>
      <c r="BM158" s="146" t="s">
        <v>1358</v>
      </c>
    </row>
    <row r="159" spans="2:65" s="11" customFormat="1" ht="22.9" customHeight="1" x14ac:dyDescent="0.2">
      <c r="B159" s="122"/>
      <c r="D159" s="123" t="s">
        <v>70</v>
      </c>
      <c r="E159" s="132" t="s">
        <v>5647</v>
      </c>
      <c r="F159" s="132" t="s">
        <v>5648</v>
      </c>
      <c r="I159" s="125"/>
      <c r="J159" s="133">
        <f>BK159</f>
        <v>0</v>
      </c>
      <c r="L159" s="122"/>
      <c r="M159" s="127"/>
      <c r="P159" s="128">
        <f>SUM(P160:P172)</f>
        <v>0</v>
      </c>
      <c r="R159" s="128">
        <f>SUM(R160:R172)</f>
        <v>0</v>
      </c>
      <c r="T159" s="129">
        <f>SUM(T160:T172)</f>
        <v>0</v>
      </c>
      <c r="AR159" s="123" t="s">
        <v>78</v>
      </c>
      <c r="AT159" s="130" t="s">
        <v>70</v>
      </c>
      <c r="AU159" s="130" t="s">
        <v>78</v>
      </c>
      <c r="AY159" s="123" t="s">
        <v>304</v>
      </c>
      <c r="BK159" s="131">
        <f>SUM(BK160:BK172)</f>
        <v>0</v>
      </c>
    </row>
    <row r="160" spans="2:65" s="1" customFormat="1" ht="16.5" customHeight="1" x14ac:dyDescent="0.2">
      <c r="B160" s="134"/>
      <c r="C160" s="181" t="s">
        <v>691</v>
      </c>
      <c r="D160" s="181" t="s">
        <v>535</v>
      </c>
      <c r="E160" s="182" t="s">
        <v>5609</v>
      </c>
      <c r="F160" s="183" t="s">
        <v>5610</v>
      </c>
      <c r="G160" s="184" t="s">
        <v>2</v>
      </c>
      <c r="H160" s="185">
        <v>3</v>
      </c>
      <c r="I160" s="186"/>
      <c r="J160" s="187">
        <f t="shared" ref="J160:J172" si="40">ROUND(I160*H160,2)</f>
        <v>0</v>
      </c>
      <c r="K160" s="183" t="s">
        <v>4892</v>
      </c>
      <c r="L160" s="188"/>
      <c r="M160" s="189" t="s">
        <v>2</v>
      </c>
      <c r="N160" s="190" t="s">
        <v>42</v>
      </c>
      <c r="P160" s="144">
        <f t="shared" ref="P160:P172" si="41">O160*H160</f>
        <v>0</v>
      </c>
      <c r="Q160" s="144">
        <v>0</v>
      </c>
      <c r="R160" s="144">
        <f t="shared" ref="R160:R172" si="42">Q160*H160</f>
        <v>0</v>
      </c>
      <c r="S160" s="144">
        <v>0</v>
      </c>
      <c r="T160" s="145">
        <f t="shared" ref="T160:T172" si="43">S160*H160</f>
        <v>0</v>
      </c>
      <c r="AR160" s="146" t="s">
        <v>98</v>
      </c>
      <c r="AT160" s="146" t="s">
        <v>535</v>
      </c>
      <c r="AU160" s="146" t="s">
        <v>80</v>
      </c>
      <c r="AY160" s="18" t="s">
        <v>304</v>
      </c>
      <c r="BE160" s="147">
        <f t="shared" ref="BE160:BE172" si="44">IF(N160="základní",J160,0)</f>
        <v>0</v>
      </c>
      <c r="BF160" s="147">
        <f t="shared" ref="BF160:BF172" si="45">IF(N160="snížená",J160,0)</f>
        <v>0</v>
      </c>
      <c r="BG160" s="147">
        <f t="shared" ref="BG160:BG172" si="46">IF(N160="zákl. přenesená",J160,0)</f>
        <v>0</v>
      </c>
      <c r="BH160" s="147">
        <f t="shared" ref="BH160:BH172" si="47">IF(N160="sníž. přenesená",J160,0)</f>
        <v>0</v>
      </c>
      <c r="BI160" s="147">
        <f t="shared" ref="BI160:BI172" si="48">IF(N160="nulová",J160,0)</f>
        <v>0</v>
      </c>
      <c r="BJ160" s="18" t="s">
        <v>78</v>
      </c>
      <c r="BK160" s="147">
        <f t="shared" ref="BK160:BK172" si="49">ROUND(I160*H160,2)</f>
        <v>0</v>
      </c>
      <c r="BL160" s="18" t="s">
        <v>86</v>
      </c>
      <c r="BM160" s="146" t="s">
        <v>1373</v>
      </c>
    </row>
    <row r="161" spans="2:65" s="1" customFormat="1" ht="16.5" customHeight="1" x14ac:dyDescent="0.2">
      <c r="B161" s="134"/>
      <c r="C161" s="181" t="s">
        <v>700</v>
      </c>
      <c r="D161" s="181" t="s">
        <v>535</v>
      </c>
      <c r="E161" s="182" t="s">
        <v>5611</v>
      </c>
      <c r="F161" s="183" t="s">
        <v>5612</v>
      </c>
      <c r="G161" s="184" t="s">
        <v>2</v>
      </c>
      <c r="H161" s="185">
        <v>3</v>
      </c>
      <c r="I161" s="186"/>
      <c r="J161" s="187">
        <f t="shared" si="40"/>
        <v>0</v>
      </c>
      <c r="K161" s="183" t="s">
        <v>4892</v>
      </c>
      <c r="L161" s="188"/>
      <c r="M161" s="189" t="s">
        <v>2</v>
      </c>
      <c r="N161" s="190" t="s">
        <v>42</v>
      </c>
      <c r="P161" s="144">
        <f t="shared" si="41"/>
        <v>0</v>
      </c>
      <c r="Q161" s="144">
        <v>0</v>
      </c>
      <c r="R161" s="144">
        <f t="shared" si="42"/>
        <v>0</v>
      </c>
      <c r="S161" s="144">
        <v>0</v>
      </c>
      <c r="T161" s="145">
        <f t="shared" si="43"/>
        <v>0</v>
      </c>
      <c r="AR161" s="146" t="s">
        <v>98</v>
      </c>
      <c r="AT161" s="146" t="s">
        <v>535</v>
      </c>
      <c r="AU161" s="146" t="s">
        <v>80</v>
      </c>
      <c r="AY161" s="18" t="s">
        <v>304</v>
      </c>
      <c r="BE161" s="147">
        <f t="shared" si="44"/>
        <v>0</v>
      </c>
      <c r="BF161" s="147">
        <f t="shared" si="45"/>
        <v>0</v>
      </c>
      <c r="BG161" s="147">
        <f t="shared" si="46"/>
        <v>0</v>
      </c>
      <c r="BH161" s="147">
        <f t="shared" si="47"/>
        <v>0</v>
      </c>
      <c r="BI161" s="147">
        <f t="shared" si="48"/>
        <v>0</v>
      </c>
      <c r="BJ161" s="18" t="s">
        <v>78</v>
      </c>
      <c r="BK161" s="147">
        <f t="shared" si="49"/>
        <v>0</v>
      </c>
      <c r="BL161" s="18" t="s">
        <v>86</v>
      </c>
      <c r="BM161" s="146" t="s">
        <v>1388</v>
      </c>
    </row>
    <row r="162" spans="2:65" s="1" customFormat="1" ht="16.5" customHeight="1" x14ac:dyDescent="0.2">
      <c r="B162" s="134"/>
      <c r="C162" s="181" t="s">
        <v>712</v>
      </c>
      <c r="D162" s="181" t="s">
        <v>535</v>
      </c>
      <c r="E162" s="182" t="s">
        <v>5613</v>
      </c>
      <c r="F162" s="183" t="s">
        <v>5614</v>
      </c>
      <c r="G162" s="184" t="s">
        <v>2</v>
      </c>
      <c r="H162" s="185">
        <v>2</v>
      </c>
      <c r="I162" s="186"/>
      <c r="J162" s="187">
        <f t="shared" si="40"/>
        <v>0</v>
      </c>
      <c r="K162" s="183" t="s">
        <v>4892</v>
      </c>
      <c r="L162" s="188"/>
      <c r="M162" s="189" t="s">
        <v>2</v>
      </c>
      <c r="N162" s="190" t="s">
        <v>42</v>
      </c>
      <c r="P162" s="144">
        <f t="shared" si="41"/>
        <v>0</v>
      </c>
      <c r="Q162" s="144">
        <v>0</v>
      </c>
      <c r="R162" s="144">
        <f t="shared" si="42"/>
        <v>0</v>
      </c>
      <c r="S162" s="144">
        <v>0</v>
      </c>
      <c r="T162" s="145">
        <f t="shared" si="43"/>
        <v>0</v>
      </c>
      <c r="AR162" s="146" t="s">
        <v>98</v>
      </c>
      <c r="AT162" s="146" t="s">
        <v>535</v>
      </c>
      <c r="AU162" s="146" t="s">
        <v>80</v>
      </c>
      <c r="AY162" s="18" t="s">
        <v>304</v>
      </c>
      <c r="BE162" s="147">
        <f t="shared" si="44"/>
        <v>0</v>
      </c>
      <c r="BF162" s="147">
        <f t="shared" si="45"/>
        <v>0</v>
      </c>
      <c r="BG162" s="147">
        <f t="shared" si="46"/>
        <v>0</v>
      </c>
      <c r="BH162" s="147">
        <f t="shared" si="47"/>
        <v>0</v>
      </c>
      <c r="BI162" s="147">
        <f t="shared" si="48"/>
        <v>0</v>
      </c>
      <c r="BJ162" s="18" t="s">
        <v>78</v>
      </c>
      <c r="BK162" s="147">
        <f t="shared" si="49"/>
        <v>0</v>
      </c>
      <c r="BL162" s="18" t="s">
        <v>86</v>
      </c>
      <c r="BM162" s="146" t="s">
        <v>1392</v>
      </c>
    </row>
    <row r="163" spans="2:65" s="1" customFormat="1" ht="16.5" customHeight="1" x14ac:dyDescent="0.2">
      <c r="B163" s="134"/>
      <c r="C163" s="181" t="s">
        <v>717</v>
      </c>
      <c r="D163" s="181" t="s">
        <v>535</v>
      </c>
      <c r="E163" s="182" t="s">
        <v>5615</v>
      </c>
      <c r="F163" s="183" t="s">
        <v>5616</v>
      </c>
      <c r="G163" s="184" t="s">
        <v>2</v>
      </c>
      <c r="H163" s="185">
        <v>1</v>
      </c>
      <c r="I163" s="186"/>
      <c r="J163" s="187">
        <f t="shared" si="40"/>
        <v>0</v>
      </c>
      <c r="K163" s="183" t="s">
        <v>4892</v>
      </c>
      <c r="L163" s="188"/>
      <c r="M163" s="189" t="s">
        <v>2</v>
      </c>
      <c r="N163" s="190" t="s">
        <v>42</v>
      </c>
      <c r="P163" s="144">
        <f t="shared" si="41"/>
        <v>0</v>
      </c>
      <c r="Q163" s="144">
        <v>0</v>
      </c>
      <c r="R163" s="144">
        <f t="shared" si="42"/>
        <v>0</v>
      </c>
      <c r="S163" s="144">
        <v>0</v>
      </c>
      <c r="T163" s="145">
        <f t="shared" si="43"/>
        <v>0</v>
      </c>
      <c r="AR163" s="146" t="s">
        <v>98</v>
      </c>
      <c r="AT163" s="146" t="s">
        <v>535</v>
      </c>
      <c r="AU163" s="146" t="s">
        <v>80</v>
      </c>
      <c r="AY163" s="18" t="s">
        <v>304</v>
      </c>
      <c r="BE163" s="147">
        <f t="shared" si="44"/>
        <v>0</v>
      </c>
      <c r="BF163" s="147">
        <f t="shared" si="45"/>
        <v>0</v>
      </c>
      <c r="BG163" s="147">
        <f t="shared" si="46"/>
        <v>0</v>
      </c>
      <c r="BH163" s="147">
        <f t="shared" si="47"/>
        <v>0</v>
      </c>
      <c r="BI163" s="147">
        <f t="shared" si="48"/>
        <v>0</v>
      </c>
      <c r="BJ163" s="18" t="s">
        <v>78</v>
      </c>
      <c r="BK163" s="147">
        <f t="shared" si="49"/>
        <v>0</v>
      </c>
      <c r="BL163" s="18" t="s">
        <v>86</v>
      </c>
      <c r="BM163" s="146" t="s">
        <v>1401</v>
      </c>
    </row>
    <row r="164" spans="2:65" s="1" customFormat="1" ht="16.5" customHeight="1" x14ac:dyDescent="0.2">
      <c r="B164" s="134"/>
      <c r="C164" s="181" t="s">
        <v>725</v>
      </c>
      <c r="D164" s="181" t="s">
        <v>535</v>
      </c>
      <c r="E164" s="182" t="s">
        <v>5617</v>
      </c>
      <c r="F164" s="183" t="s">
        <v>5618</v>
      </c>
      <c r="G164" s="184" t="s">
        <v>2</v>
      </c>
      <c r="H164" s="185">
        <v>3</v>
      </c>
      <c r="I164" s="186"/>
      <c r="J164" s="187">
        <f t="shared" si="40"/>
        <v>0</v>
      </c>
      <c r="K164" s="183" t="s">
        <v>4892</v>
      </c>
      <c r="L164" s="188"/>
      <c r="M164" s="189" t="s">
        <v>2</v>
      </c>
      <c r="N164" s="190" t="s">
        <v>42</v>
      </c>
      <c r="P164" s="144">
        <f t="shared" si="41"/>
        <v>0</v>
      </c>
      <c r="Q164" s="144">
        <v>0</v>
      </c>
      <c r="R164" s="144">
        <f t="shared" si="42"/>
        <v>0</v>
      </c>
      <c r="S164" s="144">
        <v>0</v>
      </c>
      <c r="T164" s="145">
        <f t="shared" si="43"/>
        <v>0</v>
      </c>
      <c r="AR164" s="146" t="s">
        <v>98</v>
      </c>
      <c r="AT164" s="146" t="s">
        <v>535</v>
      </c>
      <c r="AU164" s="146" t="s">
        <v>80</v>
      </c>
      <c r="AY164" s="18" t="s">
        <v>304</v>
      </c>
      <c r="BE164" s="147">
        <f t="shared" si="44"/>
        <v>0</v>
      </c>
      <c r="BF164" s="147">
        <f t="shared" si="45"/>
        <v>0</v>
      </c>
      <c r="BG164" s="147">
        <f t="shared" si="46"/>
        <v>0</v>
      </c>
      <c r="BH164" s="147">
        <f t="shared" si="47"/>
        <v>0</v>
      </c>
      <c r="BI164" s="147">
        <f t="shared" si="48"/>
        <v>0</v>
      </c>
      <c r="BJ164" s="18" t="s">
        <v>78</v>
      </c>
      <c r="BK164" s="147">
        <f t="shared" si="49"/>
        <v>0</v>
      </c>
      <c r="BL164" s="18" t="s">
        <v>86</v>
      </c>
      <c r="BM164" s="146" t="s">
        <v>1409</v>
      </c>
    </row>
    <row r="165" spans="2:65" s="1" customFormat="1" ht="16.5" customHeight="1" x14ac:dyDescent="0.2">
      <c r="B165" s="134"/>
      <c r="C165" s="181" t="s">
        <v>742</v>
      </c>
      <c r="D165" s="181" t="s">
        <v>535</v>
      </c>
      <c r="E165" s="182" t="s">
        <v>5619</v>
      </c>
      <c r="F165" s="183" t="s">
        <v>5620</v>
      </c>
      <c r="G165" s="184" t="s">
        <v>2</v>
      </c>
      <c r="H165" s="185">
        <v>2</v>
      </c>
      <c r="I165" s="186"/>
      <c r="J165" s="187">
        <f t="shared" si="40"/>
        <v>0</v>
      </c>
      <c r="K165" s="183" t="s">
        <v>4892</v>
      </c>
      <c r="L165" s="188"/>
      <c r="M165" s="189" t="s">
        <v>2</v>
      </c>
      <c r="N165" s="190" t="s">
        <v>42</v>
      </c>
      <c r="P165" s="144">
        <f t="shared" si="41"/>
        <v>0</v>
      </c>
      <c r="Q165" s="144">
        <v>0</v>
      </c>
      <c r="R165" s="144">
        <f t="shared" si="42"/>
        <v>0</v>
      </c>
      <c r="S165" s="144">
        <v>0</v>
      </c>
      <c r="T165" s="145">
        <f t="shared" si="43"/>
        <v>0</v>
      </c>
      <c r="AR165" s="146" t="s">
        <v>98</v>
      </c>
      <c r="AT165" s="146" t="s">
        <v>535</v>
      </c>
      <c r="AU165" s="146" t="s">
        <v>80</v>
      </c>
      <c r="AY165" s="18" t="s">
        <v>304</v>
      </c>
      <c r="BE165" s="147">
        <f t="shared" si="44"/>
        <v>0</v>
      </c>
      <c r="BF165" s="147">
        <f t="shared" si="45"/>
        <v>0</v>
      </c>
      <c r="BG165" s="147">
        <f t="shared" si="46"/>
        <v>0</v>
      </c>
      <c r="BH165" s="147">
        <f t="shared" si="47"/>
        <v>0</v>
      </c>
      <c r="BI165" s="147">
        <f t="shared" si="48"/>
        <v>0</v>
      </c>
      <c r="BJ165" s="18" t="s">
        <v>78</v>
      </c>
      <c r="BK165" s="147">
        <f t="shared" si="49"/>
        <v>0</v>
      </c>
      <c r="BL165" s="18" t="s">
        <v>86</v>
      </c>
      <c r="BM165" s="146" t="s">
        <v>1415</v>
      </c>
    </row>
    <row r="166" spans="2:65" s="1" customFormat="1" ht="16.5" customHeight="1" x14ac:dyDescent="0.2">
      <c r="B166" s="134"/>
      <c r="C166" s="181" t="s">
        <v>747</v>
      </c>
      <c r="D166" s="181" t="s">
        <v>535</v>
      </c>
      <c r="E166" s="182" t="s">
        <v>5649</v>
      </c>
      <c r="F166" s="183" t="s">
        <v>5650</v>
      </c>
      <c r="G166" s="184" t="s">
        <v>2</v>
      </c>
      <c r="H166" s="185">
        <v>2</v>
      </c>
      <c r="I166" s="186"/>
      <c r="J166" s="187">
        <f t="shared" si="40"/>
        <v>0</v>
      </c>
      <c r="K166" s="183" t="s">
        <v>4892</v>
      </c>
      <c r="L166" s="188"/>
      <c r="M166" s="189" t="s">
        <v>2</v>
      </c>
      <c r="N166" s="190" t="s">
        <v>42</v>
      </c>
      <c r="P166" s="144">
        <f t="shared" si="41"/>
        <v>0</v>
      </c>
      <c r="Q166" s="144">
        <v>0</v>
      </c>
      <c r="R166" s="144">
        <f t="shared" si="42"/>
        <v>0</v>
      </c>
      <c r="S166" s="144">
        <v>0</v>
      </c>
      <c r="T166" s="145">
        <f t="shared" si="43"/>
        <v>0</v>
      </c>
      <c r="AR166" s="146" t="s">
        <v>98</v>
      </c>
      <c r="AT166" s="146" t="s">
        <v>535</v>
      </c>
      <c r="AU166" s="146" t="s">
        <v>80</v>
      </c>
      <c r="AY166" s="18" t="s">
        <v>304</v>
      </c>
      <c r="BE166" s="147">
        <f t="shared" si="44"/>
        <v>0</v>
      </c>
      <c r="BF166" s="147">
        <f t="shared" si="45"/>
        <v>0</v>
      </c>
      <c r="BG166" s="147">
        <f t="shared" si="46"/>
        <v>0</v>
      </c>
      <c r="BH166" s="147">
        <f t="shared" si="47"/>
        <v>0</v>
      </c>
      <c r="BI166" s="147">
        <f t="shared" si="48"/>
        <v>0</v>
      </c>
      <c r="BJ166" s="18" t="s">
        <v>78</v>
      </c>
      <c r="BK166" s="147">
        <f t="shared" si="49"/>
        <v>0</v>
      </c>
      <c r="BL166" s="18" t="s">
        <v>86</v>
      </c>
      <c r="BM166" s="146" t="s">
        <v>1432</v>
      </c>
    </row>
    <row r="167" spans="2:65" s="1" customFormat="1" ht="16.5" customHeight="1" x14ac:dyDescent="0.2">
      <c r="B167" s="134"/>
      <c r="C167" s="181" t="s">
        <v>758</v>
      </c>
      <c r="D167" s="181" t="s">
        <v>535</v>
      </c>
      <c r="E167" s="182" t="s">
        <v>5651</v>
      </c>
      <c r="F167" s="183" t="s">
        <v>5652</v>
      </c>
      <c r="G167" s="184" t="s">
        <v>2</v>
      </c>
      <c r="H167" s="185">
        <v>2</v>
      </c>
      <c r="I167" s="186"/>
      <c r="J167" s="187">
        <f t="shared" si="40"/>
        <v>0</v>
      </c>
      <c r="K167" s="183" t="s">
        <v>4892</v>
      </c>
      <c r="L167" s="188"/>
      <c r="M167" s="189" t="s">
        <v>2</v>
      </c>
      <c r="N167" s="190" t="s">
        <v>42</v>
      </c>
      <c r="P167" s="144">
        <f t="shared" si="41"/>
        <v>0</v>
      </c>
      <c r="Q167" s="144">
        <v>0</v>
      </c>
      <c r="R167" s="144">
        <f t="shared" si="42"/>
        <v>0</v>
      </c>
      <c r="S167" s="144">
        <v>0</v>
      </c>
      <c r="T167" s="145">
        <f t="shared" si="43"/>
        <v>0</v>
      </c>
      <c r="AR167" s="146" t="s">
        <v>98</v>
      </c>
      <c r="AT167" s="146" t="s">
        <v>535</v>
      </c>
      <c r="AU167" s="146" t="s">
        <v>80</v>
      </c>
      <c r="AY167" s="18" t="s">
        <v>304</v>
      </c>
      <c r="BE167" s="147">
        <f t="shared" si="44"/>
        <v>0</v>
      </c>
      <c r="BF167" s="147">
        <f t="shared" si="45"/>
        <v>0</v>
      </c>
      <c r="BG167" s="147">
        <f t="shared" si="46"/>
        <v>0</v>
      </c>
      <c r="BH167" s="147">
        <f t="shared" si="47"/>
        <v>0</v>
      </c>
      <c r="BI167" s="147">
        <f t="shared" si="48"/>
        <v>0</v>
      </c>
      <c r="BJ167" s="18" t="s">
        <v>78</v>
      </c>
      <c r="BK167" s="147">
        <f t="shared" si="49"/>
        <v>0</v>
      </c>
      <c r="BL167" s="18" t="s">
        <v>86</v>
      </c>
      <c r="BM167" s="146" t="s">
        <v>1445</v>
      </c>
    </row>
    <row r="168" spans="2:65" s="1" customFormat="1" ht="16.5" customHeight="1" x14ac:dyDescent="0.2">
      <c r="B168" s="134"/>
      <c r="C168" s="181" t="s">
        <v>770</v>
      </c>
      <c r="D168" s="181" t="s">
        <v>535</v>
      </c>
      <c r="E168" s="182" t="s">
        <v>5625</v>
      </c>
      <c r="F168" s="183" t="s">
        <v>5626</v>
      </c>
      <c r="G168" s="184" t="s">
        <v>2</v>
      </c>
      <c r="H168" s="185">
        <v>2</v>
      </c>
      <c r="I168" s="186"/>
      <c r="J168" s="187">
        <f t="shared" si="40"/>
        <v>0</v>
      </c>
      <c r="K168" s="183" t="s">
        <v>4892</v>
      </c>
      <c r="L168" s="188"/>
      <c r="M168" s="189" t="s">
        <v>2</v>
      </c>
      <c r="N168" s="190" t="s">
        <v>42</v>
      </c>
      <c r="P168" s="144">
        <f t="shared" si="41"/>
        <v>0</v>
      </c>
      <c r="Q168" s="144">
        <v>0</v>
      </c>
      <c r="R168" s="144">
        <f t="shared" si="42"/>
        <v>0</v>
      </c>
      <c r="S168" s="144">
        <v>0</v>
      </c>
      <c r="T168" s="145">
        <f t="shared" si="43"/>
        <v>0</v>
      </c>
      <c r="AR168" s="146" t="s">
        <v>98</v>
      </c>
      <c r="AT168" s="146" t="s">
        <v>535</v>
      </c>
      <c r="AU168" s="146" t="s">
        <v>80</v>
      </c>
      <c r="AY168" s="18" t="s">
        <v>304</v>
      </c>
      <c r="BE168" s="147">
        <f t="shared" si="44"/>
        <v>0</v>
      </c>
      <c r="BF168" s="147">
        <f t="shared" si="45"/>
        <v>0</v>
      </c>
      <c r="BG168" s="147">
        <f t="shared" si="46"/>
        <v>0</v>
      </c>
      <c r="BH168" s="147">
        <f t="shared" si="47"/>
        <v>0</v>
      </c>
      <c r="BI168" s="147">
        <f t="shared" si="48"/>
        <v>0</v>
      </c>
      <c r="BJ168" s="18" t="s">
        <v>78</v>
      </c>
      <c r="BK168" s="147">
        <f t="shared" si="49"/>
        <v>0</v>
      </c>
      <c r="BL168" s="18" t="s">
        <v>86</v>
      </c>
      <c r="BM168" s="146" t="s">
        <v>1453</v>
      </c>
    </row>
    <row r="169" spans="2:65" s="1" customFormat="1" ht="16.5" customHeight="1" x14ac:dyDescent="0.2">
      <c r="B169" s="134"/>
      <c r="C169" s="181" t="s">
        <v>779</v>
      </c>
      <c r="D169" s="181" t="s">
        <v>535</v>
      </c>
      <c r="E169" s="182" t="s">
        <v>5653</v>
      </c>
      <c r="F169" s="183" t="s">
        <v>5654</v>
      </c>
      <c r="G169" s="184" t="s">
        <v>2</v>
      </c>
      <c r="H169" s="185">
        <v>3</v>
      </c>
      <c r="I169" s="186"/>
      <c r="J169" s="187">
        <f t="shared" si="40"/>
        <v>0</v>
      </c>
      <c r="K169" s="183" t="s">
        <v>4892</v>
      </c>
      <c r="L169" s="188"/>
      <c r="M169" s="189" t="s">
        <v>2</v>
      </c>
      <c r="N169" s="190" t="s">
        <v>42</v>
      </c>
      <c r="P169" s="144">
        <f t="shared" si="41"/>
        <v>0</v>
      </c>
      <c r="Q169" s="144">
        <v>0</v>
      </c>
      <c r="R169" s="144">
        <f t="shared" si="42"/>
        <v>0</v>
      </c>
      <c r="S169" s="144">
        <v>0</v>
      </c>
      <c r="T169" s="145">
        <f t="shared" si="43"/>
        <v>0</v>
      </c>
      <c r="AR169" s="146" t="s">
        <v>98</v>
      </c>
      <c r="AT169" s="146" t="s">
        <v>535</v>
      </c>
      <c r="AU169" s="146" t="s">
        <v>80</v>
      </c>
      <c r="AY169" s="18" t="s">
        <v>304</v>
      </c>
      <c r="BE169" s="147">
        <f t="shared" si="44"/>
        <v>0</v>
      </c>
      <c r="BF169" s="147">
        <f t="shared" si="45"/>
        <v>0</v>
      </c>
      <c r="BG169" s="147">
        <f t="shared" si="46"/>
        <v>0</v>
      </c>
      <c r="BH169" s="147">
        <f t="shared" si="47"/>
        <v>0</v>
      </c>
      <c r="BI169" s="147">
        <f t="shared" si="48"/>
        <v>0</v>
      </c>
      <c r="BJ169" s="18" t="s">
        <v>78</v>
      </c>
      <c r="BK169" s="147">
        <f t="shared" si="49"/>
        <v>0</v>
      </c>
      <c r="BL169" s="18" t="s">
        <v>86</v>
      </c>
      <c r="BM169" s="146" t="s">
        <v>1466</v>
      </c>
    </row>
    <row r="170" spans="2:65" s="1" customFormat="1" ht="16.5" customHeight="1" x14ac:dyDescent="0.2">
      <c r="B170" s="134"/>
      <c r="C170" s="181" t="s">
        <v>788</v>
      </c>
      <c r="D170" s="181" t="s">
        <v>535</v>
      </c>
      <c r="E170" s="182" t="s">
        <v>5655</v>
      </c>
      <c r="F170" s="183" t="s">
        <v>5656</v>
      </c>
      <c r="G170" s="184" t="s">
        <v>2</v>
      </c>
      <c r="H170" s="185">
        <v>3</v>
      </c>
      <c r="I170" s="186"/>
      <c r="J170" s="187">
        <f t="shared" si="40"/>
        <v>0</v>
      </c>
      <c r="K170" s="183" t="s">
        <v>4892</v>
      </c>
      <c r="L170" s="188"/>
      <c r="M170" s="189" t="s">
        <v>2</v>
      </c>
      <c r="N170" s="190" t="s">
        <v>42</v>
      </c>
      <c r="P170" s="144">
        <f t="shared" si="41"/>
        <v>0</v>
      </c>
      <c r="Q170" s="144">
        <v>0</v>
      </c>
      <c r="R170" s="144">
        <f t="shared" si="42"/>
        <v>0</v>
      </c>
      <c r="S170" s="144">
        <v>0</v>
      </c>
      <c r="T170" s="145">
        <f t="shared" si="43"/>
        <v>0</v>
      </c>
      <c r="AR170" s="146" t="s">
        <v>98</v>
      </c>
      <c r="AT170" s="146" t="s">
        <v>535</v>
      </c>
      <c r="AU170" s="146" t="s">
        <v>80</v>
      </c>
      <c r="AY170" s="18" t="s">
        <v>304</v>
      </c>
      <c r="BE170" s="147">
        <f t="shared" si="44"/>
        <v>0</v>
      </c>
      <c r="BF170" s="147">
        <f t="shared" si="45"/>
        <v>0</v>
      </c>
      <c r="BG170" s="147">
        <f t="shared" si="46"/>
        <v>0</v>
      </c>
      <c r="BH170" s="147">
        <f t="shared" si="47"/>
        <v>0</v>
      </c>
      <c r="BI170" s="147">
        <f t="shared" si="48"/>
        <v>0</v>
      </c>
      <c r="BJ170" s="18" t="s">
        <v>78</v>
      </c>
      <c r="BK170" s="147">
        <f t="shared" si="49"/>
        <v>0</v>
      </c>
      <c r="BL170" s="18" t="s">
        <v>86</v>
      </c>
      <c r="BM170" s="146" t="s">
        <v>1475</v>
      </c>
    </row>
    <row r="171" spans="2:65" s="1" customFormat="1" ht="24.2" customHeight="1" x14ac:dyDescent="0.2">
      <c r="B171" s="134"/>
      <c r="C171" s="181" t="s">
        <v>809</v>
      </c>
      <c r="D171" s="181" t="s">
        <v>535</v>
      </c>
      <c r="E171" s="182" t="s">
        <v>5657</v>
      </c>
      <c r="F171" s="183" t="s">
        <v>5658</v>
      </c>
      <c r="G171" s="184" t="s">
        <v>2</v>
      </c>
      <c r="H171" s="185">
        <v>3</v>
      </c>
      <c r="I171" s="186"/>
      <c r="J171" s="187">
        <f t="shared" si="40"/>
        <v>0</v>
      </c>
      <c r="K171" s="183" t="s">
        <v>4892</v>
      </c>
      <c r="L171" s="188"/>
      <c r="M171" s="189" t="s">
        <v>2</v>
      </c>
      <c r="N171" s="190" t="s">
        <v>42</v>
      </c>
      <c r="P171" s="144">
        <f t="shared" si="41"/>
        <v>0</v>
      </c>
      <c r="Q171" s="144">
        <v>0</v>
      </c>
      <c r="R171" s="144">
        <f t="shared" si="42"/>
        <v>0</v>
      </c>
      <c r="S171" s="144">
        <v>0</v>
      </c>
      <c r="T171" s="145">
        <f t="shared" si="43"/>
        <v>0</v>
      </c>
      <c r="AR171" s="146" t="s">
        <v>98</v>
      </c>
      <c r="AT171" s="146" t="s">
        <v>535</v>
      </c>
      <c r="AU171" s="146" t="s">
        <v>80</v>
      </c>
      <c r="AY171" s="18" t="s">
        <v>304</v>
      </c>
      <c r="BE171" s="147">
        <f t="shared" si="44"/>
        <v>0</v>
      </c>
      <c r="BF171" s="147">
        <f t="shared" si="45"/>
        <v>0</v>
      </c>
      <c r="BG171" s="147">
        <f t="shared" si="46"/>
        <v>0</v>
      </c>
      <c r="BH171" s="147">
        <f t="shared" si="47"/>
        <v>0</v>
      </c>
      <c r="BI171" s="147">
        <f t="shared" si="48"/>
        <v>0</v>
      </c>
      <c r="BJ171" s="18" t="s">
        <v>78</v>
      </c>
      <c r="BK171" s="147">
        <f t="shared" si="49"/>
        <v>0</v>
      </c>
      <c r="BL171" s="18" t="s">
        <v>86</v>
      </c>
      <c r="BM171" s="146" t="s">
        <v>1488</v>
      </c>
    </row>
    <row r="172" spans="2:65" s="1" customFormat="1" ht="16.5" customHeight="1" x14ac:dyDescent="0.2">
      <c r="B172" s="134"/>
      <c r="C172" s="181" t="s">
        <v>814</v>
      </c>
      <c r="D172" s="181" t="s">
        <v>535</v>
      </c>
      <c r="E172" s="182" t="s">
        <v>5659</v>
      </c>
      <c r="F172" s="183" t="s">
        <v>5660</v>
      </c>
      <c r="G172" s="184" t="s">
        <v>2</v>
      </c>
      <c r="H172" s="185">
        <v>3</v>
      </c>
      <c r="I172" s="186"/>
      <c r="J172" s="187">
        <f t="shared" si="40"/>
        <v>0</v>
      </c>
      <c r="K172" s="183" t="s">
        <v>4892</v>
      </c>
      <c r="L172" s="188"/>
      <c r="M172" s="189" t="s">
        <v>2</v>
      </c>
      <c r="N172" s="190" t="s">
        <v>42</v>
      </c>
      <c r="P172" s="144">
        <f t="shared" si="41"/>
        <v>0</v>
      </c>
      <c r="Q172" s="144">
        <v>0</v>
      </c>
      <c r="R172" s="144">
        <f t="shared" si="42"/>
        <v>0</v>
      </c>
      <c r="S172" s="144">
        <v>0</v>
      </c>
      <c r="T172" s="145">
        <f t="shared" si="43"/>
        <v>0</v>
      </c>
      <c r="AR172" s="146" t="s">
        <v>98</v>
      </c>
      <c r="AT172" s="146" t="s">
        <v>535</v>
      </c>
      <c r="AU172" s="146" t="s">
        <v>80</v>
      </c>
      <c r="AY172" s="18" t="s">
        <v>304</v>
      </c>
      <c r="BE172" s="147">
        <f t="shared" si="44"/>
        <v>0</v>
      </c>
      <c r="BF172" s="147">
        <f t="shared" si="45"/>
        <v>0</v>
      </c>
      <c r="BG172" s="147">
        <f t="shared" si="46"/>
        <v>0</v>
      </c>
      <c r="BH172" s="147">
        <f t="shared" si="47"/>
        <v>0</v>
      </c>
      <c r="BI172" s="147">
        <f t="shared" si="48"/>
        <v>0</v>
      </c>
      <c r="BJ172" s="18" t="s">
        <v>78</v>
      </c>
      <c r="BK172" s="147">
        <f t="shared" si="49"/>
        <v>0</v>
      </c>
      <c r="BL172" s="18" t="s">
        <v>86</v>
      </c>
      <c r="BM172" s="146" t="s">
        <v>1500</v>
      </c>
    </row>
    <row r="173" spans="2:65" s="11" customFormat="1" ht="22.9" customHeight="1" x14ac:dyDescent="0.2">
      <c r="B173" s="122"/>
      <c r="D173" s="123" t="s">
        <v>70</v>
      </c>
      <c r="E173" s="132" t="s">
        <v>5661</v>
      </c>
      <c r="F173" s="132" t="s">
        <v>5662</v>
      </c>
      <c r="I173" s="125"/>
      <c r="J173" s="133">
        <f>BK173</f>
        <v>0</v>
      </c>
      <c r="L173" s="122"/>
      <c r="M173" s="127"/>
      <c r="P173" s="128">
        <f>SUM(P174:P177)</f>
        <v>0</v>
      </c>
      <c r="R173" s="128">
        <f>SUM(R174:R177)</f>
        <v>0</v>
      </c>
      <c r="T173" s="129">
        <f>SUM(T174:T177)</f>
        <v>0</v>
      </c>
      <c r="AR173" s="123" t="s">
        <v>78</v>
      </c>
      <c r="AT173" s="130" t="s">
        <v>70</v>
      </c>
      <c r="AU173" s="130" t="s">
        <v>78</v>
      </c>
      <c r="AY173" s="123" t="s">
        <v>304</v>
      </c>
      <c r="BK173" s="131">
        <f>SUM(BK174:BK177)</f>
        <v>0</v>
      </c>
    </row>
    <row r="174" spans="2:65" s="1" customFormat="1" ht="16.5" customHeight="1" x14ac:dyDescent="0.2">
      <c r="B174" s="134"/>
      <c r="C174" s="181" t="s">
        <v>830</v>
      </c>
      <c r="D174" s="181" t="s">
        <v>535</v>
      </c>
      <c r="E174" s="182" t="s">
        <v>5609</v>
      </c>
      <c r="F174" s="183" t="s">
        <v>5610</v>
      </c>
      <c r="G174" s="184" t="s">
        <v>2</v>
      </c>
      <c r="H174" s="185">
        <v>7</v>
      </c>
      <c r="I174" s="186"/>
      <c r="J174" s="187">
        <f>ROUND(I174*H174,2)</f>
        <v>0</v>
      </c>
      <c r="K174" s="183" t="s">
        <v>4892</v>
      </c>
      <c r="L174" s="188"/>
      <c r="M174" s="189" t="s">
        <v>2</v>
      </c>
      <c r="N174" s="190" t="s">
        <v>42</v>
      </c>
      <c r="P174" s="144">
        <f>O174*H174</f>
        <v>0</v>
      </c>
      <c r="Q174" s="144">
        <v>0</v>
      </c>
      <c r="R174" s="144">
        <f>Q174*H174</f>
        <v>0</v>
      </c>
      <c r="S174" s="144">
        <v>0</v>
      </c>
      <c r="T174" s="145">
        <f>S174*H174</f>
        <v>0</v>
      </c>
      <c r="AR174" s="146" t="s">
        <v>98</v>
      </c>
      <c r="AT174" s="146" t="s">
        <v>535</v>
      </c>
      <c r="AU174" s="146" t="s">
        <v>80</v>
      </c>
      <c r="AY174" s="18" t="s">
        <v>304</v>
      </c>
      <c r="BE174" s="147">
        <f>IF(N174="základní",J174,0)</f>
        <v>0</v>
      </c>
      <c r="BF174" s="147">
        <f>IF(N174="snížená",J174,0)</f>
        <v>0</v>
      </c>
      <c r="BG174" s="147">
        <f>IF(N174="zákl. přenesená",J174,0)</f>
        <v>0</v>
      </c>
      <c r="BH174" s="147">
        <f>IF(N174="sníž. přenesená",J174,0)</f>
        <v>0</v>
      </c>
      <c r="BI174" s="147">
        <f>IF(N174="nulová",J174,0)</f>
        <v>0</v>
      </c>
      <c r="BJ174" s="18" t="s">
        <v>78</v>
      </c>
      <c r="BK174" s="147">
        <f>ROUND(I174*H174,2)</f>
        <v>0</v>
      </c>
      <c r="BL174" s="18" t="s">
        <v>86</v>
      </c>
      <c r="BM174" s="146" t="s">
        <v>1514</v>
      </c>
    </row>
    <row r="175" spans="2:65" s="1" customFormat="1" ht="16.5" customHeight="1" x14ac:dyDescent="0.2">
      <c r="B175" s="134"/>
      <c r="C175" s="181" t="s">
        <v>152</v>
      </c>
      <c r="D175" s="181" t="s">
        <v>535</v>
      </c>
      <c r="E175" s="182" t="s">
        <v>5611</v>
      </c>
      <c r="F175" s="183" t="s">
        <v>5612</v>
      </c>
      <c r="G175" s="184" t="s">
        <v>2</v>
      </c>
      <c r="H175" s="185">
        <v>7</v>
      </c>
      <c r="I175" s="186"/>
      <c r="J175" s="187">
        <f>ROUND(I175*H175,2)</f>
        <v>0</v>
      </c>
      <c r="K175" s="183" t="s">
        <v>4892</v>
      </c>
      <c r="L175" s="188"/>
      <c r="M175" s="189" t="s">
        <v>2</v>
      </c>
      <c r="N175" s="190" t="s">
        <v>42</v>
      </c>
      <c r="P175" s="144">
        <f>O175*H175</f>
        <v>0</v>
      </c>
      <c r="Q175" s="144">
        <v>0</v>
      </c>
      <c r="R175" s="144">
        <f>Q175*H175</f>
        <v>0</v>
      </c>
      <c r="S175" s="144">
        <v>0</v>
      </c>
      <c r="T175" s="145">
        <f>S175*H175</f>
        <v>0</v>
      </c>
      <c r="AR175" s="146" t="s">
        <v>98</v>
      </c>
      <c r="AT175" s="146" t="s">
        <v>535</v>
      </c>
      <c r="AU175" s="146" t="s">
        <v>80</v>
      </c>
      <c r="AY175" s="18" t="s">
        <v>304</v>
      </c>
      <c r="BE175" s="147">
        <f>IF(N175="základní",J175,0)</f>
        <v>0</v>
      </c>
      <c r="BF175" s="147">
        <f>IF(N175="snížená",J175,0)</f>
        <v>0</v>
      </c>
      <c r="BG175" s="147">
        <f>IF(N175="zákl. přenesená",J175,0)</f>
        <v>0</v>
      </c>
      <c r="BH175" s="147">
        <f>IF(N175="sníž. přenesená",J175,0)</f>
        <v>0</v>
      </c>
      <c r="BI175" s="147">
        <f>IF(N175="nulová",J175,0)</f>
        <v>0</v>
      </c>
      <c r="BJ175" s="18" t="s">
        <v>78</v>
      </c>
      <c r="BK175" s="147">
        <f>ROUND(I175*H175,2)</f>
        <v>0</v>
      </c>
      <c r="BL175" s="18" t="s">
        <v>86</v>
      </c>
      <c r="BM175" s="146" t="s">
        <v>1565</v>
      </c>
    </row>
    <row r="176" spans="2:65" s="1" customFormat="1" ht="16.5" customHeight="1" x14ac:dyDescent="0.2">
      <c r="B176" s="134"/>
      <c r="C176" s="181" t="s">
        <v>850</v>
      </c>
      <c r="D176" s="181" t="s">
        <v>535</v>
      </c>
      <c r="E176" s="182" t="s">
        <v>5617</v>
      </c>
      <c r="F176" s="183" t="s">
        <v>5618</v>
      </c>
      <c r="G176" s="184" t="s">
        <v>2</v>
      </c>
      <c r="H176" s="185">
        <v>7</v>
      </c>
      <c r="I176" s="186"/>
      <c r="J176" s="187">
        <f>ROUND(I176*H176,2)</f>
        <v>0</v>
      </c>
      <c r="K176" s="183" t="s">
        <v>4892</v>
      </c>
      <c r="L176" s="188"/>
      <c r="M176" s="189" t="s">
        <v>2</v>
      </c>
      <c r="N176" s="190" t="s">
        <v>42</v>
      </c>
      <c r="P176" s="144">
        <f>O176*H176</f>
        <v>0</v>
      </c>
      <c r="Q176" s="144">
        <v>0</v>
      </c>
      <c r="R176" s="144">
        <f>Q176*H176</f>
        <v>0</v>
      </c>
      <c r="S176" s="144">
        <v>0</v>
      </c>
      <c r="T176" s="145">
        <f>S176*H176</f>
        <v>0</v>
      </c>
      <c r="AR176" s="146" t="s">
        <v>98</v>
      </c>
      <c r="AT176" s="146" t="s">
        <v>535</v>
      </c>
      <c r="AU176" s="146" t="s">
        <v>80</v>
      </c>
      <c r="AY176" s="18" t="s">
        <v>304</v>
      </c>
      <c r="BE176" s="147">
        <f>IF(N176="základní",J176,0)</f>
        <v>0</v>
      </c>
      <c r="BF176" s="147">
        <f>IF(N176="snížená",J176,0)</f>
        <v>0</v>
      </c>
      <c r="BG176" s="147">
        <f>IF(N176="zákl. přenesená",J176,0)</f>
        <v>0</v>
      </c>
      <c r="BH176" s="147">
        <f>IF(N176="sníž. přenesená",J176,0)</f>
        <v>0</v>
      </c>
      <c r="BI176" s="147">
        <f>IF(N176="nulová",J176,0)</f>
        <v>0</v>
      </c>
      <c r="BJ176" s="18" t="s">
        <v>78</v>
      </c>
      <c r="BK176" s="147">
        <f>ROUND(I176*H176,2)</f>
        <v>0</v>
      </c>
      <c r="BL176" s="18" t="s">
        <v>86</v>
      </c>
      <c r="BM176" s="146" t="s">
        <v>1583</v>
      </c>
    </row>
    <row r="177" spans="2:65" s="1" customFormat="1" ht="16.5" customHeight="1" x14ac:dyDescent="0.2">
      <c r="B177" s="134"/>
      <c r="C177" s="181" t="s">
        <v>858</v>
      </c>
      <c r="D177" s="181" t="s">
        <v>535</v>
      </c>
      <c r="E177" s="182" t="s">
        <v>5619</v>
      </c>
      <c r="F177" s="183" t="s">
        <v>5620</v>
      </c>
      <c r="G177" s="184" t="s">
        <v>2</v>
      </c>
      <c r="H177" s="185">
        <v>7</v>
      </c>
      <c r="I177" s="186"/>
      <c r="J177" s="187">
        <f>ROUND(I177*H177,2)</f>
        <v>0</v>
      </c>
      <c r="K177" s="183" t="s">
        <v>4892</v>
      </c>
      <c r="L177" s="188"/>
      <c r="M177" s="189" t="s">
        <v>2</v>
      </c>
      <c r="N177" s="190" t="s">
        <v>42</v>
      </c>
      <c r="P177" s="144">
        <f>O177*H177</f>
        <v>0</v>
      </c>
      <c r="Q177" s="144">
        <v>0</v>
      </c>
      <c r="R177" s="144">
        <f>Q177*H177</f>
        <v>0</v>
      </c>
      <c r="S177" s="144">
        <v>0</v>
      </c>
      <c r="T177" s="145">
        <f>S177*H177</f>
        <v>0</v>
      </c>
      <c r="AR177" s="146" t="s">
        <v>98</v>
      </c>
      <c r="AT177" s="146" t="s">
        <v>535</v>
      </c>
      <c r="AU177" s="146" t="s">
        <v>80</v>
      </c>
      <c r="AY177" s="18" t="s">
        <v>304</v>
      </c>
      <c r="BE177" s="147">
        <f>IF(N177="základní",J177,0)</f>
        <v>0</v>
      </c>
      <c r="BF177" s="147">
        <f>IF(N177="snížená",J177,0)</f>
        <v>0</v>
      </c>
      <c r="BG177" s="147">
        <f>IF(N177="zákl. přenesená",J177,0)</f>
        <v>0</v>
      </c>
      <c r="BH177" s="147">
        <f>IF(N177="sníž. přenesená",J177,0)</f>
        <v>0</v>
      </c>
      <c r="BI177" s="147">
        <f>IF(N177="nulová",J177,0)</f>
        <v>0</v>
      </c>
      <c r="BJ177" s="18" t="s">
        <v>78</v>
      </c>
      <c r="BK177" s="147">
        <f>ROUND(I177*H177,2)</f>
        <v>0</v>
      </c>
      <c r="BL177" s="18" t="s">
        <v>86</v>
      </c>
      <c r="BM177" s="146" t="s">
        <v>1618</v>
      </c>
    </row>
    <row r="178" spans="2:65" s="11" customFormat="1" ht="25.9" customHeight="1" x14ac:dyDescent="0.2">
      <c r="B178" s="122"/>
      <c r="D178" s="123" t="s">
        <v>70</v>
      </c>
      <c r="E178" s="124" t="s">
        <v>5663</v>
      </c>
      <c r="F178" s="124" t="s">
        <v>5664</v>
      </c>
      <c r="I178" s="125"/>
      <c r="J178" s="126">
        <f>BK178</f>
        <v>0</v>
      </c>
      <c r="L178" s="122"/>
      <c r="M178" s="127"/>
      <c r="P178" s="128">
        <f>P179+SUM(P180:P183)+P190</f>
        <v>0</v>
      </c>
      <c r="R178" s="128">
        <f>R179+SUM(R180:R183)+R190</f>
        <v>0</v>
      </c>
      <c r="T178" s="129">
        <f>T179+SUM(T180:T183)+T190</f>
        <v>0</v>
      </c>
      <c r="AR178" s="123" t="s">
        <v>78</v>
      </c>
      <c r="AT178" s="130" t="s">
        <v>70</v>
      </c>
      <c r="AU178" s="130" t="s">
        <v>71</v>
      </c>
      <c r="AY178" s="123" t="s">
        <v>304</v>
      </c>
      <c r="BK178" s="131">
        <f>BK179+SUM(BK180:BK183)+BK190</f>
        <v>0</v>
      </c>
    </row>
    <row r="179" spans="2:65" s="1" customFormat="1" ht="16.5" customHeight="1" x14ac:dyDescent="0.2">
      <c r="B179" s="134"/>
      <c r="C179" s="181" t="s">
        <v>868</v>
      </c>
      <c r="D179" s="181" t="s">
        <v>535</v>
      </c>
      <c r="E179" s="182" t="s">
        <v>5665</v>
      </c>
      <c r="F179" s="183" t="s">
        <v>5563</v>
      </c>
      <c r="G179" s="184" t="s">
        <v>2</v>
      </c>
      <c r="H179" s="185">
        <v>1</v>
      </c>
      <c r="I179" s="186"/>
      <c r="J179" s="187">
        <f>ROUND(I179*H179,2)</f>
        <v>0</v>
      </c>
      <c r="K179" s="183" t="s">
        <v>4892</v>
      </c>
      <c r="L179" s="188"/>
      <c r="M179" s="189" t="s">
        <v>2</v>
      </c>
      <c r="N179" s="190" t="s">
        <v>42</v>
      </c>
      <c r="P179" s="144">
        <f>O179*H179</f>
        <v>0</v>
      </c>
      <c r="Q179" s="144">
        <v>0</v>
      </c>
      <c r="R179" s="144">
        <f>Q179*H179</f>
        <v>0</v>
      </c>
      <c r="S179" s="144">
        <v>0</v>
      </c>
      <c r="T179" s="145">
        <f>S179*H179</f>
        <v>0</v>
      </c>
      <c r="AR179" s="146" t="s">
        <v>98</v>
      </c>
      <c r="AT179" s="146" t="s">
        <v>535</v>
      </c>
      <c r="AU179" s="146" t="s">
        <v>78</v>
      </c>
      <c r="AY179" s="18" t="s">
        <v>304</v>
      </c>
      <c r="BE179" s="147">
        <f>IF(N179="základní",J179,0)</f>
        <v>0</v>
      </c>
      <c r="BF179" s="147">
        <f>IF(N179="snížená",J179,0)</f>
        <v>0</v>
      </c>
      <c r="BG179" s="147">
        <f>IF(N179="zákl. přenesená",J179,0)</f>
        <v>0</v>
      </c>
      <c r="BH179" s="147">
        <f>IF(N179="sníž. přenesená",J179,0)</f>
        <v>0</v>
      </c>
      <c r="BI179" s="147">
        <f>IF(N179="nulová",J179,0)</f>
        <v>0</v>
      </c>
      <c r="BJ179" s="18" t="s">
        <v>78</v>
      </c>
      <c r="BK179" s="147">
        <f>ROUND(I179*H179,2)</f>
        <v>0</v>
      </c>
      <c r="BL179" s="18" t="s">
        <v>86</v>
      </c>
      <c r="BM179" s="146" t="s">
        <v>1646</v>
      </c>
    </row>
    <row r="180" spans="2:65" s="1" customFormat="1" ht="234" x14ac:dyDescent="0.2">
      <c r="B180" s="33"/>
      <c r="D180" s="153" t="s">
        <v>360</v>
      </c>
      <c r="F180" s="180" t="s">
        <v>5666</v>
      </c>
      <c r="I180" s="150"/>
      <c r="L180" s="33"/>
      <c r="M180" s="151"/>
      <c r="T180" s="54"/>
      <c r="AT180" s="18" t="s">
        <v>360</v>
      </c>
      <c r="AU180" s="18" t="s">
        <v>78</v>
      </c>
    </row>
    <row r="181" spans="2:65" s="1" customFormat="1" ht="16.5" customHeight="1" x14ac:dyDescent="0.2">
      <c r="B181" s="134"/>
      <c r="C181" s="181" t="s">
        <v>875</v>
      </c>
      <c r="D181" s="181" t="s">
        <v>535</v>
      </c>
      <c r="E181" s="182" t="s">
        <v>5667</v>
      </c>
      <c r="F181" s="183" t="s">
        <v>5578</v>
      </c>
      <c r="G181" s="184" t="s">
        <v>2</v>
      </c>
      <c r="H181" s="185">
        <v>1</v>
      </c>
      <c r="I181" s="186"/>
      <c r="J181" s="187">
        <f>ROUND(I181*H181,2)</f>
        <v>0</v>
      </c>
      <c r="K181" s="183" t="s">
        <v>4892</v>
      </c>
      <c r="L181" s="188"/>
      <c r="M181" s="189" t="s">
        <v>2</v>
      </c>
      <c r="N181" s="190" t="s">
        <v>42</v>
      </c>
      <c r="P181" s="144">
        <f>O181*H181</f>
        <v>0</v>
      </c>
      <c r="Q181" s="144">
        <v>0</v>
      </c>
      <c r="R181" s="144">
        <f>Q181*H181</f>
        <v>0</v>
      </c>
      <c r="S181" s="144">
        <v>0</v>
      </c>
      <c r="T181" s="145">
        <f>S181*H181</f>
        <v>0</v>
      </c>
      <c r="AR181" s="146" t="s">
        <v>98</v>
      </c>
      <c r="AT181" s="146" t="s">
        <v>535</v>
      </c>
      <c r="AU181" s="146" t="s">
        <v>78</v>
      </c>
      <c r="AY181" s="18" t="s">
        <v>304</v>
      </c>
      <c r="BE181" s="147">
        <f>IF(N181="základní",J181,0)</f>
        <v>0</v>
      </c>
      <c r="BF181" s="147">
        <f>IF(N181="snížená",J181,0)</f>
        <v>0</v>
      </c>
      <c r="BG181" s="147">
        <f>IF(N181="zákl. přenesená",J181,0)</f>
        <v>0</v>
      </c>
      <c r="BH181" s="147">
        <f>IF(N181="sníž. přenesená",J181,0)</f>
        <v>0</v>
      </c>
      <c r="BI181" s="147">
        <f>IF(N181="nulová",J181,0)</f>
        <v>0</v>
      </c>
      <c r="BJ181" s="18" t="s">
        <v>78</v>
      </c>
      <c r="BK181" s="147">
        <f>ROUND(I181*H181,2)</f>
        <v>0</v>
      </c>
      <c r="BL181" s="18" t="s">
        <v>86</v>
      </c>
      <c r="BM181" s="146" t="s">
        <v>1659</v>
      </c>
    </row>
    <row r="182" spans="2:65" s="1" customFormat="1" ht="234" x14ac:dyDescent="0.2">
      <c r="B182" s="33"/>
      <c r="D182" s="153" t="s">
        <v>360</v>
      </c>
      <c r="F182" s="180" t="s">
        <v>5668</v>
      </c>
      <c r="I182" s="150"/>
      <c r="L182" s="33"/>
      <c r="M182" s="151"/>
      <c r="T182" s="54"/>
      <c r="AT182" s="18" t="s">
        <v>360</v>
      </c>
      <c r="AU182" s="18" t="s">
        <v>78</v>
      </c>
    </row>
    <row r="183" spans="2:65" s="11" customFormat="1" ht="22.9" customHeight="1" x14ac:dyDescent="0.2">
      <c r="B183" s="122"/>
      <c r="D183" s="123" t="s">
        <v>70</v>
      </c>
      <c r="E183" s="132" t="s">
        <v>5669</v>
      </c>
      <c r="F183" s="132" t="s">
        <v>5670</v>
      </c>
      <c r="I183" s="125"/>
      <c r="J183" s="133">
        <f>BK183</f>
        <v>0</v>
      </c>
      <c r="L183" s="122"/>
      <c r="M183" s="127"/>
      <c r="P183" s="128">
        <f>SUM(P184:P189)</f>
        <v>0</v>
      </c>
      <c r="R183" s="128">
        <f>SUM(R184:R189)</f>
        <v>0</v>
      </c>
      <c r="T183" s="129">
        <f>SUM(T184:T189)</f>
        <v>0</v>
      </c>
      <c r="AR183" s="123" t="s">
        <v>78</v>
      </c>
      <c r="AT183" s="130" t="s">
        <v>70</v>
      </c>
      <c r="AU183" s="130" t="s">
        <v>78</v>
      </c>
      <c r="AY183" s="123" t="s">
        <v>304</v>
      </c>
      <c r="BK183" s="131">
        <f>SUM(BK184:BK189)</f>
        <v>0</v>
      </c>
    </row>
    <row r="184" spans="2:65" s="1" customFormat="1" ht="16.5" customHeight="1" x14ac:dyDescent="0.2">
      <c r="B184" s="134"/>
      <c r="C184" s="181" t="s">
        <v>881</v>
      </c>
      <c r="D184" s="181" t="s">
        <v>535</v>
      </c>
      <c r="E184" s="182" t="s">
        <v>5671</v>
      </c>
      <c r="F184" s="183" t="s">
        <v>5672</v>
      </c>
      <c r="G184" s="184" t="s">
        <v>2</v>
      </c>
      <c r="H184" s="185">
        <v>2400</v>
      </c>
      <c r="I184" s="186"/>
      <c r="J184" s="187">
        <f t="shared" ref="J184:J189" si="50">ROUND(I184*H184,2)</f>
        <v>0</v>
      </c>
      <c r="K184" s="183" t="s">
        <v>4892</v>
      </c>
      <c r="L184" s="188"/>
      <c r="M184" s="189" t="s">
        <v>2</v>
      </c>
      <c r="N184" s="190" t="s">
        <v>42</v>
      </c>
      <c r="P184" s="144">
        <f t="shared" ref="P184:P189" si="51">O184*H184</f>
        <v>0</v>
      </c>
      <c r="Q184" s="144">
        <v>0</v>
      </c>
      <c r="R184" s="144">
        <f t="shared" ref="R184:R189" si="52">Q184*H184</f>
        <v>0</v>
      </c>
      <c r="S184" s="144">
        <v>0</v>
      </c>
      <c r="T184" s="145">
        <f t="shared" ref="T184:T189" si="53">S184*H184</f>
        <v>0</v>
      </c>
      <c r="AR184" s="146" t="s">
        <v>98</v>
      </c>
      <c r="AT184" s="146" t="s">
        <v>535</v>
      </c>
      <c r="AU184" s="146" t="s">
        <v>80</v>
      </c>
      <c r="AY184" s="18" t="s">
        <v>304</v>
      </c>
      <c r="BE184" s="147">
        <f t="shared" ref="BE184:BE189" si="54">IF(N184="základní",J184,0)</f>
        <v>0</v>
      </c>
      <c r="BF184" s="147">
        <f t="shared" ref="BF184:BF189" si="55">IF(N184="snížená",J184,0)</f>
        <v>0</v>
      </c>
      <c r="BG184" s="147">
        <f t="shared" ref="BG184:BG189" si="56">IF(N184="zákl. přenesená",J184,0)</f>
        <v>0</v>
      </c>
      <c r="BH184" s="147">
        <f t="shared" ref="BH184:BH189" si="57">IF(N184="sníž. přenesená",J184,0)</f>
        <v>0</v>
      </c>
      <c r="BI184" s="147">
        <f t="shared" ref="BI184:BI189" si="58">IF(N184="nulová",J184,0)</f>
        <v>0</v>
      </c>
      <c r="BJ184" s="18" t="s">
        <v>78</v>
      </c>
      <c r="BK184" s="147">
        <f t="shared" ref="BK184:BK189" si="59">ROUND(I184*H184,2)</f>
        <v>0</v>
      </c>
      <c r="BL184" s="18" t="s">
        <v>86</v>
      </c>
      <c r="BM184" s="146" t="s">
        <v>1679</v>
      </c>
    </row>
    <row r="185" spans="2:65" s="1" customFormat="1" ht="16.5" customHeight="1" x14ac:dyDescent="0.2">
      <c r="B185" s="134"/>
      <c r="C185" s="181" t="s">
        <v>887</v>
      </c>
      <c r="D185" s="181" t="s">
        <v>535</v>
      </c>
      <c r="E185" s="182" t="s">
        <v>5673</v>
      </c>
      <c r="F185" s="183" t="s">
        <v>5674</v>
      </c>
      <c r="G185" s="184" t="s">
        <v>2</v>
      </c>
      <c r="H185" s="185">
        <v>1200</v>
      </c>
      <c r="I185" s="186"/>
      <c r="J185" s="187">
        <f t="shared" si="50"/>
        <v>0</v>
      </c>
      <c r="K185" s="183" t="s">
        <v>4892</v>
      </c>
      <c r="L185" s="188"/>
      <c r="M185" s="189" t="s">
        <v>2</v>
      </c>
      <c r="N185" s="190" t="s">
        <v>42</v>
      </c>
      <c r="P185" s="144">
        <f t="shared" si="51"/>
        <v>0</v>
      </c>
      <c r="Q185" s="144">
        <v>0</v>
      </c>
      <c r="R185" s="144">
        <f t="shared" si="52"/>
        <v>0</v>
      </c>
      <c r="S185" s="144">
        <v>0</v>
      </c>
      <c r="T185" s="145">
        <f t="shared" si="53"/>
        <v>0</v>
      </c>
      <c r="AR185" s="146" t="s">
        <v>98</v>
      </c>
      <c r="AT185" s="146" t="s">
        <v>535</v>
      </c>
      <c r="AU185" s="146" t="s">
        <v>80</v>
      </c>
      <c r="AY185" s="18" t="s">
        <v>304</v>
      </c>
      <c r="BE185" s="147">
        <f t="shared" si="54"/>
        <v>0</v>
      </c>
      <c r="BF185" s="147">
        <f t="shared" si="55"/>
        <v>0</v>
      </c>
      <c r="BG185" s="147">
        <f t="shared" si="56"/>
        <v>0</v>
      </c>
      <c r="BH185" s="147">
        <f t="shared" si="57"/>
        <v>0</v>
      </c>
      <c r="BI185" s="147">
        <f t="shared" si="58"/>
        <v>0</v>
      </c>
      <c r="BJ185" s="18" t="s">
        <v>78</v>
      </c>
      <c r="BK185" s="147">
        <f t="shared" si="59"/>
        <v>0</v>
      </c>
      <c r="BL185" s="18" t="s">
        <v>86</v>
      </c>
      <c r="BM185" s="146" t="s">
        <v>1687</v>
      </c>
    </row>
    <row r="186" spans="2:65" s="1" customFormat="1" ht="16.5" customHeight="1" x14ac:dyDescent="0.2">
      <c r="B186" s="134"/>
      <c r="C186" s="181" t="s">
        <v>898</v>
      </c>
      <c r="D186" s="181" t="s">
        <v>535</v>
      </c>
      <c r="E186" s="182" t="s">
        <v>5675</v>
      </c>
      <c r="F186" s="183" t="s">
        <v>5676</v>
      </c>
      <c r="G186" s="184" t="s">
        <v>2</v>
      </c>
      <c r="H186" s="185">
        <v>300</v>
      </c>
      <c r="I186" s="186"/>
      <c r="J186" s="187">
        <f t="shared" si="50"/>
        <v>0</v>
      </c>
      <c r="K186" s="183" t="s">
        <v>4892</v>
      </c>
      <c r="L186" s="188"/>
      <c r="M186" s="189" t="s">
        <v>2</v>
      </c>
      <c r="N186" s="190" t="s">
        <v>42</v>
      </c>
      <c r="P186" s="144">
        <f t="shared" si="51"/>
        <v>0</v>
      </c>
      <c r="Q186" s="144">
        <v>0</v>
      </c>
      <c r="R186" s="144">
        <f t="shared" si="52"/>
        <v>0</v>
      </c>
      <c r="S186" s="144">
        <v>0</v>
      </c>
      <c r="T186" s="145">
        <f t="shared" si="53"/>
        <v>0</v>
      </c>
      <c r="AR186" s="146" t="s">
        <v>98</v>
      </c>
      <c r="AT186" s="146" t="s">
        <v>535</v>
      </c>
      <c r="AU186" s="146" t="s">
        <v>80</v>
      </c>
      <c r="AY186" s="18" t="s">
        <v>304</v>
      </c>
      <c r="BE186" s="147">
        <f t="shared" si="54"/>
        <v>0</v>
      </c>
      <c r="BF186" s="147">
        <f t="shared" si="55"/>
        <v>0</v>
      </c>
      <c r="BG186" s="147">
        <f t="shared" si="56"/>
        <v>0</v>
      </c>
      <c r="BH186" s="147">
        <f t="shared" si="57"/>
        <v>0</v>
      </c>
      <c r="BI186" s="147">
        <f t="shared" si="58"/>
        <v>0</v>
      </c>
      <c r="BJ186" s="18" t="s">
        <v>78</v>
      </c>
      <c r="BK186" s="147">
        <f t="shared" si="59"/>
        <v>0</v>
      </c>
      <c r="BL186" s="18" t="s">
        <v>86</v>
      </c>
      <c r="BM186" s="146" t="s">
        <v>1698</v>
      </c>
    </row>
    <row r="187" spans="2:65" s="1" customFormat="1" ht="16.5" customHeight="1" x14ac:dyDescent="0.2">
      <c r="B187" s="134"/>
      <c r="C187" s="181" t="s">
        <v>916</v>
      </c>
      <c r="D187" s="181" t="s">
        <v>535</v>
      </c>
      <c r="E187" s="182" t="s">
        <v>5677</v>
      </c>
      <c r="F187" s="183" t="s">
        <v>5678</v>
      </c>
      <c r="G187" s="184" t="s">
        <v>2</v>
      </c>
      <c r="H187" s="185">
        <v>500</v>
      </c>
      <c r="I187" s="186"/>
      <c r="J187" s="187">
        <f t="shared" si="50"/>
        <v>0</v>
      </c>
      <c r="K187" s="183" t="s">
        <v>4892</v>
      </c>
      <c r="L187" s="188"/>
      <c r="M187" s="189" t="s">
        <v>2</v>
      </c>
      <c r="N187" s="190" t="s">
        <v>42</v>
      </c>
      <c r="P187" s="144">
        <f t="shared" si="51"/>
        <v>0</v>
      </c>
      <c r="Q187" s="144">
        <v>0</v>
      </c>
      <c r="R187" s="144">
        <f t="shared" si="52"/>
        <v>0</v>
      </c>
      <c r="S187" s="144">
        <v>0</v>
      </c>
      <c r="T187" s="145">
        <f t="shared" si="53"/>
        <v>0</v>
      </c>
      <c r="AR187" s="146" t="s">
        <v>98</v>
      </c>
      <c r="AT187" s="146" t="s">
        <v>535</v>
      </c>
      <c r="AU187" s="146" t="s">
        <v>80</v>
      </c>
      <c r="AY187" s="18" t="s">
        <v>304</v>
      </c>
      <c r="BE187" s="147">
        <f t="shared" si="54"/>
        <v>0</v>
      </c>
      <c r="BF187" s="147">
        <f t="shared" si="55"/>
        <v>0</v>
      </c>
      <c r="BG187" s="147">
        <f t="shared" si="56"/>
        <v>0</v>
      </c>
      <c r="BH187" s="147">
        <f t="shared" si="57"/>
        <v>0</v>
      </c>
      <c r="BI187" s="147">
        <f t="shared" si="58"/>
        <v>0</v>
      </c>
      <c r="BJ187" s="18" t="s">
        <v>78</v>
      </c>
      <c r="BK187" s="147">
        <f t="shared" si="59"/>
        <v>0</v>
      </c>
      <c r="BL187" s="18" t="s">
        <v>86</v>
      </c>
      <c r="BM187" s="146" t="s">
        <v>1710</v>
      </c>
    </row>
    <row r="188" spans="2:65" s="1" customFormat="1" ht="16.5" customHeight="1" x14ac:dyDescent="0.2">
      <c r="B188" s="134"/>
      <c r="C188" s="181" t="s">
        <v>932</v>
      </c>
      <c r="D188" s="181" t="s">
        <v>535</v>
      </c>
      <c r="E188" s="182" t="s">
        <v>5679</v>
      </c>
      <c r="F188" s="183" t="s">
        <v>5680</v>
      </c>
      <c r="G188" s="184" t="s">
        <v>2</v>
      </c>
      <c r="H188" s="185">
        <v>1400</v>
      </c>
      <c r="I188" s="186"/>
      <c r="J188" s="187">
        <f t="shared" si="50"/>
        <v>0</v>
      </c>
      <c r="K188" s="183" t="s">
        <v>4892</v>
      </c>
      <c r="L188" s="188"/>
      <c r="M188" s="189" t="s">
        <v>2</v>
      </c>
      <c r="N188" s="190" t="s">
        <v>42</v>
      </c>
      <c r="P188" s="144">
        <f t="shared" si="51"/>
        <v>0</v>
      </c>
      <c r="Q188" s="144">
        <v>0</v>
      </c>
      <c r="R188" s="144">
        <f t="shared" si="52"/>
        <v>0</v>
      </c>
      <c r="S188" s="144">
        <v>0</v>
      </c>
      <c r="T188" s="145">
        <f t="shared" si="53"/>
        <v>0</v>
      </c>
      <c r="AR188" s="146" t="s">
        <v>98</v>
      </c>
      <c r="AT188" s="146" t="s">
        <v>535</v>
      </c>
      <c r="AU188" s="146" t="s">
        <v>80</v>
      </c>
      <c r="AY188" s="18" t="s">
        <v>304</v>
      </c>
      <c r="BE188" s="147">
        <f t="shared" si="54"/>
        <v>0</v>
      </c>
      <c r="BF188" s="147">
        <f t="shared" si="55"/>
        <v>0</v>
      </c>
      <c r="BG188" s="147">
        <f t="shared" si="56"/>
        <v>0</v>
      </c>
      <c r="BH188" s="147">
        <f t="shared" si="57"/>
        <v>0</v>
      </c>
      <c r="BI188" s="147">
        <f t="shared" si="58"/>
        <v>0</v>
      </c>
      <c r="BJ188" s="18" t="s">
        <v>78</v>
      </c>
      <c r="BK188" s="147">
        <f t="shared" si="59"/>
        <v>0</v>
      </c>
      <c r="BL188" s="18" t="s">
        <v>86</v>
      </c>
      <c r="BM188" s="146" t="s">
        <v>1757</v>
      </c>
    </row>
    <row r="189" spans="2:65" s="1" customFormat="1" ht="16.5" customHeight="1" x14ac:dyDescent="0.2">
      <c r="B189" s="134"/>
      <c r="C189" s="181" t="s">
        <v>938</v>
      </c>
      <c r="D189" s="181" t="s">
        <v>535</v>
      </c>
      <c r="E189" s="182" t="s">
        <v>5681</v>
      </c>
      <c r="F189" s="183" t="s">
        <v>5682</v>
      </c>
      <c r="G189" s="184" t="s">
        <v>2</v>
      </c>
      <c r="H189" s="185">
        <v>500</v>
      </c>
      <c r="I189" s="186"/>
      <c r="J189" s="187">
        <f t="shared" si="50"/>
        <v>0</v>
      </c>
      <c r="K189" s="183" t="s">
        <v>4892</v>
      </c>
      <c r="L189" s="188"/>
      <c r="M189" s="189" t="s">
        <v>2</v>
      </c>
      <c r="N189" s="190" t="s">
        <v>42</v>
      </c>
      <c r="P189" s="144">
        <f t="shared" si="51"/>
        <v>0</v>
      </c>
      <c r="Q189" s="144">
        <v>0</v>
      </c>
      <c r="R189" s="144">
        <f t="shared" si="52"/>
        <v>0</v>
      </c>
      <c r="S189" s="144">
        <v>0</v>
      </c>
      <c r="T189" s="145">
        <f t="shared" si="53"/>
        <v>0</v>
      </c>
      <c r="AR189" s="146" t="s">
        <v>98</v>
      </c>
      <c r="AT189" s="146" t="s">
        <v>535</v>
      </c>
      <c r="AU189" s="146" t="s">
        <v>80</v>
      </c>
      <c r="AY189" s="18" t="s">
        <v>304</v>
      </c>
      <c r="BE189" s="147">
        <f t="shared" si="54"/>
        <v>0</v>
      </c>
      <c r="BF189" s="147">
        <f t="shared" si="55"/>
        <v>0</v>
      </c>
      <c r="BG189" s="147">
        <f t="shared" si="56"/>
        <v>0</v>
      </c>
      <c r="BH189" s="147">
        <f t="shared" si="57"/>
        <v>0</v>
      </c>
      <c r="BI189" s="147">
        <f t="shared" si="58"/>
        <v>0</v>
      </c>
      <c r="BJ189" s="18" t="s">
        <v>78</v>
      </c>
      <c r="BK189" s="147">
        <f t="shared" si="59"/>
        <v>0</v>
      </c>
      <c r="BL189" s="18" t="s">
        <v>86</v>
      </c>
      <c r="BM189" s="146" t="s">
        <v>1761</v>
      </c>
    </row>
    <row r="190" spans="2:65" s="11" customFormat="1" ht="22.9" customHeight="1" x14ac:dyDescent="0.2">
      <c r="B190" s="122"/>
      <c r="D190" s="123" t="s">
        <v>70</v>
      </c>
      <c r="E190" s="132" t="s">
        <v>5683</v>
      </c>
      <c r="F190" s="132" t="s">
        <v>5684</v>
      </c>
      <c r="I190" s="125"/>
      <c r="J190" s="133">
        <f>BK190</f>
        <v>0</v>
      </c>
      <c r="L190" s="122"/>
      <c r="M190" s="127"/>
      <c r="P190" s="128">
        <f>SUM(P191:P201)</f>
        <v>0</v>
      </c>
      <c r="R190" s="128">
        <f>SUM(R191:R201)</f>
        <v>0</v>
      </c>
      <c r="T190" s="129">
        <f>SUM(T191:T201)</f>
        <v>0</v>
      </c>
      <c r="AR190" s="123" t="s">
        <v>78</v>
      </c>
      <c r="AT190" s="130" t="s">
        <v>70</v>
      </c>
      <c r="AU190" s="130" t="s">
        <v>78</v>
      </c>
      <c r="AY190" s="123" t="s">
        <v>304</v>
      </c>
      <c r="BK190" s="131">
        <f>SUM(BK191:BK201)</f>
        <v>0</v>
      </c>
    </row>
    <row r="191" spans="2:65" s="1" customFormat="1" ht="16.5" customHeight="1" x14ac:dyDescent="0.2">
      <c r="B191" s="134"/>
      <c r="C191" s="181" t="s">
        <v>944</v>
      </c>
      <c r="D191" s="181" t="s">
        <v>535</v>
      </c>
      <c r="E191" s="182" t="s">
        <v>5685</v>
      </c>
      <c r="F191" s="183" t="s">
        <v>5686</v>
      </c>
      <c r="G191" s="184" t="s">
        <v>2</v>
      </c>
      <c r="H191" s="185">
        <v>100</v>
      </c>
      <c r="I191" s="186"/>
      <c r="J191" s="187">
        <f t="shared" ref="J191:J201" si="60">ROUND(I191*H191,2)</f>
        <v>0</v>
      </c>
      <c r="K191" s="183" t="s">
        <v>4892</v>
      </c>
      <c r="L191" s="188"/>
      <c r="M191" s="189" t="s">
        <v>2</v>
      </c>
      <c r="N191" s="190" t="s">
        <v>42</v>
      </c>
      <c r="P191" s="144">
        <f t="shared" ref="P191:P201" si="61">O191*H191</f>
        <v>0</v>
      </c>
      <c r="Q191" s="144">
        <v>0</v>
      </c>
      <c r="R191" s="144">
        <f t="shared" ref="R191:R201" si="62">Q191*H191</f>
        <v>0</v>
      </c>
      <c r="S191" s="144">
        <v>0</v>
      </c>
      <c r="T191" s="145">
        <f t="shared" ref="T191:T201" si="63">S191*H191</f>
        <v>0</v>
      </c>
      <c r="AR191" s="146" t="s">
        <v>98</v>
      </c>
      <c r="AT191" s="146" t="s">
        <v>535</v>
      </c>
      <c r="AU191" s="146" t="s">
        <v>80</v>
      </c>
      <c r="AY191" s="18" t="s">
        <v>304</v>
      </c>
      <c r="BE191" s="147">
        <f t="shared" ref="BE191:BE201" si="64">IF(N191="základní",J191,0)</f>
        <v>0</v>
      </c>
      <c r="BF191" s="147">
        <f t="shared" ref="BF191:BF201" si="65">IF(N191="snížená",J191,0)</f>
        <v>0</v>
      </c>
      <c r="BG191" s="147">
        <f t="shared" ref="BG191:BG201" si="66">IF(N191="zákl. přenesená",J191,0)</f>
        <v>0</v>
      </c>
      <c r="BH191" s="147">
        <f t="shared" ref="BH191:BH201" si="67">IF(N191="sníž. přenesená",J191,0)</f>
        <v>0</v>
      </c>
      <c r="BI191" s="147">
        <f t="shared" ref="BI191:BI201" si="68">IF(N191="nulová",J191,0)</f>
        <v>0</v>
      </c>
      <c r="BJ191" s="18" t="s">
        <v>78</v>
      </c>
      <c r="BK191" s="147">
        <f t="shared" ref="BK191:BK201" si="69">ROUND(I191*H191,2)</f>
        <v>0</v>
      </c>
      <c r="BL191" s="18" t="s">
        <v>86</v>
      </c>
      <c r="BM191" s="146" t="s">
        <v>1780</v>
      </c>
    </row>
    <row r="192" spans="2:65" s="1" customFormat="1" ht="16.5" customHeight="1" x14ac:dyDescent="0.2">
      <c r="B192" s="134"/>
      <c r="C192" s="181" t="s">
        <v>957</v>
      </c>
      <c r="D192" s="181" t="s">
        <v>535</v>
      </c>
      <c r="E192" s="182" t="s">
        <v>5687</v>
      </c>
      <c r="F192" s="183" t="s">
        <v>5688</v>
      </c>
      <c r="G192" s="184" t="s">
        <v>2</v>
      </c>
      <c r="H192" s="185">
        <v>70</v>
      </c>
      <c r="I192" s="186"/>
      <c r="J192" s="187">
        <f t="shared" si="60"/>
        <v>0</v>
      </c>
      <c r="K192" s="183" t="s">
        <v>4892</v>
      </c>
      <c r="L192" s="188"/>
      <c r="M192" s="189" t="s">
        <v>2</v>
      </c>
      <c r="N192" s="190" t="s">
        <v>42</v>
      </c>
      <c r="P192" s="144">
        <f t="shared" si="61"/>
        <v>0</v>
      </c>
      <c r="Q192" s="144">
        <v>0</v>
      </c>
      <c r="R192" s="144">
        <f t="shared" si="62"/>
        <v>0</v>
      </c>
      <c r="S192" s="144">
        <v>0</v>
      </c>
      <c r="T192" s="145">
        <f t="shared" si="63"/>
        <v>0</v>
      </c>
      <c r="AR192" s="146" t="s">
        <v>98</v>
      </c>
      <c r="AT192" s="146" t="s">
        <v>535</v>
      </c>
      <c r="AU192" s="146" t="s">
        <v>80</v>
      </c>
      <c r="AY192" s="18" t="s">
        <v>304</v>
      </c>
      <c r="BE192" s="147">
        <f t="shared" si="64"/>
        <v>0</v>
      </c>
      <c r="BF192" s="147">
        <f t="shared" si="65"/>
        <v>0</v>
      </c>
      <c r="BG192" s="147">
        <f t="shared" si="66"/>
        <v>0</v>
      </c>
      <c r="BH192" s="147">
        <f t="shared" si="67"/>
        <v>0</v>
      </c>
      <c r="BI192" s="147">
        <f t="shared" si="68"/>
        <v>0</v>
      </c>
      <c r="BJ192" s="18" t="s">
        <v>78</v>
      </c>
      <c r="BK192" s="147">
        <f t="shared" si="69"/>
        <v>0</v>
      </c>
      <c r="BL192" s="18" t="s">
        <v>86</v>
      </c>
      <c r="BM192" s="146" t="s">
        <v>1790</v>
      </c>
    </row>
    <row r="193" spans="2:65" s="1" customFormat="1" ht="16.5" customHeight="1" x14ac:dyDescent="0.2">
      <c r="B193" s="134"/>
      <c r="C193" s="181" t="s">
        <v>972</v>
      </c>
      <c r="D193" s="181" t="s">
        <v>535</v>
      </c>
      <c r="E193" s="182" t="s">
        <v>5689</v>
      </c>
      <c r="F193" s="183" t="s">
        <v>5690</v>
      </c>
      <c r="G193" s="184" t="s">
        <v>2</v>
      </c>
      <c r="H193" s="185">
        <v>100</v>
      </c>
      <c r="I193" s="186"/>
      <c r="J193" s="187">
        <f t="shared" si="60"/>
        <v>0</v>
      </c>
      <c r="K193" s="183" t="s">
        <v>4892</v>
      </c>
      <c r="L193" s="188"/>
      <c r="M193" s="189" t="s">
        <v>2</v>
      </c>
      <c r="N193" s="190" t="s">
        <v>42</v>
      </c>
      <c r="P193" s="144">
        <f t="shared" si="61"/>
        <v>0</v>
      </c>
      <c r="Q193" s="144">
        <v>0</v>
      </c>
      <c r="R193" s="144">
        <f t="shared" si="62"/>
        <v>0</v>
      </c>
      <c r="S193" s="144">
        <v>0</v>
      </c>
      <c r="T193" s="145">
        <f t="shared" si="63"/>
        <v>0</v>
      </c>
      <c r="AR193" s="146" t="s">
        <v>98</v>
      </c>
      <c r="AT193" s="146" t="s">
        <v>535</v>
      </c>
      <c r="AU193" s="146" t="s">
        <v>80</v>
      </c>
      <c r="AY193" s="18" t="s">
        <v>304</v>
      </c>
      <c r="BE193" s="147">
        <f t="shared" si="64"/>
        <v>0</v>
      </c>
      <c r="BF193" s="147">
        <f t="shared" si="65"/>
        <v>0</v>
      </c>
      <c r="BG193" s="147">
        <f t="shared" si="66"/>
        <v>0</v>
      </c>
      <c r="BH193" s="147">
        <f t="shared" si="67"/>
        <v>0</v>
      </c>
      <c r="BI193" s="147">
        <f t="shared" si="68"/>
        <v>0</v>
      </c>
      <c r="BJ193" s="18" t="s">
        <v>78</v>
      </c>
      <c r="BK193" s="147">
        <f t="shared" si="69"/>
        <v>0</v>
      </c>
      <c r="BL193" s="18" t="s">
        <v>86</v>
      </c>
      <c r="BM193" s="146" t="s">
        <v>1814</v>
      </c>
    </row>
    <row r="194" spans="2:65" s="1" customFormat="1" ht="16.5" customHeight="1" x14ac:dyDescent="0.2">
      <c r="B194" s="134"/>
      <c r="C194" s="181" t="s">
        <v>996</v>
      </c>
      <c r="D194" s="181" t="s">
        <v>535</v>
      </c>
      <c r="E194" s="182" t="s">
        <v>5691</v>
      </c>
      <c r="F194" s="183" t="s">
        <v>5692</v>
      </c>
      <c r="G194" s="184" t="s">
        <v>2</v>
      </c>
      <c r="H194" s="185">
        <v>700</v>
      </c>
      <c r="I194" s="186"/>
      <c r="J194" s="187">
        <f t="shared" si="60"/>
        <v>0</v>
      </c>
      <c r="K194" s="183" t="s">
        <v>4892</v>
      </c>
      <c r="L194" s="188"/>
      <c r="M194" s="189" t="s">
        <v>2</v>
      </c>
      <c r="N194" s="190" t="s">
        <v>42</v>
      </c>
      <c r="P194" s="144">
        <f t="shared" si="61"/>
        <v>0</v>
      </c>
      <c r="Q194" s="144">
        <v>0</v>
      </c>
      <c r="R194" s="144">
        <f t="shared" si="62"/>
        <v>0</v>
      </c>
      <c r="S194" s="144">
        <v>0</v>
      </c>
      <c r="T194" s="145">
        <f t="shared" si="63"/>
        <v>0</v>
      </c>
      <c r="AR194" s="146" t="s">
        <v>98</v>
      </c>
      <c r="AT194" s="146" t="s">
        <v>535</v>
      </c>
      <c r="AU194" s="146" t="s">
        <v>80</v>
      </c>
      <c r="AY194" s="18" t="s">
        <v>304</v>
      </c>
      <c r="BE194" s="147">
        <f t="shared" si="64"/>
        <v>0</v>
      </c>
      <c r="BF194" s="147">
        <f t="shared" si="65"/>
        <v>0</v>
      </c>
      <c r="BG194" s="147">
        <f t="shared" si="66"/>
        <v>0</v>
      </c>
      <c r="BH194" s="147">
        <f t="shared" si="67"/>
        <v>0</v>
      </c>
      <c r="BI194" s="147">
        <f t="shared" si="68"/>
        <v>0</v>
      </c>
      <c r="BJ194" s="18" t="s">
        <v>78</v>
      </c>
      <c r="BK194" s="147">
        <f t="shared" si="69"/>
        <v>0</v>
      </c>
      <c r="BL194" s="18" t="s">
        <v>86</v>
      </c>
      <c r="BM194" s="146" t="s">
        <v>1836</v>
      </c>
    </row>
    <row r="195" spans="2:65" s="1" customFormat="1" ht="16.5" customHeight="1" x14ac:dyDescent="0.2">
      <c r="B195" s="134"/>
      <c r="C195" s="181" t="s">
        <v>1016</v>
      </c>
      <c r="D195" s="181" t="s">
        <v>535</v>
      </c>
      <c r="E195" s="182" t="s">
        <v>5693</v>
      </c>
      <c r="F195" s="183" t="s">
        <v>5694</v>
      </c>
      <c r="G195" s="184" t="s">
        <v>2</v>
      </c>
      <c r="H195" s="185">
        <v>250</v>
      </c>
      <c r="I195" s="186"/>
      <c r="J195" s="187">
        <f t="shared" si="60"/>
        <v>0</v>
      </c>
      <c r="K195" s="183" t="s">
        <v>4892</v>
      </c>
      <c r="L195" s="188"/>
      <c r="M195" s="189" t="s">
        <v>2</v>
      </c>
      <c r="N195" s="190" t="s">
        <v>42</v>
      </c>
      <c r="P195" s="144">
        <f t="shared" si="61"/>
        <v>0</v>
      </c>
      <c r="Q195" s="144">
        <v>0</v>
      </c>
      <c r="R195" s="144">
        <f t="shared" si="62"/>
        <v>0</v>
      </c>
      <c r="S195" s="144">
        <v>0</v>
      </c>
      <c r="T195" s="145">
        <f t="shared" si="63"/>
        <v>0</v>
      </c>
      <c r="AR195" s="146" t="s">
        <v>98</v>
      </c>
      <c r="AT195" s="146" t="s">
        <v>535</v>
      </c>
      <c r="AU195" s="146" t="s">
        <v>80</v>
      </c>
      <c r="AY195" s="18" t="s">
        <v>304</v>
      </c>
      <c r="BE195" s="147">
        <f t="shared" si="64"/>
        <v>0</v>
      </c>
      <c r="BF195" s="147">
        <f t="shared" si="65"/>
        <v>0</v>
      </c>
      <c r="BG195" s="147">
        <f t="shared" si="66"/>
        <v>0</v>
      </c>
      <c r="BH195" s="147">
        <f t="shared" si="67"/>
        <v>0</v>
      </c>
      <c r="BI195" s="147">
        <f t="shared" si="68"/>
        <v>0</v>
      </c>
      <c r="BJ195" s="18" t="s">
        <v>78</v>
      </c>
      <c r="BK195" s="147">
        <f t="shared" si="69"/>
        <v>0</v>
      </c>
      <c r="BL195" s="18" t="s">
        <v>86</v>
      </c>
      <c r="BM195" s="146" t="s">
        <v>1850</v>
      </c>
    </row>
    <row r="196" spans="2:65" s="1" customFormat="1" ht="16.5" customHeight="1" x14ac:dyDescent="0.2">
      <c r="B196" s="134"/>
      <c r="C196" s="181" t="s">
        <v>1034</v>
      </c>
      <c r="D196" s="181" t="s">
        <v>535</v>
      </c>
      <c r="E196" s="182" t="s">
        <v>5695</v>
      </c>
      <c r="F196" s="183" t="s">
        <v>5696</v>
      </c>
      <c r="G196" s="184" t="s">
        <v>2</v>
      </c>
      <c r="H196" s="185">
        <v>200</v>
      </c>
      <c r="I196" s="186"/>
      <c r="J196" s="187">
        <f t="shared" si="60"/>
        <v>0</v>
      </c>
      <c r="K196" s="183" t="s">
        <v>4892</v>
      </c>
      <c r="L196" s="188"/>
      <c r="M196" s="189" t="s">
        <v>2</v>
      </c>
      <c r="N196" s="190" t="s">
        <v>42</v>
      </c>
      <c r="P196" s="144">
        <f t="shared" si="61"/>
        <v>0</v>
      </c>
      <c r="Q196" s="144">
        <v>0</v>
      </c>
      <c r="R196" s="144">
        <f t="shared" si="62"/>
        <v>0</v>
      </c>
      <c r="S196" s="144">
        <v>0</v>
      </c>
      <c r="T196" s="145">
        <f t="shared" si="63"/>
        <v>0</v>
      </c>
      <c r="AR196" s="146" t="s">
        <v>98</v>
      </c>
      <c r="AT196" s="146" t="s">
        <v>535</v>
      </c>
      <c r="AU196" s="146" t="s">
        <v>80</v>
      </c>
      <c r="AY196" s="18" t="s">
        <v>304</v>
      </c>
      <c r="BE196" s="147">
        <f t="shared" si="64"/>
        <v>0</v>
      </c>
      <c r="BF196" s="147">
        <f t="shared" si="65"/>
        <v>0</v>
      </c>
      <c r="BG196" s="147">
        <f t="shared" si="66"/>
        <v>0</v>
      </c>
      <c r="BH196" s="147">
        <f t="shared" si="67"/>
        <v>0</v>
      </c>
      <c r="BI196" s="147">
        <f t="shared" si="68"/>
        <v>0</v>
      </c>
      <c r="BJ196" s="18" t="s">
        <v>78</v>
      </c>
      <c r="BK196" s="147">
        <f t="shared" si="69"/>
        <v>0</v>
      </c>
      <c r="BL196" s="18" t="s">
        <v>86</v>
      </c>
      <c r="BM196" s="146" t="s">
        <v>1865</v>
      </c>
    </row>
    <row r="197" spans="2:65" s="1" customFormat="1" ht="16.5" customHeight="1" x14ac:dyDescent="0.2">
      <c r="B197" s="134"/>
      <c r="C197" s="181" t="s">
        <v>1125</v>
      </c>
      <c r="D197" s="181" t="s">
        <v>535</v>
      </c>
      <c r="E197" s="182" t="s">
        <v>5697</v>
      </c>
      <c r="F197" s="183" t="s">
        <v>5698</v>
      </c>
      <c r="G197" s="184" t="s">
        <v>2</v>
      </c>
      <c r="H197" s="185">
        <v>40</v>
      </c>
      <c r="I197" s="186"/>
      <c r="J197" s="187">
        <f t="shared" si="60"/>
        <v>0</v>
      </c>
      <c r="K197" s="183" t="s">
        <v>4892</v>
      </c>
      <c r="L197" s="188"/>
      <c r="M197" s="189" t="s">
        <v>2</v>
      </c>
      <c r="N197" s="190" t="s">
        <v>42</v>
      </c>
      <c r="P197" s="144">
        <f t="shared" si="61"/>
        <v>0</v>
      </c>
      <c r="Q197" s="144">
        <v>0</v>
      </c>
      <c r="R197" s="144">
        <f t="shared" si="62"/>
        <v>0</v>
      </c>
      <c r="S197" s="144">
        <v>0</v>
      </c>
      <c r="T197" s="145">
        <f t="shared" si="63"/>
        <v>0</v>
      </c>
      <c r="AR197" s="146" t="s">
        <v>98</v>
      </c>
      <c r="AT197" s="146" t="s">
        <v>535</v>
      </c>
      <c r="AU197" s="146" t="s">
        <v>80</v>
      </c>
      <c r="AY197" s="18" t="s">
        <v>304</v>
      </c>
      <c r="BE197" s="147">
        <f t="shared" si="64"/>
        <v>0</v>
      </c>
      <c r="BF197" s="147">
        <f t="shared" si="65"/>
        <v>0</v>
      </c>
      <c r="BG197" s="147">
        <f t="shared" si="66"/>
        <v>0</v>
      </c>
      <c r="BH197" s="147">
        <f t="shared" si="67"/>
        <v>0</v>
      </c>
      <c r="BI197" s="147">
        <f t="shared" si="68"/>
        <v>0</v>
      </c>
      <c r="BJ197" s="18" t="s">
        <v>78</v>
      </c>
      <c r="BK197" s="147">
        <f t="shared" si="69"/>
        <v>0</v>
      </c>
      <c r="BL197" s="18" t="s">
        <v>86</v>
      </c>
      <c r="BM197" s="146" t="s">
        <v>1887</v>
      </c>
    </row>
    <row r="198" spans="2:65" s="1" customFormat="1" ht="16.5" customHeight="1" x14ac:dyDescent="0.2">
      <c r="B198" s="134"/>
      <c r="C198" s="181" t="s">
        <v>1220</v>
      </c>
      <c r="D198" s="181" t="s">
        <v>535</v>
      </c>
      <c r="E198" s="182" t="s">
        <v>5699</v>
      </c>
      <c r="F198" s="183" t="s">
        <v>5700</v>
      </c>
      <c r="G198" s="184" t="s">
        <v>2</v>
      </c>
      <c r="H198" s="185">
        <v>100</v>
      </c>
      <c r="I198" s="186"/>
      <c r="J198" s="187">
        <f t="shared" si="60"/>
        <v>0</v>
      </c>
      <c r="K198" s="183" t="s">
        <v>4892</v>
      </c>
      <c r="L198" s="188"/>
      <c r="M198" s="189" t="s">
        <v>2</v>
      </c>
      <c r="N198" s="190" t="s">
        <v>42</v>
      </c>
      <c r="P198" s="144">
        <f t="shared" si="61"/>
        <v>0</v>
      </c>
      <c r="Q198" s="144">
        <v>0</v>
      </c>
      <c r="R198" s="144">
        <f t="shared" si="62"/>
        <v>0</v>
      </c>
      <c r="S198" s="144">
        <v>0</v>
      </c>
      <c r="T198" s="145">
        <f t="shared" si="63"/>
        <v>0</v>
      </c>
      <c r="AR198" s="146" t="s">
        <v>98</v>
      </c>
      <c r="AT198" s="146" t="s">
        <v>535</v>
      </c>
      <c r="AU198" s="146" t="s">
        <v>80</v>
      </c>
      <c r="AY198" s="18" t="s">
        <v>304</v>
      </c>
      <c r="BE198" s="147">
        <f t="shared" si="64"/>
        <v>0</v>
      </c>
      <c r="BF198" s="147">
        <f t="shared" si="65"/>
        <v>0</v>
      </c>
      <c r="BG198" s="147">
        <f t="shared" si="66"/>
        <v>0</v>
      </c>
      <c r="BH198" s="147">
        <f t="shared" si="67"/>
        <v>0</v>
      </c>
      <c r="BI198" s="147">
        <f t="shared" si="68"/>
        <v>0</v>
      </c>
      <c r="BJ198" s="18" t="s">
        <v>78</v>
      </c>
      <c r="BK198" s="147">
        <f t="shared" si="69"/>
        <v>0</v>
      </c>
      <c r="BL198" s="18" t="s">
        <v>86</v>
      </c>
      <c r="BM198" s="146" t="s">
        <v>1904</v>
      </c>
    </row>
    <row r="199" spans="2:65" s="1" customFormat="1" ht="16.5" customHeight="1" x14ac:dyDescent="0.2">
      <c r="B199" s="134"/>
      <c r="C199" s="181" t="s">
        <v>1225</v>
      </c>
      <c r="D199" s="181" t="s">
        <v>535</v>
      </c>
      <c r="E199" s="182" t="s">
        <v>5701</v>
      </c>
      <c r="F199" s="183" t="s">
        <v>5702</v>
      </c>
      <c r="G199" s="184" t="s">
        <v>2</v>
      </c>
      <c r="H199" s="185">
        <v>20</v>
      </c>
      <c r="I199" s="186"/>
      <c r="J199" s="187">
        <f t="shared" si="60"/>
        <v>0</v>
      </c>
      <c r="K199" s="183" t="s">
        <v>4892</v>
      </c>
      <c r="L199" s="188"/>
      <c r="M199" s="189" t="s">
        <v>2</v>
      </c>
      <c r="N199" s="190" t="s">
        <v>42</v>
      </c>
      <c r="P199" s="144">
        <f t="shared" si="61"/>
        <v>0</v>
      </c>
      <c r="Q199" s="144">
        <v>0</v>
      </c>
      <c r="R199" s="144">
        <f t="shared" si="62"/>
        <v>0</v>
      </c>
      <c r="S199" s="144">
        <v>0</v>
      </c>
      <c r="T199" s="145">
        <f t="shared" si="63"/>
        <v>0</v>
      </c>
      <c r="AR199" s="146" t="s">
        <v>98</v>
      </c>
      <c r="AT199" s="146" t="s">
        <v>535</v>
      </c>
      <c r="AU199" s="146" t="s">
        <v>80</v>
      </c>
      <c r="AY199" s="18" t="s">
        <v>304</v>
      </c>
      <c r="BE199" s="147">
        <f t="shared" si="64"/>
        <v>0</v>
      </c>
      <c r="BF199" s="147">
        <f t="shared" si="65"/>
        <v>0</v>
      </c>
      <c r="BG199" s="147">
        <f t="shared" si="66"/>
        <v>0</v>
      </c>
      <c r="BH199" s="147">
        <f t="shared" si="67"/>
        <v>0</v>
      </c>
      <c r="BI199" s="147">
        <f t="shared" si="68"/>
        <v>0</v>
      </c>
      <c r="BJ199" s="18" t="s">
        <v>78</v>
      </c>
      <c r="BK199" s="147">
        <f t="shared" si="69"/>
        <v>0</v>
      </c>
      <c r="BL199" s="18" t="s">
        <v>86</v>
      </c>
      <c r="BM199" s="146" t="s">
        <v>1912</v>
      </c>
    </row>
    <row r="200" spans="2:65" s="1" customFormat="1" ht="24.2" customHeight="1" x14ac:dyDescent="0.2">
      <c r="B200" s="134"/>
      <c r="C200" s="181" t="s">
        <v>1234</v>
      </c>
      <c r="D200" s="181" t="s">
        <v>535</v>
      </c>
      <c r="E200" s="182" t="s">
        <v>5703</v>
      </c>
      <c r="F200" s="183" t="s">
        <v>5704</v>
      </c>
      <c r="G200" s="184" t="s">
        <v>2</v>
      </c>
      <c r="H200" s="185">
        <v>1</v>
      </c>
      <c r="I200" s="186"/>
      <c r="J200" s="187">
        <f t="shared" si="60"/>
        <v>0</v>
      </c>
      <c r="K200" s="183" t="s">
        <v>4892</v>
      </c>
      <c r="L200" s="188"/>
      <c r="M200" s="189" t="s">
        <v>2</v>
      </c>
      <c r="N200" s="190" t="s">
        <v>42</v>
      </c>
      <c r="P200" s="144">
        <f t="shared" si="61"/>
        <v>0</v>
      </c>
      <c r="Q200" s="144">
        <v>0</v>
      </c>
      <c r="R200" s="144">
        <f t="shared" si="62"/>
        <v>0</v>
      </c>
      <c r="S200" s="144">
        <v>0</v>
      </c>
      <c r="T200" s="145">
        <f t="shared" si="63"/>
        <v>0</v>
      </c>
      <c r="AR200" s="146" t="s">
        <v>98</v>
      </c>
      <c r="AT200" s="146" t="s">
        <v>535</v>
      </c>
      <c r="AU200" s="146" t="s">
        <v>80</v>
      </c>
      <c r="AY200" s="18" t="s">
        <v>304</v>
      </c>
      <c r="BE200" s="147">
        <f t="shared" si="64"/>
        <v>0</v>
      </c>
      <c r="BF200" s="147">
        <f t="shared" si="65"/>
        <v>0</v>
      </c>
      <c r="BG200" s="147">
        <f t="shared" si="66"/>
        <v>0</v>
      </c>
      <c r="BH200" s="147">
        <f t="shared" si="67"/>
        <v>0</v>
      </c>
      <c r="BI200" s="147">
        <f t="shared" si="68"/>
        <v>0</v>
      </c>
      <c r="BJ200" s="18" t="s">
        <v>78</v>
      </c>
      <c r="BK200" s="147">
        <f t="shared" si="69"/>
        <v>0</v>
      </c>
      <c r="BL200" s="18" t="s">
        <v>86</v>
      </c>
      <c r="BM200" s="146" t="s">
        <v>1924</v>
      </c>
    </row>
    <row r="201" spans="2:65" s="1" customFormat="1" ht="16.5" customHeight="1" x14ac:dyDescent="0.2">
      <c r="B201" s="134"/>
      <c r="C201" s="181" t="s">
        <v>1236</v>
      </c>
      <c r="D201" s="181" t="s">
        <v>535</v>
      </c>
      <c r="E201" s="182" t="s">
        <v>5705</v>
      </c>
      <c r="F201" s="183" t="s">
        <v>5706</v>
      </c>
      <c r="G201" s="184" t="s">
        <v>2</v>
      </c>
      <c r="H201" s="185">
        <v>1</v>
      </c>
      <c r="I201" s="186"/>
      <c r="J201" s="187">
        <f t="shared" si="60"/>
        <v>0</v>
      </c>
      <c r="K201" s="183" t="s">
        <v>4892</v>
      </c>
      <c r="L201" s="188"/>
      <c r="M201" s="189" t="s">
        <v>2</v>
      </c>
      <c r="N201" s="190" t="s">
        <v>42</v>
      </c>
      <c r="P201" s="144">
        <f t="shared" si="61"/>
        <v>0</v>
      </c>
      <c r="Q201" s="144">
        <v>0</v>
      </c>
      <c r="R201" s="144">
        <f t="shared" si="62"/>
        <v>0</v>
      </c>
      <c r="S201" s="144">
        <v>0</v>
      </c>
      <c r="T201" s="145">
        <f t="shared" si="63"/>
        <v>0</v>
      </c>
      <c r="AR201" s="146" t="s">
        <v>98</v>
      </c>
      <c r="AT201" s="146" t="s">
        <v>535</v>
      </c>
      <c r="AU201" s="146" t="s">
        <v>80</v>
      </c>
      <c r="AY201" s="18" t="s">
        <v>304</v>
      </c>
      <c r="BE201" s="147">
        <f t="shared" si="64"/>
        <v>0</v>
      </c>
      <c r="BF201" s="147">
        <f t="shared" si="65"/>
        <v>0</v>
      </c>
      <c r="BG201" s="147">
        <f t="shared" si="66"/>
        <v>0</v>
      </c>
      <c r="BH201" s="147">
        <f t="shared" si="67"/>
        <v>0</v>
      </c>
      <c r="BI201" s="147">
        <f t="shared" si="68"/>
        <v>0</v>
      </c>
      <c r="BJ201" s="18" t="s">
        <v>78</v>
      </c>
      <c r="BK201" s="147">
        <f t="shared" si="69"/>
        <v>0</v>
      </c>
      <c r="BL201" s="18" t="s">
        <v>86</v>
      </c>
      <c r="BM201" s="146" t="s">
        <v>1933</v>
      </c>
    </row>
    <row r="202" spans="2:65" s="11" customFormat="1" ht="25.9" customHeight="1" x14ac:dyDescent="0.2">
      <c r="B202" s="122"/>
      <c r="D202" s="123" t="s">
        <v>70</v>
      </c>
      <c r="E202" s="124" t="s">
        <v>5707</v>
      </c>
      <c r="F202" s="124" t="s">
        <v>5708</v>
      </c>
      <c r="I202" s="125"/>
      <c r="J202" s="126">
        <f>BK202</f>
        <v>0</v>
      </c>
      <c r="L202" s="122"/>
      <c r="M202" s="127"/>
      <c r="P202" s="128">
        <f>SUM(P203:P208)</f>
        <v>0</v>
      </c>
      <c r="R202" s="128">
        <f>SUM(R203:R208)</f>
        <v>0</v>
      </c>
      <c r="T202" s="129">
        <f>SUM(T203:T208)</f>
        <v>0</v>
      </c>
      <c r="AR202" s="123" t="s">
        <v>78</v>
      </c>
      <c r="AT202" s="130" t="s">
        <v>70</v>
      </c>
      <c r="AU202" s="130" t="s">
        <v>71</v>
      </c>
      <c r="AY202" s="123" t="s">
        <v>304</v>
      </c>
      <c r="BK202" s="131">
        <f>SUM(BK203:BK208)</f>
        <v>0</v>
      </c>
    </row>
    <row r="203" spans="2:65" s="1" customFormat="1" ht="16.5" customHeight="1" x14ac:dyDescent="0.2">
      <c r="B203" s="134"/>
      <c r="C203" s="135" t="s">
        <v>1253</v>
      </c>
      <c r="D203" s="135" t="s">
        <v>306</v>
      </c>
      <c r="E203" s="136" t="s">
        <v>5709</v>
      </c>
      <c r="F203" s="137" t="s">
        <v>5710</v>
      </c>
      <c r="G203" s="138" t="s">
        <v>2</v>
      </c>
      <c r="H203" s="139">
        <v>1</v>
      </c>
      <c r="I203" s="140"/>
      <c r="J203" s="141">
        <f t="shared" ref="J203:J208" si="70">ROUND(I203*H203,2)</f>
        <v>0</v>
      </c>
      <c r="K203" s="137" t="s">
        <v>4892</v>
      </c>
      <c r="L203" s="33"/>
      <c r="M203" s="142" t="s">
        <v>2</v>
      </c>
      <c r="N203" s="143" t="s">
        <v>42</v>
      </c>
      <c r="P203" s="144">
        <f t="shared" ref="P203:P208" si="71">O203*H203</f>
        <v>0</v>
      </c>
      <c r="Q203" s="144">
        <v>0</v>
      </c>
      <c r="R203" s="144">
        <f t="shared" ref="R203:R208" si="72">Q203*H203</f>
        <v>0</v>
      </c>
      <c r="S203" s="144">
        <v>0</v>
      </c>
      <c r="T203" s="145">
        <f t="shared" ref="T203:T208" si="73">S203*H203</f>
        <v>0</v>
      </c>
      <c r="AR203" s="146" t="s">
        <v>86</v>
      </c>
      <c r="AT203" s="146" t="s">
        <v>306</v>
      </c>
      <c r="AU203" s="146" t="s">
        <v>78</v>
      </c>
      <c r="AY203" s="18" t="s">
        <v>304</v>
      </c>
      <c r="BE203" s="147">
        <f t="shared" ref="BE203:BE208" si="74">IF(N203="základní",J203,0)</f>
        <v>0</v>
      </c>
      <c r="BF203" s="147">
        <f t="shared" ref="BF203:BF208" si="75">IF(N203="snížená",J203,0)</f>
        <v>0</v>
      </c>
      <c r="BG203" s="147">
        <f t="shared" ref="BG203:BG208" si="76">IF(N203="zákl. přenesená",J203,0)</f>
        <v>0</v>
      </c>
      <c r="BH203" s="147">
        <f t="shared" ref="BH203:BH208" si="77">IF(N203="sníž. přenesená",J203,0)</f>
        <v>0</v>
      </c>
      <c r="BI203" s="147">
        <f t="shared" ref="BI203:BI208" si="78">IF(N203="nulová",J203,0)</f>
        <v>0</v>
      </c>
      <c r="BJ203" s="18" t="s">
        <v>78</v>
      </c>
      <c r="BK203" s="147">
        <f t="shared" ref="BK203:BK208" si="79">ROUND(I203*H203,2)</f>
        <v>0</v>
      </c>
      <c r="BL203" s="18" t="s">
        <v>86</v>
      </c>
      <c r="BM203" s="146" t="s">
        <v>1942</v>
      </c>
    </row>
    <row r="204" spans="2:65" s="1" customFormat="1" ht="16.5" customHeight="1" x14ac:dyDescent="0.2">
      <c r="B204" s="134"/>
      <c r="C204" s="135" t="s">
        <v>1258</v>
      </c>
      <c r="D204" s="135" t="s">
        <v>306</v>
      </c>
      <c r="E204" s="136" t="s">
        <v>5711</v>
      </c>
      <c r="F204" s="137" t="s">
        <v>5712</v>
      </c>
      <c r="G204" s="138" t="s">
        <v>2</v>
      </c>
      <c r="H204" s="139">
        <v>1</v>
      </c>
      <c r="I204" s="140"/>
      <c r="J204" s="141">
        <f t="shared" si="70"/>
        <v>0</v>
      </c>
      <c r="K204" s="137" t="s">
        <v>4892</v>
      </c>
      <c r="L204" s="33"/>
      <c r="M204" s="142" t="s">
        <v>2</v>
      </c>
      <c r="N204" s="143" t="s">
        <v>42</v>
      </c>
      <c r="P204" s="144">
        <f t="shared" si="71"/>
        <v>0</v>
      </c>
      <c r="Q204" s="144">
        <v>0</v>
      </c>
      <c r="R204" s="144">
        <f t="shared" si="72"/>
        <v>0</v>
      </c>
      <c r="S204" s="144">
        <v>0</v>
      </c>
      <c r="T204" s="145">
        <f t="shared" si="73"/>
        <v>0</v>
      </c>
      <c r="AR204" s="146" t="s">
        <v>86</v>
      </c>
      <c r="AT204" s="146" t="s">
        <v>306</v>
      </c>
      <c r="AU204" s="146" t="s">
        <v>78</v>
      </c>
      <c r="AY204" s="18" t="s">
        <v>304</v>
      </c>
      <c r="BE204" s="147">
        <f t="shared" si="74"/>
        <v>0</v>
      </c>
      <c r="BF204" s="147">
        <f t="shared" si="75"/>
        <v>0</v>
      </c>
      <c r="BG204" s="147">
        <f t="shared" si="76"/>
        <v>0</v>
      </c>
      <c r="BH204" s="147">
        <f t="shared" si="77"/>
        <v>0</v>
      </c>
      <c r="BI204" s="147">
        <f t="shared" si="78"/>
        <v>0</v>
      </c>
      <c r="BJ204" s="18" t="s">
        <v>78</v>
      </c>
      <c r="BK204" s="147">
        <f t="shared" si="79"/>
        <v>0</v>
      </c>
      <c r="BL204" s="18" t="s">
        <v>86</v>
      </c>
      <c r="BM204" s="146" t="s">
        <v>1962</v>
      </c>
    </row>
    <row r="205" spans="2:65" s="1" customFormat="1" ht="16.5" customHeight="1" x14ac:dyDescent="0.2">
      <c r="B205" s="134"/>
      <c r="C205" s="135" t="s">
        <v>1264</v>
      </c>
      <c r="D205" s="135" t="s">
        <v>306</v>
      </c>
      <c r="E205" s="136" t="s">
        <v>5713</v>
      </c>
      <c r="F205" s="137" t="s">
        <v>5714</v>
      </c>
      <c r="G205" s="138" t="s">
        <v>2</v>
      </c>
      <c r="H205" s="139">
        <v>1</v>
      </c>
      <c r="I205" s="140"/>
      <c r="J205" s="141">
        <f t="shared" si="70"/>
        <v>0</v>
      </c>
      <c r="K205" s="137" t="s">
        <v>4892</v>
      </c>
      <c r="L205" s="33"/>
      <c r="M205" s="142" t="s">
        <v>2</v>
      </c>
      <c r="N205" s="143" t="s">
        <v>42</v>
      </c>
      <c r="P205" s="144">
        <f t="shared" si="71"/>
        <v>0</v>
      </c>
      <c r="Q205" s="144">
        <v>0</v>
      </c>
      <c r="R205" s="144">
        <f t="shared" si="72"/>
        <v>0</v>
      </c>
      <c r="S205" s="144">
        <v>0</v>
      </c>
      <c r="T205" s="145">
        <f t="shared" si="73"/>
        <v>0</v>
      </c>
      <c r="AR205" s="146" t="s">
        <v>86</v>
      </c>
      <c r="AT205" s="146" t="s">
        <v>306</v>
      </c>
      <c r="AU205" s="146" t="s">
        <v>78</v>
      </c>
      <c r="AY205" s="18" t="s">
        <v>304</v>
      </c>
      <c r="BE205" s="147">
        <f t="shared" si="74"/>
        <v>0</v>
      </c>
      <c r="BF205" s="147">
        <f t="shared" si="75"/>
        <v>0</v>
      </c>
      <c r="BG205" s="147">
        <f t="shared" si="76"/>
        <v>0</v>
      </c>
      <c r="BH205" s="147">
        <f t="shared" si="77"/>
        <v>0</v>
      </c>
      <c r="BI205" s="147">
        <f t="shared" si="78"/>
        <v>0</v>
      </c>
      <c r="BJ205" s="18" t="s">
        <v>78</v>
      </c>
      <c r="BK205" s="147">
        <f t="shared" si="79"/>
        <v>0</v>
      </c>
      <c r="BL205" s="18" t="s">
        <v>86</v>
      </c>
      <c r="BM205" s="146" t="s">
        <v>1969</v>
      </c>
    </row>
    <row r="206" spans="2:65" s="1" customFormat="1" ht="24.2" customHeight="1" x14ac:dyDescent="0.2">
      <c r="B206" s="134"/>
      <c r="C206" s="135" t="s">
        <v>1269</v>
      </c>
      <c r="D206" s="135" t="s">
        <v>306</v>
      </c>
      <c r="E206" s="136" t="s">
        <v>5715</v>
      </c>
      <c r="F206" s="137" t="s">
        <v>5716</v>
      </c>
      <c r="G206" s="138" t="s">
        <v>2</v>
      </c>
      <c r="H206" s="139">
        <v>1</v>
      </c>
      <c r="I206" s="140"/>
      <c r="J206" s="141">
        <f t="shared" si="70"/>
        <v>0</v>
      </c>
      <c r="K206" s="137" t="s">
        <v>4892</v>
      </c>
      <c r="L206" s="33"/>
      <c r="M206" s="142" t="s">
        <v>2</v>
      </c>
      <c r="N206" s="143" t="s">
        <v>42</v>
      </c>
      <c r="P206" s="144">
        <f t="shared" si="71"/>
        <v>0</v>
      </c>
      <c r="Q206" s="144">
        <v>0</v>
      </c>
      <c r="R206" s="144">
        <f t="shared" si="72"/>
        <v>0</v>
      </c>
      <c r="S206" s="144">
        <v>0</v>
      </c>
      <c r="T206" s="145">
        <f t="shared" si="73"/>
        <v>0</v>
      </c>
      <c r="AR206" s="146" t="s">
        <v>86</v>
      </c>
      <c r="AT206" s="146" t="s">
        <v>306</v>
      </c>
      <c r="AU206" s="146" t="s">
        <v>78</v>
      </c>
      <c r="AY206" s="18" t="s">
        <v>304</v>
      </c>
      <c r="BE206" s="147">
        <f t="shared" si="74"/>
        <v>0</v>
      </c>
      <c r="BF206" s="147">
        <f t="shared" si="75"/>
        <v>0</v>
      </c>
      <c r="BG206" s="147">
        <f t="shared" si="76"/>
        <v>0</v>
      </c>
      <c r="BH206" s="147">
        <f t="shared" si="77"/>
        <v>0</v>
      </c>
      <c r="BI206" s="147">
        <f t="shared" si="78"/>
        <v>0</v>
      </c>
      <c r="BJ206" s="18" t="s">
        <v>78</v>
      </c>
      <c r="BK206" s="147">
        <f t="shared" si="79"/>
        <v>0</v>
      </c>
      <c r="BL206" s="18" t="s">
        <v>86</v>
      </c>
      <c r="BM206" s="146" t="s">
        <v>1975</v>
      </c>
    </row>
    <row r="207" spans="2:65" s="1" customFormat="1" ht="16.5" customHeight="1" x14ac:dyDescent="0.2">
      <c r="B207" s="134"/>
      <c r="C207" s="135" t="s">
        <v>1278</v>
      </c>
      <c r="D207" s="135" t="s">
        <v>306</v>
      </c>
      <c r="E207" s="136" t="s">
        <v>5717</v>
      </c>
      <c r="F207" s="137" t="s">
        <v>5718</v>
      </c>
      <c r="G207" s="138" t="s">
        <v>2</v>
      </c>
      <c r="H207" s="139">
        <v>1</v>
      </c>
      <c r="I207" s="140"/>
      <c r="J207" s="141">
        <f t="shared" si="70"/>
        <v>0</v>
      </c>
      <c r="K207" s="137" t="s">
        <v>4892</v>
      </c>
      <c r="L207" s="33"/>
      <c r="M207" s="142" t="s">
        <v>2</v>
      </c>
      <c r="N207" s="143" t="s">
        <v>42</v>
      </c>
      <c r="P207" s="144">
        <f t="shared" si="71"/>
        <v>0</v>
      </c>
      <c r="Q207" s="144">
        <v>0</v>
      </c>
      <c r="R207" s="144">
        <f t="shared" si="72"/>
        <v>0</v>
      </c>
      <c r="S207" s="144">
        <v>0</v>
      </c>
      <c r="T207" s="145">
        <f t="shared" si="73"/>
        <v>0</v>
      </c>
      <c r="AR207" s="146" t="s">
        <v>86</v>
      </c>
      <c r="AT207" s="146" t="s">
        <v>306</v>
      </c>
      <c r="AU207" s="146" t="s">
        <v>78</v>
      </c>
      <c r="AY207" s="18" t="s">
        <v>304</v>
      </c>
      <c r="BE207" s="147">
        <f t="shared" si="74"/>
        <v>0</v>
      </c>
      <c r="BF207" s="147">
        <f t="shared" si="75"/>
        <v>0</v>
      </c>
      <c r="BG207" s="147">
        <f t="shared" si="76"/>
        <v>0</v>
      </c>
      <c r="BH207" s="147">
        <f t="shared" si="77"/>
        <v>0</v>
      </c>
      <c r="BI207" s="147">
        <f t="shared" si="78"/>
        <v>0</v>
      </c>
      <c r="BJ207" s="18" t="s">
        <v>78</v>
      </c>
      <c r="BK207" s="147">
        <f t="shared" si="79"/>
        <v>0</v>
      </c>
      <c r="BL207" s="18" t="s">
        <v>86</v>
      </c>
      <c r="BM207" s="146" t="s">
        <v>2028</v>
      </c>
    </row>
    <row r="208" spans="2:65" s="1" customFormat="1" ht="16.5" customHeight="1" x14ac:dyDescent="0.2">
      <c r="B208" s="134"/>
      <c r="C208" s="135" t="s">
        <v>1282</v>
      </c>
      <c r="D208" s="135" t="s">
        <v>306</v>
      </c>
      <c r="E208" s="136" t="s">
        <v>5719</v>
      </c>
      <c r="F208" s="137" t="s">
        <v>5720</v>
      </c>
      <c r="G208" s="138" t="s">
        <v>2</v>
      </c>
      <c r="H208" s="139">
        <v>1</v>
      </c>
      <c r="I208" s="140"/>
      <c r="J208" s="141">
        <f t="shared" si="70"/>
        <v>0</v>
      </c>
      <c r="K208" s="137" t="s">
        <v>4892</v>
      </c>
      <c r="L208" s="33"/>
      <c r="M208" s="142" t="s">
        <v>2</v>
      </c>
      <c r="N208" s="143" t="s">
        <v>42</v>
      </c>
      <c r="P208" s="144">
        <f t="shared" si="71"/>
        <v>0</v>
      </c>
      <c r="Q208" s="144">
        <v>0</v>
      </c>
      <c r="R208" s="144">
        <f t="shared" si="72"/>
        <v>0</v>
      </c>
      <c r="S208" s="144">
        <v>0</v>
      </c>
      <c r="T208" s="145">
        <f t="shared" si="73"/>
        <v>0</v>
      </c>
      <c r="AR208" s="146" t="s">
        <v>86</v>
      </c>
      <c r="AT208" s="146" t="s">
        <v>306</v>
      </c>
      <c r="AU208" s="146" t="s">
        <v>78</v>
      </c>
      <c r="AY208" s="18" t="s">
        <v>304</v>
      </c>
      <c r="BE208" s="147">
        <f t="shared" si="74"/>
        <v>0</v>
      </c>
      <c r="BF208" s="147">
        <f t="shared" si="75"/>
        <v>0</v>
      </c>
      <c r="BG208" s="147">
        <f t="shared" si="76"/>
        <v>0</v>
      </c>
      <c r="BH208" s="147">
        <f t="shared" si="77"/>
        <v>0</v>
      </c>
      <c r="BI208" s="147">
        <f t="shared" si="78"/>
        <v>0</v>
      </c>
      <c r="BJ208" s="18" t="s">
        <v>78</v>
      </c>
      <c r="BK208" s="147">
        <f t="shared" si="79"/>
        <v>0</v>
      </c>
      <c r="BL208" s="18" t="s">
        <v>86</v>
      </c>
      <c r="BM208" s="146" t="s">
        <v>2038</v>
      </c>
    </row>
    <row r="209" spans="2:65" s="11" customFormat="1" ht="25.9" customHeight="1" x14ac:dyDescent="0.2">
      <c r="B209" s="122"/>
      <c r="D209" s="123" t="s">
        <v>70</v>
      </c>
      <c r="E209" s="124" t="s">
        <v>5721</v>
      </c>
      <c r="F209" s="124" t="s">
        <v>5722</v>
      </c>
      <c r="I209" s="125"/>
      <c r="J209" s="126">
        <f>BK209</f>
        <v>0</v>
      </c>
      <c r="L209" s="122"/>
      <c r="M209" s="127"/>
      <c r="P209" s="128">
        <f>SUM(P210:P216)</f>
        <v>0</v>
      </c>
      <c r="R209" s="128">
        <f>SUM(R210:R216)</f>
        <v>0</v>
      </c>
      <c r="T209" s="129">
        <f>SUM(T210:T216)</f>
        <v>0</v>
      </c>
      <c r="AR209" s="123" t="s">
        <v>78</v>
      </c>
      <c r="AT209" s="130" t="s">
        <v>70</v>
      </c>
      <c r="AU209" s="130" t="s">
        <v>71</v>
      </c>
      <c r="AY209" s="123" t="s">
        <v>304</v>
      </c>
      <c r="BK209" s="131">
        <f>SUM(BK210:BK216)</f>
        <v>0</v>
      </c>
    </row>
    <row r="210" spans="2:65" s="1" customFormat="1" ht="16.5" customHeight="1" x14ac:dyDescent="0.2">
      <c r="B210" s="134"/>
      <c r="C210" s="135" t="s">
        <v>1290</v>
      </c>
      <c r="D210" s="135" t="s">
        <v>306</v>
      </c>
      <c r="E210" s="136" t="s">
        <v>5723</v>
      </c>
      <c r="F210" s="137" t="s">
        <v>5724</v>
      </c>
      <c r="G210" s="138" t="s">
        <v>2</v>
      </c>
      <c r="H210" s="139">
        <v>1</v>
      </c>
      <c r="I210" s="140"/>
      <c r="J210" s="141">
        <f t="shared" ref="J210:J216" si="80">ROUND(I210*H210,2)</f>
        <v>0</v>
      </c>
      <c r="K210" s="137" t="s">
        <v>4892</v>
      </c>
      <c r="L210" s="33"/>
      <c r="M210" s="142" t="s">
        <v>2</v>
      </c>
      <c r="N210" s="143" t="s">
        <v>42</v>
      </c>
      <c r="P210" s="144">
        <f t="shared" ref="P210:P216" si="81">O210*H210</f>
        <v>0</v>
      </c>
      <c r="Q210" s="144">
        <v>0</v>
      </c>
      <c r="R210" s="144">
        <f t="shared" ref="R210:R216" si="82">Q210*H210</f>
        <v>0</v>
      </c>
      <c r="S210" s="144">
        <v>0</v>
      </c>
      <c r="T210" s="145">
        <f t="shared" ref="T210:T216" si="83">S210*H210</f>
        <v>0</v>
      </c>
      <c r="AR210" s="146" t="s">
        <v>86</v>
      </c>
      <c r="AT210" s="146" t="s">
        <v>306</v>
      </c>
      <c r="AU210" s="146" t="s">
        <v>78</v>
      </c>
      <c r="AY210" s="18" t="s">
        <v>304</v>
      </c>
      <c r="BE210" s="147">
        <f t="shared" ref="BE210:BE216" si="84">IF(N210="základní",J210,0)</f>
        <v>0</v>
      </c>
      <c r="BF210" s="147">
        <f t="shared" ref="BF210:BF216" si="85">IF(N210="snížená",J210,0)</f>
        <v>0</v>
      </c>
      <c r="BG210" s="147">
        <f t="shared" ref="BG210:BG216" si="86">IF(N210="zákl. přenesená",J210,0)</f>
        <v>0</v>
      </c>
      <c r="BH210" s="147">
        <f t="shared" ref="BH210:BH216" si="87">IF(N210="sníž. přenesená",J210,0)</f>
        <v>0</v>
      </c>
      <c r="BI210" s="147">
        <f t="shared" ref="BI210:BI216" si="88">IF(N210="nulová",J210,0)</f>
        <v>0</v>
      </c>
      <c r="BJ210" s="18" t="s">
        <v>78</v>
      </c>
      <c r="BK210" s="147">
        <f t="shared" ref="BK210:BK216" si="89">ROUND(I210*H210,2)</f>
        <v>0</v>
      </c>
      <c r="BL210" s="18" t="s">
        <v>86</v>
      </c>
      <c r="BM210" s="146" t="s">
        <v>2055</v>
      </c>
    </row>
    <row r="211" spans="2:65" s="1" customFormat="1" ht="24.2" customHeight="1" x14ac:dyDescent="0.2">
      <c r="B211" s="134"/>
      <c r="C211" s="135" t="s">
        <v>1330</v>
      </c>
      <c r="D211" s="135" t="s">
        <v>306</v>
      </c>
      <c r="E211" s="136" t="s">
        <v>5725</v>
      </c>
      <c r="F211" s="137" t="s">
        <v>5726</v>
      </c>
      <c r="G211" s="138" t="s">
        <v>2</v>
      </c>
      <c r="H211" s="139">
        <v>1</v>
      </c>
      <c r="I211" s="140"/>
      <c r="J211" s="141">
        <f t="shared" si="80"/>
        <v>0</v>
      </c>
      <c r="K211" s="137" t="s">
        <v>4892</v>
      </c>
      <c r="L211" s="33"/>
      <c r="M211" s="142" t="s">
        <v>2</v>
      </c>
      <c r="N211" s="143" t="s">
        <v>42</v>
      </c>
      <c r="P211" s="144">
        <f t="shared" si="81"/>
        <v>0</v>
      </c>
      <c r="Q211" s="144">
        <v>0</v>
      </c>
      <c r="R211" s="144">
        <f t="shared" si="82"/>
        <v>0</v>
      </c>
      <c r="S211" s="144">
        <v>0</v>
      </c>
      <c r="T211" s="145">
        <f t="shared" si="83"/>
        <v>0</v>
      </c>
      <c r="AR211" s="146" t="s">
        <v>86</v>
      </c>
      <c r="AT211" s="146" t="s">
        <v>306</v>
      </c>
      <c r="AU211" s="146" t="s">
        <v>78</v>
      </c>
      <c r="AY211" s="18" t="s">
        <v>304</v>
      </c>
      <c r="BE211" s="147">
        <f t="shared" si="84"/>
        <v>0</v>
      </c>
      <c r="BF211" s="147">
        <f t="shared" si="85"/>
        <v>0</v>
      </c>
      <c r="BG211" s="147">
        <f t="shared" si="86"/>
        <v>0</v>
      </c>
      <c r="BH211" s="147">
        <f t="shared" si="87"/>
        <v>0</v>
      </c>
      <c r="BI211" s="147">
        <f t="shared" si="88"/>
        <v>0</v>
      </c>
      <c r="BJ211" s="18" t="s">
        <v>78</v>
      </c>
      <c r="BK211" s="147">
        <f t="shared" si="89"/>
        <v>0</v>
      </c>
      <c r="BL211" s="18" t="s">
        <v>86</v>
      </c>
      <c r="BM211" s="146" t="s">
        <v>2070</v>
      </c>
    </row>
    <row r="212" spans="2:65" s="1" customFormat="1" ht="24.2" customHeight="1" x14ac:dyDescent="0.2">
      <c r="B212" s="134"/>
      <c r="C212" s="135" t="s">
        <v>1338</v>
      </c>
      <c r="D212" s="135" t="s">
        <v>306</v>
      </c>
      <c r="E212" s="136" t="s">
        <v>5727</v>
      </c>
      <c r="F212" s="137" t="s">
        <v>5728</v>
      </c>
      <c r="G212" s="138" t="s">
        <v>2</v>
      </c>
      <c r="H212" s="139">
        <v>1</v>
      </c>
      <c r="I212" s="140"/>
      <c r="J212" s="141">
        <f t="shared" si="80"/>
        <v>0</v>
      </c>
      <c r="K212" s="137" t="s">
        <v>4892</v>
      </c>
      <c r="L212" s="33"/>
      <c r="M212" s="142" t="s">
        <v>2</v>
      </c>
      <c r="N212" s="143" t="s">
        <v>42</v>
      </c>
      <c r="P212" s="144">
        <f t="shared" si="81"/>
        <v>0</v>
      </c>
      <c r="Q212" s="144">
        <v>0</v>
      </c>
      <c r="R212" s="144">
        <f t="shared" si="82"/>
        <v>0</v>
      </c>
      <c r="S212" s="144">
        <v>0</v>
      </c>
      <c r="T212" s="145">
        <f t="shared" si="83"/>
        <v>0</v>
      </c>
      <c r="AR212" s="146" t="s">
        <v>86</v>
      </c>
      <c r="AT212" s="146" t="s">
        <v>306</v>
      </c>
      <c r="AU212" s="146" t="s">
        <v>78</v>
      </c>
      <c r="AY212" s="18" t="s">
        <v>304</v>
      </c>
      <c r="BE212" s="147">
        <f t="shared" si="84"/>
        <v>0</v>
      </c>
      <c r="BF212" s="147">
        <f t="shared" si="85"/>
        <v>0</v>
      </c>
      <c r="BG212" s="147">
        <f t="shared" si="86"/>
        <v>0</v>
      </c>
      <c r="BH212" s="147">
        <f t="shared" si="87"/>
        <v>0</v>
      </c>
      <c r="BI212" s="147">
        <f t="shared" si="88"/>
        <v>0</v>
      </c>
      <c r="BJ212" s="18" t="s">
        <v>78</v>
      </c>
      <c r="BK212" s="147">
        <f t="shared" si="89"/>
        <v>0</v>
      </c>
      <c r="BL212" s="18" t="s">
        <v>86</v>
      </c>
      <c r="BM212" s="146" t="s">
        <v>2078</v>
      </c>
    </row>
    <row r="213" spans="2:65" s="1" customFormat="1" ht="24.2" customHeight="1" x14ac:dyDescent="0.2">
      <c r="B213" s="134"/>
      <c r="C213" s="135" t="s">
        <v>1343</v>
      </c>
      <c r="D213" s="135" t="s">
        <v>306</v>
      </c>
      <c r="E213" s="136" t="s">
        <v>5729</v>
      </c>
      <c r="F213" s="137" t="s">
        <v>5730</v>
      </c>
      <c r="G213" s="138" t="s">
        <v>2</v>
      </c>
      <c r="H213" s="139">
        <v>1</v>
      </c>
      <c r="I213" s="140"/>
      <c r="J213" s="141">
        <f t="shared" si="80"/>
        <v>0</v>
      </c>
      <c r="K213" s="137" t="s">
        <v>4892</v>
      </c>
      <c r="L213" s="33"/>
      <c r="M213" s="142" t="s">
        <v>2</v>
      </c>
      <c r="N213" s="143" t="s">
        <v>42</v>
      </c>
      <c r="P213" s="144">
        <f t="shared" si="81"/>
        <v>0</v>
      </c>
      <c r="Q213" s="144">
        <v>0</v>
      </c>
      <c r="R213" s="144">
        <f t="shared" si="82"/>
        <v>0</v>
      </c>
      <c r="S213" s="144">
        <v>0</v>
      </c>
      <c r="T213" s="145">
        <f t="shared" si="83"/>
        <v>0</v>
      </c>
      <c r="AR213" s="146" t="s">
        <v>86</v>
      </c>
      <c r="AT213" s="146" t="s">
        <v>306</v>
      </c>
      <c r="AU213" s="146" t="s">
        <v>78</v>
      </c>
      <c r="AY213" s="18" t="s">
        <v>304</v>
      </c>
      <c r="BE213" s="147">
        <f t="shared" si="84"/>
        <v>0</v>
      </c>
      <c r="BF213" s="147">
        <f t="shared" si="85"/>
        <v>0</v>
      </c>
      <c r="BG213" s="147">
        <f t="shared" si="86"/>
        <v>0</v>
      </c>
      <c r="BH213" s="147">
        <f t="shared" si="87"/>
        <v>0</v>
      </c>
      <c r="BI213" s="147">
        <f t="shared" si="88"/>
        <v>0</v>
      </c>
      <c r="BJ213" s="18" t="s">
        <v>78</v>
      </c>
      <c r="BK213" s="147">
        <f t="shared" si="89"/>
        <v>0</v>
      </c>
      <c r="BL213" s="18" t="s">
        <v>86</v>
      </c>
      <c r="BM213" s="146" t="s">
        <v>2092</v>
      </c>
    </row>
    <row r="214" spans="2:65" s="1" customFormat="1" ht="16.5" customHeight="1" x14ac:dyDescent="0.2">
      <c r="B214" s="134"/>
      <c r="C214" s="135" t="s">
        <v>1349</v>
      </c>
      <c r="D214" s="135" t="s">
        <v>306</v>
      </c>
      <c r="E214" s="136" t="s">
        <v>5731</v>
      </c>
      <c r="F214" s="137" t="s">
        <v>5732</v>
      </c>
      <c r="G214" s="138" t="s">
        <v>2</v>
      </c>
      <c r="H214" s="139">
        <v>1</v>
      </c>
      <c r="I214" s="140"/>
      <c r="J214" s="141">
        <f t="shared" si="80"/>
        <v>0</v>
      </c>
      <c r="K214" s="137" t="s">
        <v>4892</v>
      </c>
      <c r="L214" s="33"/>
      <c r="M214" s="142" t="s">
        <v>2</v>
      </c>
      <c r="N214" s="143" t="s">
        <v>42</v>
      </c>
      <c r="P214" s="144">
        <f t="shared" si="81"/>
        <v>0</v>
      </c>
      <c r="Q214" s="144">
        <v>0</v>
      </c>
      <c r="R214" s="144">
        <f t="shared" si="82"/>
        <v>0</v>
      </c>
      <c r="S214" s="144">
        <v>0</v>
      </c>
      <c r="T214" s="145">
        <f t="shared" si="83"/>
        <v>0</v>
      </c>
      <c r="AR214" s="146" t="s">
        <v>86</v>
      </c>
      <c r="AT214" s="146" t="s">
        <v>306</v>
      </c>
      <c r="AU214" s="146" t="s">
        <v>78</v>
      </c>
      <c r="AY214" s="18" t="s">
        <v>304</v>
      </c>
      <c r="BE214" s="147">
        <f t="shared" si="84"/>
        <v>0</v>
      </c>
      <c r="BF214" s="147">
        <f t="shared" si="85"/>
        <v>0</v>
      </c>
      <c r="BG214" s="147">
        <f t="shared" si="86"/>
        <v>0</v>
      </c>
      <c r="BH214" s="147">
        <f t="shared" si="87"/>
        <v>0</v>
      </c>
      <c r="BI214" s="147">
        <f t="shared" si="88"/>
        <v>0</v>
      </c>
      <c r="BJ214" s="18" t="s">
        <v>78</v>
      </c>
      <c r="BK214" s="147">
        <f t="shared" si="89"/>
        <v>0</v>
      </c>
      <c r="BL214" s="18" t="s">
        <v>86</v>
      </c>
      <c r="BM214" s="146" t="s">
        <v>2100</v>
      </c>
    </row>
    <row r="215" spans="2:65" s="1" customFormat="1" ht="16.5" customHeight="1" x14ac:dyDescent="0.2">
      <c r="B215" s="134"/>
      <c r="C215" s="135" t="s">
        <v>1358</v>
      </c>
      <c r="D215" s="135" t="s">
        <v>306</v>
      </c>
      <c r="E215" s="136" t="s">
        <v>5733</v>
      </c>
      <c r="F215" s="137" t="s">
        <v>5734</v>
      </c>
      <c r="G215" s="138" t="s">
        <v>2</v>
      </c>
      <c r="H215" s="139">
        <v>1</v>
      </c>
      <c r="I215" s="140"/>
      <c r="J215" s="141">
        <f t="shared" si="80"/>
        <v>0</v>
      </c>
      <c r="K215" s="137" t="s">
        <v>4892</v>
      </c>
      <c r="L215" s="33"/>
      <c r="M215" s="142" t="s">
        <v>2</v>
      </c>
      <c r="N215" s="143" t="s">
        <v>42</v>
      </c>
      <c r="P215" s="144">
        <f t="shared" si="81"/>
        <v>0</v>
      </c>
      <c r="Q215" s="144">
        <v>0</v>
      </c>
      <c r="R215" s="144">
        <f t="shared" si="82"/>
        <v>0</v>
      </c>
      <c r="S215" s="144">
        <v>0</v>
      </c>
      <c r="T215" s="145">
        <f t="shared" si="83"/>
        <v>0</v>
      </c>
      <c r="AR215" s="146" t="s">
        <v>86</v>
      </c>
      <c r="AT215" s="146" t="s">
        <v>306</v>
      </c>
      <c r="AU215" s="146" t="s">
        <v>78</v>
      </c>
      <c r="AY215" s="18" t="s">
        <v>304</v>
      </c>
      <c r="BE215" s="147">
        <f t="shared" si="84"/>
        <v>0</v>
      </c>
      <c r="BF215" s="147">
        <f t="shared" si="85"/>
        <v>0</v>
      </c>
      <c r="BG215" s="147">
        <f t="shared" si="86"/>
        <v>0</v>
      </c>
      <c r="BH215" s="147">
        <f t="shared" si="87"/>
        <v>0</v>
      </c>
      <c r="BI215" s="147">
        <f t="shared" si="88"/>
        <v>0</v>
      </c>
      <c r="BJ215" s="18" t="s">
        <v>78</v>
      </c>
      <c r="BK215" s="147">
        <f t="shared" si="89"/>
        <v>0</v>
      </c>
      <c r="BL215" s="18" t="s">
        <v>86</v>
      </c>
      <c r="BM215" s="146" t="s">
        <v>2112</v>
      </c>
    </row>
    <row r="216" spans="2:65" s="1" customFormat="1" ht="21.75" customHeight="1" x14ac:dyDescent="0.2">
      <c r="B216" s="134"/>
      <c r="C216" s="135" t="s">
        <v>1367</v>
      </c>
      <c r="D216" s="135" t="s">
        <v>306</v>
      </c>
      <c r="E216" s="136" t="s">
        <v>5735</v>
      </c>
      <c r="F216" s="137" t="s">
        <v>5736</v>
      </c>
      <c r="G216" s="138" t="s">
        <v>2</v>
      </c>
      <c r="H216" s="139">
        <v>1</v>
      </c>
      <c r="I216" s="140"/>
      <c r="J216" s="141">
        <f t="shared" si="80"/>
        <v>0</v>
      </c>
      <c r="K216" s="137" t="s">
        <v>4892</v>
      </c>
      <c r="L216" s="33"/>
      <c r="M216" s="194" t="s">
        <v>2</v>
      </c>
      <c r="N216" s="195" t="s">
        <v>42</v>
      </c>
      <c r="O216" s="192"/>
      <c r="P216" s="196">
        <f t="shared" si="81"/>
        <v>0</v>
      </c>
      <c r="Q216" s="196">
        <v>0</v>
      </c>
      <c r="R216" s="196">
        <f t="shared" si="82"/>
        <v>0</v>
      </c>
      <c r="S216" s="196">
        <v>0</v>
      </c>
      <c r="T216" s="197">
        <f t="shared" si="83"/>
        <v>0</v>
      </c>
      <c r="AR216" s="146" t="s">
        <v>86</v>
      </c>
      <c r="AT216" s="146" t="s">
        <v>306</v>
      </c>
      <c r="AU216" s="146" t="s">
        <v>78</v>
      </c>
      <c r="AY216" s="18" t="s">
        <v>304</v>
      </c>
      <c r="BE216" s="147">
        <f t="shared" si="84"/>
        <v>0</v>
      </c>
      <c r="BF216" s="147">
        <f t="shared" si="85"/>
        <v>0</v>
      </c>
      <c r="BG216" s="147">
        <f t="shared" si="86"/>
        <v>0</v>
      </c>
      <c r="BH216" s="147">
        <f t="shared" si="87"/>
        <v>0</v>
      </c>
      <c r="BI216" s="147">
        <f t="shared" si="88"/>
        <v>0</v>
      </c>
      <c r="BJ216" s="18" t="s">
        <v>78</v>
      </c>
      <c r="BK216" s="147">
        <f t="shared" si="89"/>
        <v>0</v>
      </c>
      <c r="BL216" s="18" t="s">
        <v>86</v>
      </c>
      <c r="BM216" s="146" t="s">
        <v>2127</v>
      </c>
    </row>
    <row r="217" spans="2:65" s="1" customFormat="1" ht="6.95" customHeight="1" x14ac:dyDescent="0.2">
      <c r="B217" s="42"/>
      <c r="C217" s="43"/>
      <c r="D217" s="43"/>
      <c r="E217" s="43"/>
      <c r="F217" s="43"/>
      <c r="G217" s="43"/>
      <c r="H217" s="43"/>
      <c r="I217" s="43"/>
      <c r="J217" s="43"/>
      <c r="K217" s="43"/>
      <c r="L217" s="33"/>
    </row>
  </sheetData>
  <sheetProtection algorithmName="SHA-512" hashValue="4Kph2Tqx+VcIbeH1rNYtnvaOfrnyypx7Hcark19BbttgODKr5ZxHtbROcv00GHmmL0Pkm4EnZRPufWY8aWepBg==" saltValue="CWJL0xiXjmIsMkR90uWvMA==" spinCount="100000" sheet="1" objects="1" scenarios="1"/>
  <autoFilter ref="C100:K216" xr:uid="{00000000-0009-0000-0000-000006000000}"/>
  <mergeCells count="12">
    <mergeCell ref="E93:H93"/>
    <mergeCell ref="L2:V2"/>
    <mergeCell ref="E50:H50"/>
    <mergeCell ref="E52:H52"/>
    <mergeCell ref="E54:H54"/>
    <mergeCell ref="E89:H89"/>
    <mergeCell ref="E91:H9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9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103</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s="1" customFormat="1" ht="12" customHeight="1" x14ac:dyDescent="0.2">
      <c r="B8" s="33"/>
      <c r="D8" s="28" t="s">
        <v>149</v>
      </c>
      <c r="L8" s="33"/>
    </row>
    <row r="9" spans="2:46" s="1" customFormat="1" ht="16.5" customHeight="1" x14ac:dyDescent="0.2">
      <c r="B9" s="33"/>
      <c r="E9" s="326" t="s">
        <v>5737</v>
      </c>
      <c r="F9" s="329"/>
      <c r="G9" s="329"/>
      <c r="H9" s="329"/>
      <c r="L9" s="33"/>
    </row>
    <row r="10" spans="2:46" s="1" customFormat="1" x14ac:dyDescent="0.2">
      <c r="B10" s="33"/>
      <c r="L10" s="33"/>
    </row>
    <row r="11" spans="2:46" s="1" customFormat="1" ht="12" customHeight="1" x14ac:dyDescent="0.2">
      <c r="B11" s="33"/>
      <c r="D11" s="28" t="s">
        <v>18</v>
      </c>
      <c r="F11" s="26" t="s">
        <v>2</v>
      </c>
      <c r="I11" s="28" t="s">
        <v>19</v>
      </c>
      <c r="J11" s="26" t="s">
        <v>2</v>
      </c>
      <c r="L11" s="33"/>
    </row>
    <row r="12" spans="2:46" s="1" customFormat="1" ht="12" customHeight="1" x14ac:dyDescent="0.2">
      <c r="B12" s="33"/>
      <c r="D12" s="28" t="s">
        <v>20</v>
      </c>
      <c r="F12" s="26" t="s">
        <v>21</v>
      </c>
      <c r="I12" s="28" t="s">
        <v>22</v>
      </c>
      <c r="J12" s="50" t="str">
        <f>'Rekapitulace stavby'!AN8</f>
        <v>9. 5. 2023</v>
      </c>
      <c r="L12" s="33"/>
    </row>
    <row r="13" spans="2:46" s="1" customFormat="1" ht="10.9" customHeight="1" x14ac:dyDescent="0.2">
      <c r="B13" s="33"/>
      <c r="L13" s="33"/>
    </row>
    <row r="14" spans="2:46" s="1" customFormat="1" ht="12" customHeight="1" x14ac:dyDescent="0.2">
      <c r="B14" s="33"/>
      <c r="D14" s="28" t="s">
        <v>24</v>
      </c>
      <c r="I14" s="28" t="s">
        <v>25</v>
      </c>
      <c r="J14" s="26" t="str">
        <f>IF('Rekapitulace stavby'!AN10="","",'Rekapitulace stavby'!AN10)</f>
        <v/>
      </c>
      <c r="L14" s="33"/>
    </row>
    <row r="15" spans="2:46" s="1" customFormat="1" ht="18" customHeight="1" x14ac:dyDescent="0.2">
      <c r="B15" s="33"/>
      <c r="E15" s="26" t="str">
        <f>IF('Rekapitulace stavby'!E11="","",'Rekapitulace stavby'!E11)</f>
        <v xml:space="preserve"> </v>
      </c>
      <c r="I15" s="28" t="s">
        <v>26</v>
      </c>
      <c r="J15" s="26" t="str">
        <f>IF('Rekapitulace stavby'!AN11="","",'Rekapitulace stavby'!AN11)</f>
        <v/>
      </c>
      <c r="L15" s="33"/>
    </row>
    <row r="16" spans="2:46" s="1" customFormat="1" ht="6.95" customHeight="1" x14ac:dyDescent="0.2">
      <c r="B16" s="33"/>
      <c r="L16" s="33"/>
    </row>
    <row r="17" spans="2:12" s="1" customFormat="1" ht="12" customHeight="1" x14ac:dyDescent="0.2">
      <c r="B17" s="33"/>
      <c r="D17" s="28" t="s">
        <v>27</v>
      </c>
      <c r="I17" s="28" t="s">
        <v>25</v>
      </c>
      <c r="J17" s="29" t="str">
        <f>'Rekapitulace stavby'!AN13</f>
        <v>Vyplň údaj</v>
      </c>
      <c r="L17" s="33"/>
    </row>
    <row r="18" spans="2:12" s="1" customFormat="1" ht="18" customHeight="1" x14ac:dyDescent="0.2">
      <c r="B18" s="33"/>
      <c r="E18" s="332" t="str">
        <f>'Rekapitulace stavby'!E14</f>
        <v>Vyplň údaj</v>
      </c>
      <c r="F18" s="301"/>
      <c r="G18" s="301"/>
      <c r="H18" s="301"/>
      <c r="I18" s="28" t="s">
        <v>26</v>
      </c>
      <c r="J18" s="29" t="str">
        <f>'Rekapitulace stavby'!AN14</f>
        <v>Vyplň údaj</v>
      </c>
      <c r="L18" s="33"/>
    </row>
    <row r="19" spans="2:12" s="1" customFormat="1" ht="6.95" customHeight="1" x14ac:dyDescent="0.2">
      <c r="B19" s="33"/>
      <c r="L19" s="33"/>
    </row>
    <row r="20" spans="2:12" s="1" customFormat="1" ht="12" customHeight="1" x14ac:dyDescent="0.2">
      <c r="B20" s="33"/>
      <c r="D20" s="28" t="s">
        <v>29</v>
      </c>
      <c r="I20" s="28" t="s">
        <v>25</v>
      </c>
      <c r="J20" s="26" t="s">
        <v>30</v>
      </c>
      <c r="L20" s="33"/>
    </row>
    <row r="21" spans="2:12" s="1" customFormat="1" ht="18" customHeight="1" x14ac:dyDescent="0.2">
      <c r="B21" s="33"/>
      <c r="E21" s="26" t="s">
        <v>2</v>
      </c>
      <c r="I21" s="28" t="s">
        <v>26</v>
      </c>
      <c r="J21" s="26" t="s">
        <v>2</v>
      </c>
      <c r="L21" s="33"/>
    </row>
    <row r="22" spans="2:12" s="1" customFormat="1" ht="6.95" customHeight="1" x14ac:dyDescent="0.2">
      <c r="B22" s="33"/>
      <c r="L22" s="33"/>
    </row>
    <row r="23" spans="2:12" s="1" customFormat="1" ht="12" customHeight="1" x14ac:dyDescent="0.2">
      <c r="B23" s="33"/>
      <c r="D23" s="28" t="s">
        <v>33</v>
      </c>
      <c r="I23" s="28" t="s">
        <v>25</v>
      </c>
      <c r="J23" s="26" t="str">
        <f>IF('Rekapitulace stavby'!AN19="","",'Rekapitulace stavby'!AN19)</f>
        <v/>
      </c>
      <c r="L23" s="33"/>
    </row>
    <row r="24" spans="2:12" s="1" customFormat="1" ht="18" customHeight="1" x14ac:dyDescent="0.2">
      <c r="B24" s="33"/>
      <c r="E24" s="26" t="str">
        <f>IF('Rekapitulace stavby'!E20="","",'Rekapitulace stavby'!E20)</f>
        <v>Ing.Jiří Pitra</v>
      </c>
      <c r="I24" s="28" t="s">
        <v>26</v>
      </c>
      <c r="J24" s="26" t="str">
        <f>IF('Rekapitulace stavby'!AN20="","",'Rekapitulace stavby'!AN20)</f>
        <v/>
      </c>
      <c r="L24" s="33"/>
    </row>
    <row r="25" spans="2:12" s="1" customFormat="1" ht="6.95" customHeight="1" x14ac:dyDescent="0.2">
      <c r="B25" s="33"/>
      <c r="L25" s="33"/>
    </row>
    <row r="26" spans="2:12" s="1" customFormat="1" ht="12" customHeight="1" x14ac:dyDescent="0.2">
      <c r="B26" s="33"/>
      <c r="D26" s="28" t="s">
        <v>35</v>
      </c>
      <c r="L26" s="33"/>
    </row>
    <row r="27" spans="2:12" s="7" customFormat="1" ht="16.5" customHeight="1" x14ac:dyDescent="0.2">
      <c r="B27" s="93"/>
      <c r="E27" s="306" t="s">
        <v>2</v>
      </c>
      <c r="F27" s="306"/>
      <c r="G27" s="306"/>
      <c r="H27" s="30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5" t="s">
        <v>37</v>
      </c>
      <c r="J30" s="64">
        <f>ROUND(J85,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39</v>
      </c>
      <c r="I32" s="36" t="s">
        <v>38</v>
      </c>
      <c r="J32" s="36" t="s">
        <v>40</v>
      </c>
      <c r="L32" s="33"/>
    </row>
    <row r="33" spans="2:12" s="1" customFormat="1" ht="14.45" customHeight="1" x14ac:dyDescent="0.2">
      <c r="B33" s="33"/>
      <c r="D33" s="53" t="s">
        <v>41</v>
      </c>
      <c r="E33" s="28" t="s">
        <v>42</v>
      </c>
      <c r="F33" s="84">
        <f>ROUND((SUM(BE85:BE196)),  2)</f>
        <v>0</v>
      </c>
      <c r="I33" s="96">
        <v>0.21</v>
      </c>
      <c r="J33" s="84">
        <f>ROUND(((SUM(BE85:BE196))*I33),  2)</f>
        <v>0</v>
      </c>
      <c r="L33" s="33"/>
    </row>
    <row r="34" spans="2:12" s="1" customFormat="1" ht="14.45" customHeight="1" x14ac:dyDescent="0.2">
      <c r="B34" s="33"/>
      <c r="E34" s="28" t="s">
        <v>43</v>
      </c>
      <c r="F34" s="84">
        <f>ROUND((SUM(BF85:BF196)),  2)</f>
        <v>0</v>
      </c>
      <c r="I34" s="96">
        <v>0.15</v>
      </c>
      <c r="J34" s="84">
        <f>ROUND(((SUM(BF85:BF196))*I34),  2)</f>
        <v>0</v>
      </c>
      <c r="L34" s="33"/>
    </row>
    <row r="35" spans="2:12" s="1" customFormat="1" ht="14.45" hidden="1" customHeight="1" x14ac:dyDescent="0.2">
      <c r="B35" s="33"/>
      <c r="E35" s="28" t="s">
        <v>44</v>
      </c>
      <c r="F35" s="84">
        <f>ROUND((SUM(BG85:BG196)),  2)</f>
        <v>0</v>
      </c>
      <c r="I35" s="96">
        <v>0.21</v>
      </c>
      <c r="J35" s="84">
        <f>0</f>
        <v>0</v>
      </c>
      <c r="L35" s="33"/>
    </row>
    <row r="36" spans="2:12" s="1" customFormat="1" ht="14.45" hidden="1" customHeight="1" x14ac:dyDescent="0.2">
      <c r="B36" s="33"/>
      <c r="E36" s="28" t="s">
        <v>45</v>
      </c>
      <c r="F36" s="84">
        <f>ROUND((SUM(BH85:BH196)),  2)</f>
        <v>0</v>
      </c>
      <c r="I36" s="96">
        <v>0.15</v>
      </c>
      <c r="J36" s="84">
        <f>0</f>
        <v>0</v>
      </c>
      <c r="L36" s="33"/>
    </row>
    <row r="37" spans="2:12" s="1" customFormat="1" ht="14.45" hidden="1" customHeight="1" x14ac:dyDescent="0.2">
      <c r="B37" s="33"/>
      <c r="E37" s="28" t="s">
        <v>46</v>
      </c>
      <c r="F37" s="84">
        <f>ROUND((SUM(BI85:BI196)),  2)</f>
        <v>0</v>
      </c>
      <c r="I37" s="96">
        <v>0</v>
      </c>
      <c r="J37" s="84">
        <f>0</f>
        <v>0</v>
      </c>
      <c r="L37" s="33"/>
    </row>
    <row r="38" spans="2:12" s="1" customFormat="1" ht="6.95" customHeight="1" x14ac:dyDescent="0.2">
      <c r="B38" s="33"/>
      <c r="L38" s="33"/>
    </row>
    <row r="39" spans="2:12" s="1" customFormat="1" ht="25.35" customHeight="1" x14ac:dyDescent="0.2">
      <c r="B39" s="33"/>
      <c r="C39" s="97"/>
      <c r="D39" s="98" t="s">
        <v>47</v>
      </c>
      <c r="E39" s="55"/>
      <c r="F39" s="55"/>
      <c r="G39" s="99" t="s">
        <v>48</v>
      </c>
      <c r="H39" s="100" t="s">
        <v>49</v>
      </c>
      <c r="I39" s="55"/>
      <c r="J39" s="101">
        <f>SUM(J30:J37)</f>
        <v>0</v>
      </c>
      <c r="K39" s="102"/>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234</v>
      </c>
      <c r="L45" s="33"/>
    </row>
    <row r="46" spans="2:12" s="1" customFormat="1" ht="6.95" customHeight="1" x14ac:dyDescent="0.2">
      <c r="B46" s="33"/>
      <c r="L46" s="33"/>
    </row>
    <row r="47" spans="2:12" s="1" customFormat="1" ht="12" customHeight="1" x14ac:dyDescent="0.2">
      <c r="B47" s="33"/>
      <c r="C47" s="28" t="s">
        <v>16</v>
      </c>
      <c r="L47" s="33"/>
    </row>
    <row r="48" spans="2:12" s="1" customFormat="1" ht="26.25" customHeight="1" x14ac:dyDescent="0.2">
      <c r="B48" s="33"/>
      <c r="E48" s="330" t="str">
        <f>E7</f>
        <v>Výstavba nové výjezdové základny ZZS PAK ve Svitavách - bez mobiliáře</v>
      </c>
      <c r="F48" s="331"/>
      <c r="G48" s="331"/>
      <c r="H48" s="331"/>
      <c r="L48" s="33"/>
    </row>
    <row r="49" spans="2:47" s="1" customFormat="1" ht="12" customHeight="1" x14ac:dyDescent="0.2">
      <c r="B49" s="33"/>
      <c r="C49" s="28" t="s">
        <v>149</v>
      </c>
      <c r="L49" s="33"/>
    </row>
    <row r="50" spans="2:47" s="1" customFormat="1" ht="16.5" customHeight="1" x14ac:dyDescent="0.2">
      <c r="B50" s="33"/>
      <c r="E50" s="326" t="str">
        <f>E9</f>
        <v>D1-02 - Komunikace a zpevněné plochy</v>
      </c>
      <c r="F50" s="329"/>
      <c r="G50" s="329"/>
      <c r="H50" s="329"/>
      <c r="L50" s="33"/>
    </row>
    <row r="51" spans="2:47" s="1" customFormat="1" ht="6.95" customHeight="1" x14ac:dyDescent="0.2">
      <c r="B51" s="33"/>
      <c r="L51" s="33"/>
    </row>
    <row r="52" spans="2:47" s="1" customFormat="1" ht="12" customHeight="1" x14ac:dyDescent="0.2">
      <c r="B52" s="33"/>
      <c r="C52" s="28" t="s">
        <v>20</v>
      </c>
      <c r="F52" s="26" t="str">
        <f>F12</f>
        <v xml:space="preserve"> </v>
      </c>
      <c r="I52" s="28" t="s">
        <v>22</v>
      </c>
      <c r="J52" s="50" t="str">
        <f>IF(J12="","",J12)</f>
        <v>9. 5. 2023</v>
      </c>
      <c r="L52" s="33"/>
    </row>
    <row r="53" spans="2:47" s="1" customFormat="1" ht="6.95" customHeight="1" x14ac:dyDescent="0.2">
      <c r="B53" s="33"/>
      <c r="L53" s="33"/>
    </row>
    <row r="54" spans="2:47" s="1" customFormat="1" ht="15.2" customHeight="1" x14ac:dyDescent="0.2">
      <c r="B54" s="33"/>
      <c r="C54" s="28" t="s">
        <v>24</v>
      </c>
      <c r="F54" s="26" t="str">
        <f>E15</f>
        <v xml:space="preserve"> </v>
      </c>
      <c r="I54" s="28" t="s">
        <v>29</v>
      </c>
      <c r="J54" s="31" t="str">
        <f>E21</f>
        <v/>
      </c>
      <c r="L54" s="33"/>
    </row>
    <row r="55" spans="2:47" s="1" customFormat="1" ht="15.2" customHeight="1" x14ac:dyDescent="0.2">
      <c r="B55" s="33"/>
      <c r="C55" s="28" t="s">
        <v>27</v>
      </c>
      <c r="F55" s="26" t="str">
        <f>IF(E18="","",E18)</f>
        <v>Vyplň údaj</v>
      </c>
      <c r="I55" s="28" t="s">
        <v>33</v>
      </c>
      <c r="J55" s="31" t="str">
        <f>E24</f>
        <v>Ing.Jiří Pitra</v>
      </c>
      <c r="L55" s="33"/>
    </row>
    <row r="56" spans="2:47" s="1" customFormat="1" ht="10.35" customHeight="1" x14ac:dyDescent="0.2">
      <c r="B56" s="33"/>
      <c r="L56" s="33"/>
    </row>
    <row r="57" spans="2:47" s="1" customFormat="1" ht="29.25" customHeight="1" x14ac:dyDescent="0.2">
      <c r="B57" s="33"/>
      <c r="C57" s="103" t="s">
        <v>235</v>
      </c>
      <c r="D57" s="97"/>
      <c r="E57" s="97"/>
      <c r="F57" s="97"/>
      <c r="G57" s="97"/>
      <c r="H57" s="97"/>
      <c r="I57" s="97"/>
      <c r="J57" s="104" t="s">
        <v>236</v>
      </c>
      <c r="K57" s="97"/>
      <c r="L57" s="33"/>
    </row>
    <row r="58" spans="2:47" s="1" customFormat="1" ht="10.35" customHeight="1" x14ac:dyDescent="0.2">
      <c r="B58" s="33"/>
      <c r="L58" s="33"/>
    </row>
    <row r="59" spans="2:47" s="1" customFormat="1" ht="22.9" customHeight="1" x14ac:dyDescent="0.2">
      <c r="B59" s="33"/>
      <c r="C59" s="105" t="s">
        <v>69</v>
      </c>
      <c r="J59" s="64">
        <f>J85</f>
        <v>0</v>
      </c>
      <c r="L59" s="33"/>
      <c r="AU59" s="18" t="s">
        <v>237</v>
      </c>
    </row>
    <row r="60" spans="2:47" s="8" customFormat="1" ht="24.95" customHeight="1" x14ac:dyDescent="0.2">
      <c r="B60" s="106"/>
      <c r="D60" s="107" t="s">
        <v>5738</v>
      </c>
      <c r="E60" s="108"/>
      <c r="F60" s="108"/>
      <c r="G60" s="108"/>
      <c r="H60" s="108"/>
      <c r="I60" s="108"/>
      <c r="J60" s="109">
        <f>J86</f>
        <v>0</v>
      </c>
      <c r="L60" s="106"/>
    </row>
    <row r="61" spans="2:47" s="8" customFormat="1" ht="24.95" customHeight="1" x14ac:dyDescent="0.2">
      <c r="B61" s="106"/>
      <c r="D61" s="107" t="s">
        <v>5739</v>
      </c>
      <c r="E61" s="108"/>
      <c r="F61" s="108"/>
      <c r="G61" s="108"/>
      <c r="H61" s="108"/>
      <c r="I61" s="108"/>
      <c r="J61" s="109">
        <f>J120</f>
        <v>0</v>
      </c>
      <c r="L61" s="106"/>
    </row>
    <row r="62" spans="2:47" s="8" customFormat="1" ht="24.95" customHeight="1" x14ac:dyDescent="0.2">
      <c r="B62" s="106"/>
      <c r="D62" s="107" t="s">
        <v>5740</v>
      </c>
      <c r="E62" s="108"/>
      <c r="F62" s="108"/>
      <c r="G62" s="108"/>
      <c r="H62" s="108"/>
      <c r="I62" s="108"/>
      <c r="J62" s="109">
        <f>J135</f>
        <v>0</v>
      </c>
      <c r="L62" s="106"/>
    </row>
    <row r="63" spans="2:47" s="8" customFormat="1" ht="24.95" customHeight="1" x14ac:dyDescent="0.2">
      <c r="B63" s="106"/>
      <c r="D63" s="107" t="s">
        <v>5741</v>
      </c>
      <c r="E63" s="108"/>
      <c r="F63" s="108"/>
      <c r="G63" s="108"/>
      <c r="H63" s="108"/>
      <c r="I63" s="108"/>
      <c r="J63" s="109">
        <f>J162</f>
        <v>0</v>
      </c>
      <c r="L63" s="106"/>
    </row>
    <row r="64" spans="2:47" s="8" customFormat="1" ht="24.95" customHeight="1" x14ac:dyDescent="0.2">
      <c r="B64" s="106"/>
      <c r="D64" s="107" t="s">
        <v>5742</v>
      </c>
      <c r="E64" s="108"/>
      <c r="F64" s="108"/>
      <c r="G64" s="108"/>
      <c r="H64" s="108"/>
      <c r="I64" s="108"/>
      <c r="J64" s="109">
        <f>J181</f>
        <v>0</v>
      </c>
      <c r="L64" s="106"/>
    </row>
    <row r="65" spans="2:12" s="8" customFormat="1" ht="24.95" customHeight="1" x14ac:dyDescent="0.2">
      <c r="B65" s="106"/>
      <c r="D65" s="107" t="s">
        <v>5743</v>
      </c>
      <c r="E65" s="108"/>
      <c r="F65" s="108"/>
      <c r="G65" s="108"/>
      <c r="H65" s="108"/>
      <c r="I65" s="108"/>
      <c r="J65" s="109">
        <f>J195</f>
        <v>0</v>
      </c>
      <c r="L65" s="106"/>
    </row>
    <row r="66" spans="2:12" s="1" customFormat="1" ht="21.75" customHeight="1" x14ac:dyDescent="0.2">
      <c r="B66" s="33"/>
      <c r="L66" s="33"/>
    </row>
    <row r="67" spans="2:12" s="1" customFormat="1" ht="6.95" customHeight="1" x14ac:dyDescent="0.2">
      <c r="B67" s="42"/>
      <c r="C67" s="43"/>
      <c r="D67" s="43"/>
      <c r="E67" s="43"/>
      <c r="F67" s="43"/>
      <c r="G67" s="43"/>
      <c r="H67" s="43"/>
      <c r="I67" s="43"/>
      <c r="J67" s="43"/>
      <c r="K67" s="43"/>
      <c r="L67" s="33"/>
    </row>
    <row r="71" spans="2:12" s="1" customFormat="1" ht="6.95" customHeight="1" x14ac:dyDescent="0.2">
      <c r="B71" s="44"/>
      <c r="C71" s="45"/>
      <c r="D71" s="45"/>
      <c r="E71" s="45"/>
      <c r="F71" s="45"/>
      <c r="G71" s="45"/>
      <c r="H71" s="45"/>
      <c r="I71" s="45"/>
      <c r="J71" s="45"/>
      <c r="K71" s="45"/>
      <c r="L71" s="33"/>
    </row>
    <row r="72" spans="2:12" s="1" customFormat="1" ht="24.95" customHeight="1" x14ac:dyDescent="0.2">
      <c r="B72" s="33"/>
      <c r="C72" s="22" t="s">
        <v>289</v>
      </c>
      <c r="L72" s="33"/>
    </row>
    <row r="73" spans="2:12" s="1" customFormat="1" ht="6.95" customHeight="1" x14ac:dyDescent="0.2">
      <c r="B73" s="33"/>
      <c r="L73" s="33"/>
    </row>
    <row r="74" spans="2:12" s="1" customFormat="1" ht="12" customHeight="1" x14ac:dyDescent="0.2">
      <c r="B74" s="33"/>
      <c r="C74" s="28" t="s">
        <v>16</v>
      </c>
      <c r="L74" s="33"/>
    </row>
    <row r="75" spans="2:12" s="1" customFormat="1" ht="26.25" customHeight="1" x14ac:dyDescent="0.2">
      <c r="B75" s="33"/>
      <c r="E75" s="330" t="str">
        <f>E7</f>
        <v>Výstavba nové výjezdové základny ZZS PAK ve Svitavách - bez mobiliáře</v>
      </c>
      <c r="F75" s="331"/>
      <c r="G75" s="331"/>
      <c r="H75" s="331"/>
      <c r="L75" s="33"/>
    </row>
    <row r="76" spans="2:12" s="1" customFormat="1" ht="12" customHeight="1" x14ac:dyDescent="0.2">
      <c r="B76" s="33"/>
      <c r="C76" s="28" t="s">
        <v>149</v>
      </c>
      <c r="L76" s="33"/>
    </row>
    <row r="77" spans="2:12" s="1" customFormat="1" ht="16.5" customHeight="1" x14ac:dyDescent="0.2">
      <c r="B77" s="33"/>
      <c r="E77" s="326" t="str">
        <f>E9</f>
        <v>D1-02 - Komunikace a zpevněné plochy</v>
      </c>
      <c r="F77" s="329"/>
      <c r="G77" s="329"/>
      <c r="H77" s="329"/>
      <c r="L77" s="33"/>
    </row>
    <row r="78" spans="2:12" s="1" customFormat="1" ht="6.95" customHeight="1" x14ac:dyDescent="0.2">
      <c r="B78" s="33"/>
      <c r="L78" s="33"/>
    </row>
    <row r="79" spans="2:12" s="1" customFormat="1" ht="12" customHeight="1" x14ac:dyDescent="0.2">
      <c r="B79" s="33"/>
      <c r="C79" s="28" t="s">
        <v>20</v>
      </c>
      <c r="F79" s="26" t="str">
        <f>F12</f>
        <v xml:space="preserve"> </v>
      </c>
      <c r="I79" s="28" t="s">
        <v>22</v>
      </c>
      <c r="J79" s="50" t="str">
        <f>IF(J12="","",J12)</f>
        <v>9. 5. 2023</v>
      </c>
      <c r="L79" s="33"/>
    </row>
    <row r="80" spans="2:12" s="1" customFormat="1" ht="6.95" customHeight="1" x14ac:dyDescent="0.2">
      <c r="B80" s="33"/>
      <c r="L80" s="33"/>
    </row>
    <row r="81" spans="2:65" s="1" customFormat="1" ht="15.2" customHeight="1" x14ac:dyDescent="0.2">
      <c r="B81" s="33"/>
      <c r="C81" s="28" t="s">
        <v>24</v>
      </c>
      <c r="F81" s="26" t="str">
        <f>E15</f>
        <v xml:space="preserve"> </v>
      </c>
      <c r="I81" s="28" t="s">
        <v>29</v>
      </c>
      <c r="J81" s="31" t="str">
        <f>E21</f>
        <v/>
      </c>
      <c r="L81" s="33"/>
    </row>
    <row r="82" spans="2:65" s="1" customFormat="1" ht="15.2" customHeight="1" x14ac:dyDescent="0.2">
      <c r="B82" s="33"/>
      <c r="C82" s="28" t="s">
        <v>27</v>
      </c>
      <c r="F82" s="26" t="str">
        <f>IF(E18="","",E18)</f>
        <v>Vyplň údaj</v>
      </c>
      <c r="I82" s="28" t="s">
        <v>33</v>
      </c>
      <c r="J82" s="31" t="str">
        <f>E24</f>
        <v>Ing.Jiří Pitra</v>
      </c>
      <c r="L82" s="33"/>
    </row>
    <row r="83" spans="2:65" s="1" customFormat="1" ht="10.35" customHeight="1" x14ac:dyDescent="0.2">
      <c r="B83" s="33"/>
      <c r="L83" s="33"/>
    </row>
    <row r="84" spans="2:65" s="10" customFormat="1" ht="29.25" customHeight="1" x14ac:dyDescent="0.2">
      <c r="B84" s="114"/>
      <c r="C84" s="115" t="s">
        <v>290</v>
      </c>
      <c r="D84" s="116" t="s">
        <v>56</v>
      </c>
      <c r="E84" s="116" t="s">
        <v>52</v>
      </c>
      <c r="F84" s="116" t="s">
        <v>53</v>
      </c>
      <c r="G84" s="116" t="s">
        <v>291</v>
      </c>
      <c r="H84" s="116" t="s">
        <v>292</v>
      </c>
      <c r="I84" s="116" t="s">
        <v>293</v>
      </c>
      <c r="J84" s="116" t="s">
        <v>236</v>
      </c>
      <c r="K84" s="117" t="s">
        <v>294</v>
      </c>
      <c r="L84" s="114"/>
      <c r="M84" s="57" t="s">
        <v>2</v>
      </c>
      <c r="N84" s="58" t="s">
        <v>41</v>
      </c>
      <c r="O84" s="58" t="s">
        <v>295</v>
      </c>
      <c r="P84" s="58" t="s">
        <v>296</v>
      </c>
      <c r="Q84" s="58" t="s">
        <v>297</v>
      </c>
      <c r="R84" s="58" t="s">
        <v>298</v>
      </c>
      <c r="S84" s="58" t="s">
        <v>299</v>
      </c>
      <c r="T84" s="59" t="s">
        <v>300</v>
      </c>
    </row>
    <row r="85" spans="2:65" s="1" customFormat="1" ht="22.9" customHeight="1" x14ac:dyDescent="0.25">
      <c r="B85" s="33"/>
      <c r="C85" s="62" t="s">
        <v>301</v>
      </c>
      <c r="J85" s="118">
        <f>BK85</f>
        <v>0</v>
      </c>
      <c r="L85" s="33"/>
      <c r="M85" s="60"/>
      <c r="N85" s="51"/>
      <c r="O85" s="51"/>
      <c r="P85" s="119">
        <f>P86+P120+P135+P162+P181+P195</f>
        <v>0</v>
      </c>
      <c r="Q85" s="51"/>
      <c r="R85" s="119">
        <f>R86+R120+R135+R162+R181+R195</f>
        <v>447.2796737646737</v>
      </c>
      <c r="S85" s="51"/>
      <c r="T85" s="120">
        <f>T86+T120+T135+T162+T181+T195</f>
        <v>0</v>
      </c>
      <c r="AT85" s="18" t="s">
        <v>70</v>
      </c>
      <c r="AU85" s="18" t="s">
        <v>237</v>
      </c>
      <c r="BK85" s="121">
        <f>BK86+BK120+BK135+BK162+BK181+BK195</f>
        <v>0</v>
      </c>
    </row>
    <row r="86" spans="2:65" s="11" customFormat="1" ht="25.9" customHeight="1" x14ac:dyDescent="0.2">
      <c r="B86" s="122"/>
      <c r="D86" s="123" t="s">
        <v>70</v>
      </c>
      <c r="E86" s="124" t="s">
        <v>78</v>
      </c>
      <c r="F86" s="124" t="s">
        <v>305</v>
      </c>
      <c r="I86" s="125"/>
      <c r="J86" s="126">
        <f>BK86</f>
        <v>0</v>
      </c>
      <c r="L86" s="122"/>
      <c r="M86" s="127"/>
      <c r="P86" s="128">
        <f>SUM(P87:P119)</f>
        <v>0</v>
      </c>
      <c r="R86" s="128">
        <f>SUM(R87:R119)</f>
        <v>0</v>
      </c>
      <c r="T86" s="129">
        <f>SUM(T87:T119)</f>
        <v>0</v>
      </c>
      <c r="AR86" s="123" t="s">
        <v>78</v>
      </c>
      <c r="AT86" s="130" t="s">
        <v>70</v>
      </c>
      <c r="AU86" s="130" t="s">
        <v>71</v>
      </c>
      <c r="AY86" s="123" t="s">
        <v>304</v>
      </c>
      <c r="BK86" s="131">
        <f>SUM(BK87:BK119)</f>
        <v>0</v>
      </c>
    </row>
    <row r="87" spans="2:65" s="1" customFormat="1" ht="16.5" customHeight="1" x14ac:dyDescent="0.2">
      <c r="B87" s="134"/>
      <c r="C87" s="135" t="s">
        <v>78</v>
      </c>
      <c r="D87" s="135" t="s">
        <v>306</v>
      </c>
      <c r="E87" s="136" t="s">
        <v>5744</v>
      </c>
      <c r="F87" s="137" t="s">
        <v>5745</v>
      </c>
      <c r="G87" s="138" t="s">
        <v>134</v>
      </c>
      <c r="H87" s="139">
        <v>134</v>
      </c>
      <c r="I87" s="140"/>
      <c r="J87" s="141">
        <f>ROUND(I87*H87,2)</f>
        <v>0</v>
      </c>
      <c r="K87" s="137" t="s">
        <v>4895</v>
      </c>
      <c r="L87" s="33"/>
      <c r="M87" s="142" t="s">
        <v>2</v>
      </c>
      <c r="N87" s="143" t="s">
        <v>42</v>
      </c>
      <c r="P87" s="144">
        <f>O87*H87</f>
        <v>0</v>
      </c>
      <c r="Q87" s="144">
        <v>0</v>
      </c>
      <c r="R87" s="144">
        <f>Q87*H87</f>
        <v>0</v>
      </c>
      <c r="S87" s="144">
        <v>0</v>
      </c>
      <c r="T87" s="145">
        <f>S87*H87</f>
        <v>0</v>
      </c>
      <c r="AR87" s="146" t="s">
        <v>86</v>
      </c>
      <c r="AT87" s="146" t="s">
        <v>306</v>
      </c>
      <c r="AU87" s="146" t="s">
        <v>78</v>
      </c>
      <c r="AY87" s="18" t="s">
        <v>304</v>
      </c>
      <c r="BE87" s="147">
        <f>IF(N87="základní",J87,0)</f>
        <v>0</v>
      </c>
      <c r="BF87" s="147">
        <f>IF(N87="snížená",J87,0)</f>
        <v>0</v>
      </c>
      <c r="BG87" s="147">
        <f>IF(N87="zákl. přenesená",J87,0)</f>
        <v>0</v>
      </c>
      <c r="BH87" s="147">
        <f>IF(N87="sníž. přenesená",J87,0)</f>
        <v>0</v>
      </c>
      <c r="BI87" s="147">
        <f>IF(N87="nulová",J87,0)</f>
        <v>0</v>
      </c>
      <c r="BJ87" s="18" t="s">
        <v>78</v>
      </c>
      <c r="BK87" s="147">
        <f>ROUND(I87*H87,2)</f>
        <v>0</v>
      </c>
      <c r="BL87" s="18" t="s">
        <v>86</v>
      </c>
      <c r="BM87" s="146" t="s">
        <v>80</v>
      </c>
    </row>
    <row r="88" spans="2:65" s="1" customFormat="1" ht="19.5" x14ac:dyDescent="0.2">
      <c r="B88" s="33"/>
      <c r="D88" s="153" t="s">
        <v>360</v>
      </c>
      <c r="F88" s="180" t="s">
        <v>5746</v>
      </c>
      <c r="I88" s="150"/>
      <c r="L88" s="33"/>
      <c r="M88" s="151"/>
      <c r="T88" s="54"/>
      <c r="AT88" s="18" t="s">
        <v>360</v>
      </c>
      <c r="AU88" s="18" t="s">
        <v>78</v>
      </c>
    </row>
    <row r="89" spans="2:65" s="1" customFormat="1" ht="16.5" customHeight="1" x14ac:dyDescent="0.2">
      <c r="B89" s="134"/>
      <c r="C89" s="135" t="s">
        <v>80</v>
      </c>
      <c r="D89" s="135" t="s">
        <v>306</v>
      </c>
      <c r="E89" s="136" t="s">
        <v>5747</v>
      </c>
      <c r="F89" s="137" t="s">
        <v>5748</v>
      </c>
      <c r="G89" s="138" t="s">
        <v>134</v>
      </c>
      <c r="H89" s="139">
        <v>626.20000000000005</v>
      </c>
      <c r="I89" s="140"/>
      <c r="J89" s="141">
        <f>ROUND(I89*H89,2)</f>
        <v>0</v>
      </c>
      <c r="K89" s="137" t="s">
        <v>4895</v>
      </c>
      <c r="L89" s="33"/>
      <c r="M89" s="142" t="s">
        <v>2</v>
      </c>
      <c r="N89" s="143" t="s">
        <v>42</v>
      </c>
      <c r="P89" s="144">
        <f>O89*H89</f>
        <v>0</v>
      </c>
      <c r="Q89" s="144">
        <v>0</v>
      </c>
      <c r="R89" s="144">
        <f>Q89*H89</f>
        <v>0</v>
      </c>
      <c r="S89" s="144">
        <v>0</v>
      </c>
      <c r="T89" s="145">
        <f>S89*H89</f>
        <v>0</v>
      </c>
      <c r="AR89" s="146" t="s">
        <v>86</v>
      </c>
      <c r="AT89" s="146" t="s">
        <v>306</v>
      </c>
      <c r="AU89" s="146" t="s">
        <v>78</v>
      </c>
      <c r="AY89" s="18" t="s">
        <v>304</v>
      </c>
      <c r="BE89" s="147">
        <f>IF(N89="základní",J89,0)</f>
        <v>0</v>
      </c>
      <c r="BF89" s="147">
        <f>IF(N89="snížená",J89,0)</f>
        <v>0</v>
      </c>
      <c r="BG89" s="147">
        <f>IF(N89="zákl. přenesená",J89,0)</f>
        <v>0</v>
      </c>
      <c r="BH89" s="147">
        <f>IF(N89="sníž. přenesená",J89,0)</f>
        <v>0</v>
      </c>
      <c r="BI89" s="147">
        <f>IF(N89="nulová",J89,0)</f>
        <v>0</v>
      </c>
      <c r="BJ89" s="18" t="s">
        <v>78</v>
      </c>
      <c r="BK89" s="147">
        <f>ROUND(I89*H89,2)</f>
        <v>0</v>
      </c>
      <c r="BL89" s="18" t="s">
        <v>86</v>
      </c>
      <c r="BM89" s="146" t="s">
        <v>86</v>
      </c>
    </row>
    <row r="90" spans="2:65" s="1" customFormat="1" ht="107.25" x14ac:dyDescent="0.2">
      <c r="B90" s="33"/>
      <c r="D90" s="153" t="s">
        <v>360</v>
      </c>
      <c r="F90" s="180" t="s">
        <v>5749</v>
      </c>
      <c r="I90" s="150"/>
      <c r="L90" s="33"/>
      <c r="M90" s="151"/>
      <c r="T90" s="54"/>
      <c r="AT90" s="18" t="s">
        <v>360</v>
      </c>
      <c r="AU90" s="18" t="s">
        <v>78</v>
      </c>
    </row>
    <row r="91" spans="2:65" s="1" customFormat="1" ht="21.75" customHeight="1" x14ac:dyDescent="0.2">
      <c r="B91" s="134"/>
      <c r="C91" s="135" t="s">
        <v>322</v>
      </c>
      <c r="D91" s="135" t="s">
        <v>306</v>
      </c>
      <c r="E91" s="136" t="s">
        <v>5750</v>
      </c>
      <c r="F91" s="137" t="s">
        <v>5751</v>
      </c>
      <c r="G91" s="138" t="s">
        <v>134</v>
      </c>
      <c r="H91" s="139">
        <v>760.2</v>
      </c>
      <c r="I91" s="140"/>
      <c r="J91" s="141">
        <f>ROUND(I91*H91,2)</f>
        <v>0</v>
      </c>
      <c r="K91" s="137" t="s">
        <v>4895</v>
      </c>
      <c r="L91" s="33"/>
      <c r="M91" s="142" t="s">
        <v>2</v>
      </c>
      <c r="N91" s="143" t="s">
        <v>42</v>
      </c>
      <c r="P91" s="144">
        <f>O91*H91</f>
        <v>0</v>
      </c>
      <c r="Q91" s="144">
        <v>0</v>
      </c>
      <c r="R91" s="144">
        <f>Q91*H91</f>
        <v>0</v>
      </c>
      <c r="S91" s="144">
        <v>0</v>
      </c>
      <c r="T91" s="145">
        <f>S91*H91</f>
        <v>0</v>
      </c>
      <c r="AR91" s="146" t="s">
        <v>86</v>
      </c>
      <c r="AT91" s="146" t="s">
        <v>306</v>
      </c>
      <c r="AU91" s="146" t="s">
        <v>78</v>
      </c>
      <c r="AY91" s="18" t="s">
        <v>304</v>
      </c>
      <c r="BE91" s="147">
        <f>IF(N91="základní",J91,0)</f>
        <v>0</v>
      </c>
      <c r="BF91" s="147">
        <f>IF(N91="snížená",J91,0)</f>
        <v>0</v>
      </c>
      <c r="BG91" s="147">
        <f>IF(N91="zákl. přenesená",J91,0)</f>
        <v>0</v>
      </c>
      <c r="BH91" s="147">
        <f>IF(N91="sníž. přenesená",J91,0)</f>
        <v>0</v>
      </c>
      <c r="BI91" s="147">
        <f>IF(N91="nulová",J91,0)</f>
        <v>0</v>
      </c>
      <c r="BJ91" s="18" t="s">
        <v>78</v>
      </c>
      <c r="BK91" s="147">
        <f>ROUND(I91*H91,2)</f>
        <v>0</v>
      </c>
      <c r="BL91" s="18" t="s">
        <v>86</v>
      </c>
      <c r="BM91" s="146" t="s">
        <v>92</v>
      </c>
    </row>
    <row r="92" spans="2:65" s="1" customFormat="1" ht="97.5" x14ac:dyDescent="0.2">
      <c r="B92" s="33"/>
      <c r="D92" s="153" t="s">
        <v>360</v>
      </c>
      <c r="F92" s="180" t="s">
        <v>5752</v>
      </c>
      <c r="I92" s="150"/>
      <c r="L92" s="33"/>
      <c r="M92" s="151"/>
      <c r="T92" s="54"/>
      <c r="AT92" s="18" t="s">
        <v>360</v>
      </c>
      <c r="AU92" s="18" t="s">
        <v>78</v>
      </c>
    </row>
    <row r="93" spans="2:65" s="1" customFormat="1" ht="21.75" customHeight="1" x14ac:dyDescent="0.2">
      <c r="B93" s="134"/>
      <c r="C93" s="135" t="s">
        <v>86</v>
      </c>
      <c r="D93" s="135" t="s">
        <v>306</v>
      </c>
      <c r="E93" s="136" t="s">
        <v>5753</v>
      </c>
      <c r="F93" s="137" t="s">
        <v>5754</v>
      </c>
      <c r="G93" s="138" t="s">
        <v>134</v>
      </c>
      <c r="H93" s="139">
        <v>7</v>
      </c>
      <c r="I93" s="140"/>
      <c r="J93" s="141">
        <f>ROUND(I93*H93,2)</f>
        <v>0</v>
      </c>
      <c r="K93" s="137" t="s">
        <v>4895</v>
      </c>
      <c r="L93" s="33"/>
      <c r="M93" s="142" t="s">
        <v>2</v>
      </c>
      <c r="N93" s="143" t="s">
        <v>42</v>
      </c>
      <c r="P93" s="144">
        <f>O93*H93</f>
        <v>0</v>
      </c>
      <c r="Q93" s="144">
        <v>0</v>
      </c>
      <c r="R93" s="144">
        <f>Q93*H93</f>
        <v>0</v>
      </c>
      <c r="S93" s="144">
        <v>0</v>
      </c>
      <c r="T93" s="145">
        <f>S93*H93</f>
        <v>0</v>
      </c>
      <c r="AR93" s="146" t="s">
        <v>86</v>
      </c>
      <c r="AT93" s="146" t="s">
        <v>306</v>
      </c>
      <c r="AU93" s="146" t="s">
        <v>78</v>
      </c>
      <c r="AY93" s="18" t="s">
        <v>304</v>
      </c>
      <c r="BE93" s="147">
        <f>IF(N93="základní",J93,0)</f>
        <v>0</v>
      </c>
      <c r="BF93" s="147">
        <f>IF(N93="snížená",J93,0)</f>
        <v>0</v>
      </c>
      <c r="BG93" s="147">
        <f>IF(N93="zákl. přenesená",J93,0)</f>
        <v>0</v>
      </c>
      <c r="BH93" s="147">
        <f>IF(N93="sníž. přenesená",J93,0)</f>
        <v>0</v>
      </c>
      <c r="BI93" s="147">
        <f>IF(N93="nulová",J93,0)</f>
        <v>0</v>
      </c>
      <c r="BJ93" s="18" t="s">
        <v>78</v>
      </c>
      <c r="BK93" s="147">
        <f>ROUND(I93*H93,2)</f>
        <v>0</v>
      </c>
      <c r="BL93" s="18" t="s">
        <v>86</v>
      </c>
      <c r="BM93" s="146" t="s">
        <v>98</v>
      </c>
    </row>
    <row r="94" spans="2:65" s="1" customFormat="1" ht="19.5" x14ac:dyDescent="0.2">
      <c r="B94" s="33"/>
      <c r="D94" s="153" t="s">
        <v>360</v>
      </c>
      <c r="F94" s="180" t="s">
        <v>5755</v>
      </c>
      <c r="I94" s="150"/>
      <c r="L94" s="33"/>
      <c r="M94" s="151"/>
      <c r="T94" s="54"/>
      <c r="AT94" s="18" t="s">
        <v>360</v>
      </c>
      <c r="AU94" s="18" t="s">
        <v>78</v>
      </c>
    </row>
    <row r="95" spans="2:65" s="1" customFormat="1" ht="21.75" customHeight="1" x14ac:dyDescent="0.2">
      <c r="B95" s="134"/>
      <c r="C95" s="135" t="s">
        <v>89</v>
      </c>
      <c r="D95" s="135" t="s">
        <v>306</v>
      </c>
      <c r="E95" s="136" t="s">
        <v>4335</v>
      </c>
      <c r="F95" s="137" t="s">
        <v>4336</v>
      </c>
      <c r="G95" s="138" t="s">
        <v>134</v>
      </c>
      <c r="H95" s="139">
        <v>7</v>
      </c>
      <c r="I95" s="140"/>
      <c r="J95" s="141">
        <f>ROUND(I95*H95,2)</f>
        <v>0</v>
      </c>
      <c r="K95" s="137" t="s">
        <v>4895</v>
      </c>
      <c r="L95" s="33"/>
      <c r="M95" s="142" t="s">
        <v>2</v>
      </c>
      <c r="N95" s="143" t="s">
        <v>42</v>
      </c>
      <c r="P95" s="144">
        <f>O95*H95</f>
        <v>0</v>
      </c>
      <c r="Q95" s="144">
        <v>0</v>
      </c>
      <c r="R95" s="144">
        <f>Q95*H95</f>
        <v>0</v>
      </c>
      <c r="S95" s="144">
        <v>0</v>
      </c>
      <c r="T95" s="145">
        <f>S95*H95</f>
        <v>0</v>
      </c>
      <c r="AR95" s="146" t="s">
        <v>86</v>
      </c>
      <c r="AT95" s="146" t="s">
        <v>306</v>
      </c>
      <c r="AU95" s="146" t="s">
        <v>78</v>
      </c>
      <c r="AY95" s="18" t="s">
        <v>304</v>
      </c>
      <c r="BE95" s="147">
        <f>IF(N95="základní",J95,0)</f>
        <v>0</v>
      </c>
      <c r="BF95" s="147">
        <f>IF(N95="snížená",J95,0)</f>
        <v>0</v>
      </c>
      <c r="BG95" s="147">
        <f>IF(N95="zákl. přenesená",J95,0)</f>
        <v>0</v>
      </c>
      <c r="BH95" s="147">
        <f>IF(N95="sníž. přenesená",J95,0)</f>
        <v>0</v>
      </c>
      <c r="BI95" s="147">
        <f>IF(N95="nulová",J95,0)</f>
        <v>0</v>
      </c>
      <c r="BJ95" s="18" t="s">
        <v>78</v>
      </c>
      <c r="BK95" s="147">
        <f>ROUND(I95*H95,2)</f>
        <v>0</v>
      </c>
      <c r="BL95" s="18" t="s">
        <v>86</v>
      </c>
      <c r="BM95" s="146" t="s">
        <v>387</v>
      </c>
    </row>
    <row r="96" spans="2:65" s="1" customFormat="1" ht="19.5" x14ac:dyDescent="0.2">
      <c r="B96" s="33"/>
      <c r="D96" s="153" t="s">
        <v>360</v>
      </c>
      <c r="F96" s="180" t="s">
        <v>5756</v>
      </c>
      <c r="I96" s="150"/>
      <c r="L96" s="33"/>
      <c r="M96" s="151"/>
      <c r="T96" s="54"/>
      <c r="AT96" s="18" t="s">
        <v>360</v>
      </c>
      <c r="AU96" s="18" t="s">
        <v>78</v>
      </c>
    </row>
    <row r="97" spans="2:65" s="1" customFormat="1" ht="16.5" customHeight="1" x14ac:dyDescent="0.2">
      <c r="B97" s="134"/>
      <c r="C97" s="135" t="s">
        <v>92</v>
      </c>
      <c r="D97" s="135" t="s">
        <v>306</v>
      </c>
      <c r="E97" s="136" t="s">
        <v>5757</v>
      </c>
      <c r="F97" s="137" t="s">
        <v>5758</v>
      </c>
      <c r="G97" s="138" t="s">
        <v>134</v>
      </c>
      <c r="H97" s="139">
        <v>3</v>
      </c>
      <c r="I97" s="140"/>
      <c r="J97" s="141">
        <f>ROUND(I97*H97,2)</f>
        <v>0</v>
      </c>
      <c r="K97" s="137" t="s">
        <v>4895</v>
      </c>
      <c r="L97" s="33"/>
      <c r="M97" s="142" t="s">
        <v>2</v>
      </c>
      <c r="N97" s="143" t="s">
        <v>42</v>
      </c>
      <c r="P97" s="144">
        <f>O97*H97</f>
        <v>0</v>
      </c>
      <c r="Q97" s="144">
        <v>0</v>
      </c>
      <c r="R97" s="144">
        <f>Q97*H97</f>
        <v>0</v>
      </c>
      <c r="S97" s="144">
        <v>0</v>
      </c>
      <c r="T97" s="145">
        <f>S97*H97</f>
        <v>0</v>
      </c>
      <c r="AR97" s="146" t="s">
        <v>86</v>
      </c>
      <c r="AT97" s="146" t="s">
        <v>306</v>
      </c>
      <c r="AU97" s="146" t="s">
        <v>78</v>
      </c>
      <c r="AY97" s="18" t="s">
        <v>304</v>
      </c>
      <c r="BE97" s="147">
        <f>IF(N97="základní",J97,0)</f>
        <v>0</v>
      </c>
      <c r="BF97" s="147">
        <f>IF(N97="snížená",J97,0)</f>
        <v>0</v>
      </c>
      <c r="BG97" s="147">
        <f>IF(N97="zákl. přenesená",J97,0)</f>
        <v>0</v>
      </c>
      <c r="BH97" s="147">
        <f>IF(N97="sníž. přenesená",J97,0)</f>
        <v>0</v>
      </c>
      <c r="BI97" s="147">
        <f>IF(N97="nulová",J97,0)</f>
        <v>0</v>
      </c>
      <c r="BJ97" s="18" t="s">
        <v>78</v>
      </c>
      <c r="BK97" s="147">
        <f>ROUND(I97*H97,2)</f>
        <v>0</v>
      </c>
      <c r="BL97" s="18" t="s">
        <v>86</v>
      </c>
      <c r="BM97" s="146" t="s">
        <v>404</v>
      </c>
    </row>
    <row r="98" spans="2:65" s="1" customFormat="1" ht="19.5" x14ac:dyDescent="0.2">
      <c r="B98" s="33"/>
      <c r="D98" s="153" t="s">
        <v>360</v>
      </c>
      <c r="F98" s="180" t="s">
        <v>5759</v>
      </c>
      <c r="I98" s="150"/>
      <c r="L98" s="33"/>
      <c r="M98" s="151"/>
      <c r="T98" s="54"/>
      <c r="AT98" s="18" t="s">
        <v>360</v>
      </c>
      <c r="AU98" s="18" t="s">
        <v>78</v>
      </c>
    </row>
    <row r="99" spans="2:65" s="1" customFormat="1" ht="16.5" customHeight="1" x14ac:dyDescent="0.2">
      <c r="B99" s="134"/>
      <c r="C99" s="135" t="s">
        <v>95</v>
      </c>
      <c r="D99" s="135" t="s">
        <v>306</v>
      </c>
      <c r="E99" s="136" t="s">
        <v>5760</v>
      </c>
      <c r="F99" s="137" t="s">
        <v>5761</v>
      </c>
      <c r="G99" s="138" t="s">
        <v>134</v>
      </c>
      <c r="H99" s="139">
        <v>3</v>
      </c>
      <c r="I99" s="140"/>
      <c r="J99" s="141">
        <f>ROUND(I99*H99,2)</f>
        <v>0</v>
      </c>
      <c r="K99" s="137" t="s">
        <v>4895</v>
      </c>
      <c r="L99" s="33"/>
      <c r="M99" s="142" t="s">
        <v>2</v>
      </c>
      <c r="N99" s="143" t="s">
        <v>42</v>
      </c>
      <c r="P99" s="144">
        <f>O99*H99</f>
        <v>0</v>
      </c>
      <c r="Q99" s="144">
        <v>0</v>
      </c>
      <c r="R99" s="144">
        <f>Q99*H99</f>
        <v>0</v>
      </c>
      <c r="S99" s="144">
        <v>0</v>
      </c>
      <c r="T99" s="145">
        <f>S99*H99</f>
        <v>0</v>
      </c>
      <c r="AR99" s="146" t="s">
        <v>86</v>
      </c>
      <c r="AT99" s="146" t="s">
        <v>306</v>
      </c>
      <c r="AU99" s="146" t="s">
        <v>78</v>
      </c>
      <c r="AY99" s="18" t="s">
        <v>304</v>
      </c>
      <c r="BE99" s="147">
        <f>IF(N99="základní",J99,0)</f>
        <v>0</v>
      </c>
      <c r="BF99" s="147">
        <f>IF(N99="snížená",J99,0)</f>
        <v>0</v>
      </c>
      <c r="BG99" s="147">
        <f>IF(N99="zákl. přenesená",J99,0)</f>
        <v>0</v>
      </c>
      <c r="BH99" s="147">
        <f>IF(N99="sníž. přenesená",J99,0)</f>
        <v>0</v>
      </c>
      <c r="BI99" s="147">
        <f>IF(N99="nulová",J99,0)</f>
        <v>0</v>
      </c>
      <c r="BJ99" s="18" t="s">
        <v>78</v>
      </c>
      <c r="BK99" s="147">
        <f>ROUND(I99*H99,2)</f>
        <v>0</v>
      </c>
      <c r="BL99" s="18" t="s">
        <v>86</v>
      </c>
      <c r="BM99" s="146" t="s">
        <v>409</v>
      </c>
    </row>
    <row r="100" spans="2:65" s="1" customFormat="1" ht="19.5" x14ac:dyDescent="0.2">
      <c r="B100" s="33"/>
      <c r="D100" s="153" t="s">
        <v>360</v>
      </c>
      <c r="F100" s="180" t="s">
        <v>5762</v>
      </c>
      <c r="I100" s="150"/>
      <c r="L100" s="33"/>
      <c r="M100" s="151"/>
      <c r="T100" s="54"/>
      <c r="AT100" s="18" t="s">
        <v>360</v>
      </c>
      <c r="AU100" s="18" t="s">
        <v>78</v>
      </c>
    </row>
    <row r="101" spans="2:65" s="1" customFormat="1" ht="21.75" customHeight="1" x14ac:dyDescent="0.2">
      <c r="B101" s="134"/>
      <c r="C101" s="135" t="s">
        <v>98</v>
      </c>
      <c r="D101" s="135" t="s">
        <v>306</v>
      </c>
      <c r="E101" s="136" t="s">
        <v>5763</v>
      </c>
      <c r="F101" s="137" t="s">
        <v>5764</v>
      </c>
      <c r="G101" s="138" t="s">
        <v>134</v>
      </c>
      <c r="H101" s="139">
        <v>568.02</v>
      </c>
      <c r="I101" s="140"/>
      <c r="J101" s="141">
        <f>ROUND(I101*H101,2)</f>
        <v>0</v>
      </c>
      <c r="K101" s="137" t="s">
        <v>4895</v>
      </c>
      <c r="L101" s="33"/>
      <c r="M101" s="142" t="s">
        <v>2</v>
      </c>
      <c r="N101" s="143" t="s">
        <v>42</v>
      </c>
      <c r="P101" s="144">
        <f>O101*H101</f>
        <v>0</v>
      </c>
      <c r="Q101" s="144">
        <v>0</v>
      </c>
      <c r="R101" s="144">
        <f>Q101*H101</f>
        <v>0</v>
      </c>
      <c r="S101" s="144">
        <v>0</v>
      </c>
      <c r="T101" s="145">
        <f>S101*H101</f>
        <v>0</v>
      </c>
      <c r="AR101" s="146" t="s">
        <v>86</v>
      </c>
      <c r="AT101" s="146" t="s">
        <v>306</v>
      </c>
      <c r="AU101" s="146" t="s">
        <v>78</v>
      </c>
      <c r="AY101" s="18" t="s">
        <v>304</v>
      </c>
      <c r="BE101" s="147">
        <f>IF(N101="základní",J101,0)</f>
        <v>0</v>
      </c>
      <c r="BF101" s="147">
        <f>IF(N101="snížená",J101,0)</f>
        <v>0</v>
      </c>
      <c r="BG101" s="147">
        <f>IF(N101="zákl. přenesená",J101,0)</f>
        <v>0</v>
      </c>
      <c r="BH101" s="147">
        <f>IF(N101="sníž. přenesená",J101,0)</f>
        <v>0</v>
      </c>
      <c r="BI101" s="147">
        <f>IF(N101="nulová",J101,0)</f>
        <v>0</v>
      </c>
      <c r="BJ101" s="18" t="s">
        <v>78</v>
      </c>
      <c r="BK101" s="147">
        <f>ROUND(I101*H101,2)</f>
        <v>0</v>
      </c>
      <c r="BL101" s="18" t="s">
        <v>86</v>
      </c>
      <c r="BM101" s="146" t="s">
        <v>423</v>
      </c>
    </row>
    <row r="102" spans="2:65" s="1" customFormat="1" ht="68.25" x14ac:dyDescent="0.2">
      <c r="B102" s="33"/>
      <c r="D102" s="153" t="s">
        <v>360</v>
      </c>
      <c r="F102" s="180" t="s">
        <v>5765</v>
      </c>
      <c r="I102" s="150"/>
      <c r="L102" s="33"/>
      <c r="M102" s="151"/>
      <c r="T102" s="54"/>
      <c r="AT102" s="18" t="s">
        <v>360</v>
      </c>
      <c r="AU102" s="18" t="s">
        <v>78</v>
      </c>
    </row>
    <row r="103" spans="2:65" s="1" customFormat="1" ht="21.75" customHeight="1" x14ac:dyDescent="0.2">
      <c r="B103" s="134"/>
      <c r="C103" s="135" t="s">
        <v>380</v>
      </c>
      <c r="D103" s="135" t="s">
        <v>306</v>
      </c>
      <c r="E103" s="136" t="s">
        <v>5766</v>
      </c>
      <c r="F103" s="137" t="s">
        <v>5767</v>
      </c>
      <c r="G103" s="138" t="s">
        <v>134</v>
      </c>
      <c r="H103" s="139">
        <v>609</v>
      </c>
      <c r="I103" s="140"/>
      <c r="J103" s="141">
        <f>ROUND(I103*H103,2)</f>
        <v>0</v>
      </c>
      <c r="K103" s="137" t="s">
        <v>4895</v>
      </c>
      <c r="L103" s="33"/>
      <c r="M103" s="142" t="s">
        <v>2</v>
      </c>
      <c r="N103" s="143" t="s">
        <v>42</v>
      </c>
      <c r="P103" s="144">
        <f>O103*H103</f>
        <v>0</v>
      </c>
      <c r="Q103" s="144">
        <v>0</v>
      </c>
      <c r="R103" s="144">
        <f>Q103*H103</f>
        <v>0</v>
      </c>
      <c r="S103" s="144">
        <v>0</v>
      </c>
      <c r="T103" s="145">
        <f>S103*H103</f>
        <v>0</v>
      </c>
      <c r="AR103" s="146" t="s">
        <v>86</v>
      </c>
      <c r="AT103" s="146" t="s">
        <v>306</v>
      </c>
      <c r="AU103" s="146" t="s">
        <v>78</v>
      </c>
      <c r="AY103" s="18" t="s">
        <v>304</v>
      </c>
      <c r="BE103" s="147">
        <f>IF(N103="základní",J103,0)</f>
        <v>0</v>
      </c>
      <c r="BF103" s="147">
        <f>IF(N103="snížená",J103,0)</f>
        <v>0</v>
      </c>
      <c r="BG103" s="147">
        <f>IF(N103="zákl. přenesená",J103,0)</f>
        <v>0</v>
      </c>
      <c r="BH103" s="147">
        <f>IF(N103="sníž. přenesená",J103,0)</f>
        <v>0</v>
      </c>
      <c r="BI103" s="147">
        <f>IF(N103="nulová",J103,0)</f>
        <v>0</v>
      </c>
      <c r="BJ103" s="18" t="s">
        <v>78</v>
      </c>
      <c r="BK103" s="147">
        <f>ROUND(I103*H103,2)</f>
        <v>0</v>
      </c>
      <c r="BL103" s="18" t="s">
        <v>86</v>
      </c>
      <c r="BM103" s="146" t="s">
        <v>440</v>
      </c>
    </row>
    <row r="104" spans="2:65" s="1" customFormat="1" ht="19.5" x14ac:dyDescent="0.2">
      <c r="B104" s="33"/>
      <c r="D104" s="153" t="s">
        <v>360</v>
      </c>
      <c r="F104" s="180" t="s">
        <v>5768</v>
      </c>
      <c r="I104" s="150"/>
      <c r="L104" s="33"/>
      <c r="M104" s="151"/>
      <c r="T104" s="54"/>
      <c r="AT104" s="18" t="s">
        <v>360</v>
      </c>
      <c r="AU104" s="18" t="s">
        <v>78</v>
      </c>
    </row>
    <row r="105" spans="2:65" s="1" customFormat="1" ht="21.75" customHeight="1" x14ac:dyDescent="0.2">
      <c r="B105" s="134"/>
      <c r="C105" s="135" t="s">
        <v>387</v>
      </c>
      <c r="D105" s="135" t="s">
        <v>306</v>
      </c>
      <c r="E105" s="136" t="s">
        <v>5769</v>
      </c>
      <c r="F105" s="137" t="s">
        <v>5770</v>
      </c>
      <c r="G105" s="138" t="s">
        <v>134</v>
      </c>
      <c r="H105" s="139">
        <v>3045</v>
      </c>
      <c r="I105" s="140"/>
      <c r="J105" s="141">
        <f>ROUND(I105*H105,2)</f>
        <v>0</v>
      </c>
      <c r="K105" s="137" t="s">
        <v>4895</v>
      </c>
      <c r="L105" s="33"/>
      <c r="M105" s="142" t="s">
        <v>2</v>
      </c>
      <c r="N105" s="143" t="s">
        <v>42</v>
      </c>
      <c r="P105" s="144">
        <f>O105*H105</f>
        <v>0</v>
      </c>
      <c r="Q105" s="144">
        <v>0</v>
      </c>
      <c r="R105" s="144">
        <f>Q105*H105</f>
        <v>0</v>
      </c>
      <c r="S105" s="144">
        <v>0</v>
      </c>
      <c r="T105" s="145">
        <f>S105*H105</f>
        <v>0</v>
      </c>
      <c r="AR105" s="146" t="s">
        <v>86</v>
      </c>
      <c r="AT105" s="146" t="s">
        <v>306</v>
      </c>
      <c r="AU105" s="146" t="s">
        <v>78</v>
      </c>
      <c r="AY105" s="18" t="s">
        <v>304</v>
      </c>
      <c r="BE105" s="147">
        <f>IF(N105="základní",J105,0)</f>
        <v>0</v>
      </c>
      <c r="BF105" s="147">
        <f>IF(N105="snížená",J105,0)</f>
        <v>0</v>
      </c>
      <c r="BG105" s="147">
        <f>IF(N105="zákl. přenesená",J105,0)</f>
        <v>0</v>
      </c>
      <c r="BH105" s="147">
        <f>IF(N105="sníž. přenesená",J105,0)</f>
        <v>0</v>
      </c>
      <c r="BI105" s="147">
        <f>IF(N105="nulová",J105,0)</f>
        <v>0</v>
      </c>
      <c r="BJ105" s="18" t="s">
        <v>78</v>
      </c>
      <c r="BK105" s="147">
        <f>ROUND(I105*H105,2)</f>
        <v>0</v>
      </c>
      <c r="BL105" s="18" t="s">
        <v>86</v>
      </c>
      <c r="BM105" s="146" t="s">
        <v>461</v>
      </c>
    </row>
    <row r="106" spans="2:65" s="1" customFormat="1" ht="19.5" x14ac:dyDescent="0.2">
      <c r="B106" s="33"/>
      <c r="D106" s="153" t="s">
        <v>360</v>
      </c>
      <c r="F106" s="180" t="s">
        <v>5771</v>
      </c>
      <c r="I106" s="150"/>
      <c r="L106" s="33"/>
      <c r="M106" s="151"/>
      <c r="T106" s="54"/>
      <c r="AT106" s="18" t="s">
        <v>360</v>
      </c>
      <c r="AU106" s="18" t="s">
        <v>78</v>
      </c>
    </row>
    <row r="107" spans="2:65" s="13" customFormat="1" x14ac:dyDescent="0.2">
      <c r="B107" s="159"/>
      <c r="D107" s="153" t="s">
        <v>313</v>
      </c>
      <c r="F107" s="161" t="s">
        <v>5772</v>
      </c>
      <c r="H107" s="162">
        <v>3045</v>
      </c>
      <c r="I107" s="163"/>
      <c r="L107" s="159"/>
      <c r="M107" s="164"/>
      <c r="T107" s="165"/>
      <c r="AT107" s="160" t="s">
        <v>313</v>
      </c>
      <c r="AU107" s="160" t="s">
        <v>78</v>
      </c>
      <c r="AV107" s="13" t="s">
        <v>80</v>
      </c>
      <c r="AW107" s="13" t="s">
        <v>3</v>
      </c>
      <c r="AX107" s="13" t="s">
        <v>78</v>
      </c>
      <c r="AY107" s="160" t="s">
        <v>304</v>
      </c>
    </row>
    <row r="108" spans="2:65" s="1" customFormat="1" ht="21.75" customHeight="1" x14ac:dyDescent="0.2">
      <c r="B108" s="134"/>
      <c r="C108" s="135" t="s">
        <v>396</v>
      </c>
      <c r="D108" s="135" t="s">
        <v>306</v>
      </c>
      <c r="E108" s="136" t="s">
        <v>5773</v>
      </c>
      <c r="F108" s="137" t="s">
        <v>5774</v>
      </c>
      <c r="G108" s="138" t="s">
        <v>134</v>
      </c>
      <c r="H108" s="139">
        <v>240.01</v>
      </c>
      <c r="I108" s="140"/>
      <c r="J108" s="141">
        <f>ROUND(I108*H108,2)</f>
        <v>0</v>
      </c>
      <c r="K108" s="137" t="s">
        <v>4895</v>
      </c>
      <c r="L108" s="33"/>
      <c r="M108" s="142" t="s">
        <v>2</v>
      </c>
      <c r="N108" s="143" t="s">
        <v>42</v>
      </c>
      <c r="P108" s="144">
        <f>O108*H108</f>
        <v>0</v>
      </c>
      <c r="Q108" s="144">
        <v>0</v>
      </c>
      <c r="R108" s="144">
        <f>Q108*H108</f>
        <v>0</v>
      </c>
      <c r="S108" s="144">
        <v>0</v>
      </c>
      <c r="T108" s="145">
        <f>S108*H108</f>
        <v>0</v>
      </c>
      <c r="AR108" s="146" t="s">
        <v>86</v>
      </c>
      <c r="AT108" s="146" t="s">
        <v>306</v>
      </c>
      <c r="AU108" s="146" t="s">
        <v>78</v>
      </c>
      <c r="AY108" s="18" t="s">
        <v>304</v>
      </c>
      <c r="BE108" s="147">
        <f>IF(N108="základní",J108,0)</f>
        <v>0</v>
      </c>
      <c r="BF108" s="147">
        <f>IF(N108="snížená",J108,0)</f>
        <v>0</v>
      </c>
      <c r="BG108" s="147">
        <f>IF(N108="zákl. přenesená",J108,0)</f>
        <v>0</v>
      </c>
      <c r="BH108" s="147">
        <f>IF(N108="sníž. přenesená",J108,0)</f>
        <v>0</v>
      </c>
      <c r="BI108" s="147">
        <f>IF(N108="nulová",J108,0)</f>
        <v>0</v>
      </c>
      <c r="BJ108" s="18" t="s">
        <v>78</v>
      </c>
      <c r="BK108" s="147">
        <f>ROUND(I108*H108,2)</f>
        <v>0</v>
      </c>
      <c r="BL108" s="18" t="s">
        <v>86</v>
      </c>
      <c r="BM108" s="146" t="s">
        <v>469</v>
      </c>
    </row>
    <row r="109" spans="2:65" s="1" customFormat="1" ht="29.25" x14ac:dyDescent="0.2">
      <c r="B109" s="33"/>
      <c r="D109" s="153" t="s">
        <v>360</v>
      </c>
      <c r="F109" s="180" t="s">
        <v>5775</v>
      </c>
      <c r="I109" s="150"/>
      <c r="L109" s="33"/>
      <c r="M109" s="151"/>
      <c r="T109" s="54"/>
      <c r="AT109" s="18" t="s">
        <v>360</v>
      </c>
      <c r="AU109" s="18" t="s">
        <v>78</v>
      </c>
    </row>
    <row r="110" spans="2:65" s="1" customFormat="1" ht="21.75" customHeight="1" x14ac:dyDescent="0.2">
      <c r="B110" s="134"/>
      <c r="C110" s="135" t="s">
        <v>404</v>
      </c>
      <c r="D110" s="135" t="s">
        <v>306</v>
      </c>
      <c r="E110" s="136" t="s">
        <v>5776</v>
      </c>
      <c r="F110" s="137" t="s">
        <v>5777</v>
      </c>
      <c r="G110" s="138" t="s">
        <v>134</v>
      </c>
      <c r="H110" s="139">
        <v>240.01</v>
      </c>
      <c r="I110" s="140"/>
      <c r="J110" s="141">
        <f>ROUND(I110*H110,2)</f>
        <v>0</v>
      </c>
      <c r="K110" s="137" t="s">
        <v>4895</v>
      </c>
      <c r="L110" s="33"/>
      <c r="M110" s="142" t="s">
        <v>2</v>
      </c>
      <c r="N110" s="143" t="s">
        <v>42</v>
      </c>
      <c r="P110" s="144">
        <f>O110*H110</f>
        <v>0</v>
      </c>
      <c r="Q110" s="144">
        <v>0</v>
      </c>
      <c r="R110" s="144">
        <f>Q110*H110</f>
        <v>0</v>
      </c>
      <c r="S110" s="144">
        <v>0</v>
      </c>
      <c r="T110" s="145">
        <f>S110*H110</f>
        <v>0</v>
      </c>
      <c r="AR110" s="146" t="s">
        <v>86</v>
      </c>
      <c r="AT110" s="146" t="s">
        <v>306</v>
      </c>
      <c r="AU110" s="146" t="s">
        <v>78</v>
      </c>
      <c r="AY110" s="18" t="s">
        <v>304</v>
      </c>
      <c r="BE110" s="147">
        <f>IF(N110="základní",J110,0)</f>
        <v>0</v>
      </c>
      <c r="BF110" s="147">
        <f>IF(N110="snížená",J110,0)</f>
        <v>0</v>
      </c>
      <c r="BG110" s="147">
        <f>IF(N110="zákl. přenesená",J110,0)</f>
        <v>0</v>
      </c>
      <c r="BH110" s="147">
        <f>IF(N110="sníž. přenesená",J110,0)</f>
        <v>0</v>
      </c>
      <c r="BI110" s="147">
        <f>IF(N110="nulová",J110,0)</f>
        <v>0</v>
      </c>
      <c r="BJ110" s="18" t="s">
        <v>78</v>
      </c>
      <c r="BK110" s="147">
        <f>ROUND(I110*H110,2)</f>
        <v>0</v>
      </c>
      <c r="BL110" s="18" t="s">
        <v>86</v>
      </c>
      <c r="BM110" s="146" t="s">
        <v>485</v>
      </c>
    </row>
    <row r="111" spans="2:65" s="1" customFormat="1" ht="19.5" x14ac:dyDescent="0.2">
      <c r="B111" s="33"/>
      <c r="D111" s="153" t="s">
        <v>360</v>
      </c>
      <c r="F111" s="180" t="s">
        <v>5778</v>
      </c>
      <c r="I111" s="150"/>
      <c r="L111" s="33"/>
      <c r="M111" s="151"/>
      <c r="T111" s="54"/>
      <c r="AT111" s="18" t="s">
        <v>360</v>
      </c>
      <c r="AU111" s="18" t="s">
        <v>78</v>
      </c>
    </row>
    <row r="112" spans="2:65" s="1" customFormat="1" ht="21.75" customHeight="1" x14ac:dyDescent="0.2">
      <c r="B112" s="134"/>
      <c r="C112" s="135" t="s">
        <v>406</v>
      </c>
      <c r="D112" s="135" t="s">
        <v>306</v>
      </c>
      <c r="E112" s="136" t="s">
        <v>5779</v>
      </c>
      <c r="F112" s="137" t="s">
        <v>5780</v>
      </c>
      <c r="G112" s="138" t="s">
        <v>134</v>
      </c>
      <c r="H112" s="139">
        <v>767.2</v>
      </c>
      <c r="I112" s="140"/>
      <c r="J112" s="141">
        <f>ROUND(I112*H112,2)</f>
        <v>0</v>
      </c>
      <c r="K112" s="137" t="s">
        <v>4895</v>
      </c>
      <c r="L112" s="33"/>
      <c r="M112" s="142" t="s">
        <v>2</v>
      </c>
      <c r="N112" s="143" t="s">
        <v>42</v>
      </c>
      <c r="P112" s="144">
        <f>O112*H112</f>
        <v>0</v>
      </c>
      <c r="Q112" s="144">
        <v>0</v>
      </c>
      <c r="R112" s="144">
        <f>Q112*H112</f>
        <v>0</v>
      </c>
      <c r="S112" s="144">
        <v>0</v>
      </c>
      <c r="T112" s="145">
        <f>S112*H112</f>
        <v>0</v>
      </c>
      <c r="AR112" s="146" t="s">
        <v>86</v>
      </c>
      <c r="AT112" s="146" t="s">
        <v>306</v>
      </c>
      <c r="AU112" s="146" t="s">
        <v>78</v>
      </c>
      <c r="AY112" s="18" t="s">
        <v>304</v>
      </c>
      <c r="BE112" s="147">
        <f>IF(N112="základní",J112,0)</f>
        <v>0</v>
      </c>
      <c r="BF112" s="147">
        <f>IF(N112="snížená",J112,0)</f>
        <v>0</v>
      </c>
      <c r="BG112" s="147">
        <f>IF(N112="zákl. přenesená",J112,0)</f>
        <v>0</v>
      </c>
      <c r="BH112" s="147">
        <f>IF(N112="sníž. přenesená",J112,0)</f>
        <v>0</v>
      </c>
      <c r="BI112" s="147">
        <f>IF(N112="nulová",J112,0)</f>
        <v>0</v>
      </c>
      <c r="BJ112" s="18" t="s">
        <v>78</v>
      </c>
      <c r="BK112" s="147">
        <f>ROUND(I112*H112,2)</f>
        <v>0</v>
      </c>
      <c r="BL112" s="18" t="s">
        <v>86</v>
      </c>
      <c r="BM112" s="146" t="s">
        <v>499</v>
      </c>
    </row>
    <row r="113" spans="2:65" s="1" customFormat="1" ht="185.25" x14ac:dyDescent="0.2">
      <c r="B113" s="33"/>
      <c r="D113" s="153" t="s">
        <v>360</v>
      </c>
      <c r="F113" s="180" t="s">
        <v>5781</v>
      </c>
      <c r="I113" s="150"/>
      <c r="L113" s="33"/>
      <c r="M113" s="151"/>
      <c r="T113" s="54"/>
      <c r="AT113" s="18" t="s">
        <v>360</v>
      </c>
      <c r="AU113" s="18" t="s">
        <v>78</v>
      </c>
    </row>
    <row r="114" spans="2:65" s="1" customFormat="1" ht="33" customHeight="1" x14ac:dyDescent="0.2">
      <c r="B114" s="134"/>
      <c r="C114" s="135" t="s">
        <v>409</v>
      </c>
      <c r="D114" s="135" t="s">
        <v>306</v>
      </c>
      <c r="E114" s="136" t="s">
        <v>5782</v>
      </c>
      <c r="F114" s="137" t="s">
        <v>5783</v>
      </c>
      <c r="G114" s="138" t="s">
        <v>130</v>
      </c>
      <c r="H114" s="139">
        <v>1565.5</v>
      </c>
      <c r="I114" s="140"/>
      <c r="J114" s="141">
        <f>ROUND(I114*H114,2)</f>
        <v>0</v>
      </c>
      <c r="K114" s="137" t="s">
        <v>2</v>
      </c>
      <c r="L114" s="33"/>
      <c r="M114" s="142" t="s">
        <v>2</v>
      </c>
      <c r="N114" s="143" t="s">
        <v>42</v>
      </c>
      <c r="P114" s="144">
        <f>O114*H114</f>
        <v>0</v>
      </c>
      <c r="Q114" s="144">
        <v>0</v>
      </c>
      <c r="R114" s="144">
        <f>Q114*H114</f>
        <v>0</v>
      </c>
      <c r="S114" s="144">
        <v>0</v>
      </c>
      <c r="T114" s="145">
        <f>S114*H114</f>
        <v>0</v>
      </c>
      <c r="AR114" s="146" t="s">
        <v>86</v>
      </c>
      <c r="AT114" s="146" t="s">
        <v>306</v>
      </c>
      <c r="AU114" s="146" t="s">
        <v>78</v>
      </c>
      <c r="AY114" s="18" t="s">
        <v>304</v>
      </c>
      <c r="BE114" s="147">
        <f>IF(N114="základní",J114,0)</f>
        <v>0</v>
      </c>
      <c r="BF114" s="147">
        <f>IF(N114="snížená",J114,0)</f>
        <v>0</v>
      </c>
      <c r="BG114" s="147">
        <f>IF(N114="zákl. přenesená",J114,0)</f>
        <v>0</v>
      </c>
      <c r="BH114" s="147">
        <f>IF(N114="sníž. přenesená",J114,0)</f>
        <v>0</v>
      </c>
      <c r="BI114" s="147">
        <f>IF(N114="nulová",J114,0)</f>
        <v>0</v>
      </c>
      <c r="BJ114" s="18" t="s">
        <v>78</v>
      </c>
      <c r="BK114" s="147">
        <f>ROUND(I114*H114,2)</f>
        <v>0</v>
      </c>
      <c r="BL114" s="18" t="s">
        <v>86</v>
      </c>
      <c r="BM114" s="146" t="s">
        <v>541</v>
      </c>
    </row>
    <row r="115" spans="2:65" s="1" customFormat="1" ht="48.75" x14ac:dyDescent="0.2">
      <c r="B115" s="33"/>
      <c r="D115" s="153" t="s">
        <v>360</v>
      </c>
      <c r="F115" s="180" t="s">
        <v>5784</v>
      </c>
      <c r="I115" s="150"/>
      <c r="L115" s="33"/>
      <c r="M115" s="151"/>
      <c r="T115" s="54"/>
      <c r="AT115" s="18" t="s">
        <v>360</v>
      </c>
      <c r="AU115" s="18" t="s">
        <v>78</v>
      </c>
    </row>
    <row r="116" spans="2:65" s="1" customFormat="1" ht="24.2" customHeight="1" x14ac:dyDescent="0.2">
      <c r="B116" s="134"/>
      <c r="C116" s="135" t="s">
        <v>8</v>
      </c>
      <c r="D116" s="135" t="s">
        <v>306</v>
      </c>
      <c r="E116" s="136" t="s">
        <v>5785</v>
      </c>
      <c r="F116" s="137" t="s">
        <v>5786</v>
      </c>
      <c r="G116" s="138" t="s">
        <v>383</v>
      </c>
      <c r="H116" s="139">
        <v>1157.0999999999999</v>
      </c>
      <c r="I116" s="140"/>
      <c r="J116" s="141">
        <f>ROUND(I116*H116,2)</f>
        <v>0</v>
      </c>
      <c r="K116" s="137" t="s">
        <v>4895</v>
      </c>
      <c r="L116" s="33"/>
      <c r="M116" s="142" t="s">
        <v>2</v>
      </c>
      <c r="N116" s="143" t="s">
        <v>42</v>
      </c>
      <c r="P116" s="144">
        <f>O116*H116</f>
        <v>0</v>
      </c>
      <c r="Q116" s="144">
        <v>0</v>
      </c>
      <c r="R116" s="144">
        <f>Q116*H116</f>
        <v>0</v>
      </c>
      <c r="S116" s="144">
        <v>0</v>
      </c>
      <c r="T116" s="145">
        <f>S116*H116</f>
        <v>0</v>
      </c>
      <c r="AR116" s="146" t="s">
        <v>86</v>
      </c>
      <c r="AT116" s="146" t="s">
        <v>306</v>
      </c>
      <c r="AU116" s="146" t="s">
        <v>78</v>
      </c>
      <c r="AY116" s="18" t="s">
        <v>304</v>
      </c>
      <c r="BE116" s="147">
        <f>IF(N116="základní",J116,0)</f>
        <v>0</v>
      </c>
      <c r="BF116" s="147">
        <f>IF(N116="snížená",J116,0)</f>
        <v>0</v>
      </c>
      <c r="BG116" s="147">
        <f>IF(N116="zákl. přenesená",J116,0)</f>
        <v>0</v>
      </c>
      <c r="BH116" s="147">
        <f>IF(N116="sníž. přenesená",J116,0)</f>
        <v>0</v>
      </c>
      <c r="BI116" s="147">
        <f>IF(N116="nulová",J116,0)</f>
        <v>0</v>
      </c>
      <c r="BJ116" s="18" t="s">
        <v>78</v>
      </c>
      <c r="BK116" s="147">
        <f>ROUND(I116*H116,2)</f>
        <v>0</v>
      </c>
      <c r="BL116" s="18" t="s">
        <v>86</v>
      </c>
      <c r="BM116" s="146" t="s">
        <v>585</v>
      </c>
    </row>
    <row r="117" spans="2:65" s="1" customFormat="1" ht="19.5" x14ac:dyDescent="0.2">
      <c r="B117" s="33"/>
      <c r="D117" s="153" t="s">
        <v>360</v>
      </c>
      <c r="F117" s="180" t="s">
        <v>5787</v>
      </c>
      <c r="I117" s="150"/>
      <c r="L117" s="33"/>
      <c r="M117" s="151"/>
      <c r="T117" s="54"/>
      <c r="AT117" s="18" t="s">
        <v>360</v>
      </c>
      <c r="AU117" s="18" t="s">
        <v>78</v>
      </c>
    </row>
    <row r="118" spans="2:65" s="1" customFormat="1" ht="16.5" customHeight="1" x14ac:dyDescent="0.2">
      <c r="B118" s="134"/>
      <c r="C118" s="181" t="s">
        <v>423</v>
      </c>
      <c r="D118" s="181" t="s">
        <v>535</v>
      </c>
      <c r="E118" s="182" t="s">
        <v>5788</v>
      </c>
      <c r="F118" s="183" t="s">
        <v>5789</v>
      </c>
      <c r="G118" s="184" t="s">
        <v>383</v>
      </c>
      <c r="H118" s="185">
        <v>1342.873</v>
      </c>
      <c r="I118" s="186"/>
      <c r="J118" s="187">
        <f>ROUND(I118*H118,2)</f>
        <v>0</v>
      </c>
      <c r="K118" s="183" t="s">
        <v>4895</v>
      </c>
      <c r="L118" s="188"/>
      <c r="M118" s="189" t="s">
        <v>2</v>
      </c>
      <c r="N118" s="190" t="s">
        <v>42</v>
      </c>
      <c r="P118" s="144">
        <f>O118*H118</f>
        <v>0</v>
      </c>
      <c r="Q118" s="144">
        <v>0</v>
      </c>
      <c r="R118" s="144">
        <f>Q118*H118</f>
        <v>0</v>
      </c>
      <c r="S118" s="144">
        <v>0</v>
      </c>
      <c r="T118" s="145">
        <f>S118*H118</f>
        <v>0</v>
      </c>
      <c r="AR118" s="146" t="s">
        <v>98</v>
      </c>
      <c r="AT118" s="146" t="s">
        <v>535</v>
      </c>
      <c r="AU118" s="146" t="s">
        <v>78</v>
      </c>
      <c r="AY118" s="18" t="s">
        <v>304</v>
      </c>
      <c r="BE118" s="147">
        <f>IF(N118="základní",J118,0)</f>
        <v>0</v>
      </c>
      <c r="BF118" s="147">
        <f>IF(N118="snížená",J118,0)</f>
        <v>0</v>
      </c>
      <c r="BG118" s="147">
        <f>IF(N118="zákl. přenesená",J118,0)</f>
        <v>0</v>
      </c>
      <c r="BH118" s="147">
        <f>IF(N118="sníž. přenesená",J118,0)</f>
        <v>0</v>
      </c>
      <c r="BI118" s="147">
        <f>IF(N118="nulová",J118,0)</f>
        <v>0</v>
      </c>
      <c r="BJ118" s="18" t="s">
        <v>78</v>
      </c>
      <c r="BK118" s="147">
        <f>ROUND(I118*H118,2)</f>
        <v>0</v>
      </c>
      <c r="BL118" s="18" t="s">
        <v>86</v>
      </c>
      <c r="BM118" s="146" t="s">
        <v>608</v>
      </c>
    </row>
    <row r="119" spans="2:65" s="1" customFormat="1" ht="126.75" x14ac:dyDescent="0.2">
      <c r="B119" s="33"/>
      <c r="D119" s="153" t="s">
        <v>360</v>
      </c>
      <c r="F119" s="180" t="s">
        <v>5790</v>
      </c>
      <c r="I119" s="150"/>
      <c r="L119" s="33"/>
      <c r="M119" s="151"/>
      <c r="T119" s="54"/>
      <c r="AT119" s="18" t="s">
        <v>360</v>
      </c>
      <c r="AU119" s="18" t="s">
        <v>78</v>
      </c>
    </row>
    <row r="120" spans="2:65" s="11" customFormat="1" ht="25.9" customHeight="1" x14ac:dyDescent="0.2">
      <c r="B120" s="122"/>
      <c r="D120" s="123" t="s">
        <v>70</v>
      </c>
      <c r="E120" s="124" t="s">
        <v>650</v>
      </c>
      <c r="F120" s="124" t="s">
        <v>5791</v>
      </c>
      <c r="I120" s="125"/>
      <c r="J120" s="126">
        <f>BK120</f>
        <v>0</v>
      </c>
      <c r="L120" s="122"/>
      <c r="M120" s="127"/>
      <c r="P120" s="128">
        <f>SUM(P121:P134)</f>
        <v>0</v>
      </c>
      <c r="R120" s="128">
        <f>SUM(R121:R134)</f>
        <v>12.589999999999971</v>
      </c>
      <c r="T120" s="129">
        <f>SUM(T121:T134)</f>
        <v>0</v>
      </c>
      <c r="AR120" s="123" t="s">
        <v>78</v>
      </c>
      <c r="AT120" s="130" t="s">
        <v>70</v>
      </c>
      <c r="AU120" s="130" t="s">
        <v>71</v>
      </c>
      <c r="AY120" s="123" t="s">
        <v>304</v>
      </c>
      <c r="BK120" s="131">
        <f>SUM(BK121:BK134)</f>
        <v>0</v>
      </c>
    </row>
    <row r="121" spans="2:65" s="1" customFormat="1" ht="21.75" customHeight="1" x14ac:dyDescent="0.2">
      <c r="B121" s="134"/>
      <c r="C121" s="135" t="s">
        <v>433</v>
      </c>
      <c r="D121" s="135" t="s">
        <v>306</v>
      </c>
      <c r="E121" s="136" t="s">
        <v>5792</v>
      </c>
      <c r="F121" s="137" t="s">
        <v>5793</v>
      </c>
      <c r="G121" s="138" t="s">
        <v>134</v>
      </c>
      <c r="H121" s="139">
        <v>5.25</v>
      </c>
      <c r="I121" s="140"/>
      <c r="J121" s="141">
        <f>ROUND(I121*H121,2)</f>
        <v>0</v>
      </c>
      <c r="K121" s="137" t="s">
        <v>4895</v>
      </c>
      <c r="L121" s="33"/>
      <c r="M121" s="142" t="s">
        <v>2</v>
      </c>
      <c r="N121" s="143" t="s">
        <v>42</v>
      </c>
      <c r="P121" s="144">
        <f>O121*H121</f>
        <v>0</v>
      </c>
      <c r="Q121" s="144">
        <v>1.6647619047619</v>
      </c>
      <c r="R121" s="144">
        <f>Q121*H121</f>
        <v>8.7399999999999753</v>
      </c>
      <c r="S121" s="144">
        <v>0</v>
      </c>
      <c r="T121" s="145">
        <f>S121*H121</f>
        <v>0</v>
      </c>
      <c r="AR121" s="146" t="s">
        <v>86</v>
      </c>
      <c r="AT121" s="146" t="s">
        <v>306</v>
      </c>
      <c r="AU121" s="146" t="s">
        <v>78</v>
      </c>
      <c r="AY121" s="18" t="s">
        <v>304</v>
      </c>
      <c r="BE121" s="147">
        <f>IF(N121="základní",J121,0)</f>
        <v>0</v>
      </c>
      <c r="BF121" s="147">
        <f>IF(N121="snížená",J121,0)</f>
        <v>0</v>
      </c>
      <c r="BG121" s="147">
        <f>IF(N121="zákl. přenesená",J121,0)</f>
        <v>0</v>
      </c>
      <c r="BH121" s="147">
        <f>IF(N121="sníž. přenesená",J121,0)</f>
        <v>0</v>
      </c>
      <c r="BI121" s="147">
        <f>IF(N121="nulová",J121,0)</f>
        <v>0</v>
      </c>
      <c r="BJ121" s="18" t="s">
        <v>78</v>
      </c>
      <c r="BK121" s="147">
        <f>ROUND(I121*H121,2)</f>
        <v>0</v>
      </c>
      <c r="BL121" s="18" t="s">
        <v>86</v>
      </c>
      <c r="BM121" s="146" t="s">
        <v>623</v>
      </c>
    </row>
    <row r="122" spans="2:65" s="1" customFormat="1" ht="19.5" x14ac:dyDescent="0.2">
      <c r="B122" s="33"/>
      <c r="D122" s="153" t="s">
        <v>360</v>
      </c>
      <c r="F122" s="180" t="s">
        <v>5794</v>
      </c>
      <c r="I122" s="150"/>
      <c r="L122" s="33"/>
      <c r="M122" s="151"/>
      <c r="T122" s="54"/>
      <c r="AT122" s="18" t="s">
        <v>360</v>
      </c>
      <c r="AU122" s="18" t="s">
        <v>78</v>
      </c>
    </row>
    <row r="123" spans="2:65" s="1" customFormat="1" ht="21.75" customHeight="1" x14ac:dyDescent="0.2">
      <c r="B123" s="134"/>
      <c r="C123" s="135" t="s">
        <v>440</v>
      </c>
      <c r="D123" s="135" t="s">
        <v>306</v>
      </c>
      <c r="E123" s="136" t="s">
        <v>5795</v>
      </c>
      <c r="F123" s="137" t="s">
        <v>5796</v>
      </c>
      <c r="G123" s="138" t="s">
        <v>130</v>
      </c>
      <c r="H123" s="139">
        <v>56</v>
      </c>
      <c r="I123" s="140"/>
      <c r="J123" s="141">
        <f>ROUND(I123*H123,2)</f>
        <v>0</v>
      </c>
      <c r="K123" s="137" t="s">
        <v>4895</v>
      </c>
      <c r="L123" s="33"/>
      <c r="M123" s="142" t="s">
        <v>2</v>
      </c>
      <c r="N123" s="143" t="s">
        <v>42</v>
      </c>
      <c r="P123" s="144">
        <f>O123*H123</f>
        <v>0</v>
      </c>
      <c r="Q123" s="144">
        <v>1.78571428571429E-4</v>
      </c>
      <c r="R123" s="144">
        <f>Q123*H123</f>
        <v>1.0000000000000024E-2</v>
      </c>
      <c r="S123" s="144">
        <v>0</v>
      </c>
      <c r="T123" s="145">
        <f>S123*H123</f>
        <v>0</v>
      </c>
      <c r="AR123" s="146" t="s">
        <v>86</v>
      </c>
      <c r="AT123" s="146" t="s">
        <v>306</v>
      </c>
      <c r="AU123" s="146" t="s">
        <v>78</v>
      </c>
      <c r="AY123" s="18" t="s">
        <v>304</v>
      </c>
      <c r="BE123" s="147">
        <f>IF(N123="základní",J123,0)</f>
        <v>0</v>
      </c>
      <c r="BF123" s="147">
        <f>IF(N123="snížená",J123,0)</f>
        <v>0</v>
      </c>
      <c r="BG123" s="147">
        <f>IF(N123="zákl. přenesená",J123,0)</f>
        <v>0</v>
      </c>
      <c r="BH123" s="147">
        <f>IF(N123="sníž. přenesená",J123,0)</f>
        <v>0</v>
      </c>
      <c r="BI123" s="147">
        <f>IF(N123="nulová",J123,0)</f>
        <v>0</v>
      </c>
      <c r="BJ123" s="18" t="s">
        <v>78</v>
      </c>
      <c r="BK123" s="147">
        <f>ROUND(I123*H123,2)</f>
        <v>0</v>
      </c>
      <c r="BL123" s="18" t="s">
        <v>86</v>
      </c>
      <c r="BM123" s="146" t="s">
        <v>643</v>
      </c>
    </row>
    <row r="124" spans="2:65" s="1" customFormat="1" ht="19.5" x14ac:dyDescent="0.2">
      <c r="B124" s="33"/>
      <c r="D124" s="153" t="s">
        <v>360</v>
      </c>
      <c r="F124" s="180" t="s">
        <v>5797</v>
      </c>
      <c r="I124" s="150"/>
      <c r="L124" s="33"/>
      <c r="M124" s="151"/>
      <c r="T124" s="54"/>
      <c r="AT124" s="18" t="s">
        <v>360</v>
      </c>
      <c r="AU124" s="18" t="s">
        <v>78</v>
      </c>
    </row>
    <row r="125" spans="2:65" s="1" customFormat="1" ht="21.75" customHeight="1" x14ac:dyDescent="0.2">
      <c r="B125" s="134"/>
      <c r="C125" s="135" t="s">
        <v>453</v>
      </c>
      <c r="D125" s="135" t="s">
        <v>306</v>
      </c>
      <c r="E125" s="136" t="s">
        <v>5798</v>
      </c>
      <c r="F125" s="137" t="s">
        <v>5799</v>
      </c>
      <c r="G125" s="138" t="s">
        <v>179</v>
      </c>
      <c r="H125" s="139">
        <v>35</v>
      </c>
      <c r="I125" s="140"/>
      <c r="J125" s="141">
        <f>ROUND(I125*H125,2)</f>
        <v>0</v>
      </c>
      <c r="K125" s="137" t="s">
        <v>4895</v>
      </c>
      <c r="L125" s="33"/>
      <c r="M125" s="142" t="s">
        <v>2</v>
      </c>
      <c r="N125" s="143" t="s">
        <v>42</v>
      </c>
      <c r="P125" s="144">
        <f>O125*H125</f>
        <v>0</v>
      </c>
      <c r="Q125" s="144">
        <v>0</v>
      </c>
      <c r="R125" s="144">
        <f>Q125*H125</f>
        <v>0</v>
      </c>
      <c r="S125" s="144">
        <v>0</v>
      </c>
      <c r="T125" s="145">
        <f>S125*H125</f>
        <v>0</v>
      </c>
      <c r="AR125" s="146" t="s">
        <v>86</v>
      </c>
      <c r="AT125" s="146" t="s">
        <v>306</v>
      </c>
      <c r="AU125" s="146" t="s">
        <v>78</v>
      </c>
      <c r="AY125" s="18" t="s">
        <v>304</v>
      </c>
      <c r="BE125" s="147">
        <f>IF(N125="základní",J125,0)</f>
        <v>0</v>
      </c>
      <c r="BF125" s="147">
        <f>IF(N125="snížená",J125,0)</f>
        <v>0</v>
      </c>
      <c r="BG125" s="147">
        <f>IF(N125="zákl. přenesená",J125,0)</f>
        <v>0</v>
      </c>
      <c r="BH125" s="147">
        <f>IF(N125="sníž. přenesená",J125,0)</f>
        <v>0</v>
      </c>
      <c r="BI125" s="147">
        <f>IF(N125="nulová",J125,0)</f>
        <v>0</v>
      </c>
      <c r="BJ125" s="18" t="s">
        <v>78</v>
      </c>
      <c r="BK125" s="147">
        <f>ROUND(I125*H125,2)</f>
        <v>0</v>
      </c>
      <c r="BL125" s="18" t="s">
        <v>86</v>
      </c>
      <c r="BM125" s="146" t="s">
        <v>661</v>
      </c>
    </row>
    <row r="126" spans="2:65" s="1" customFormat="1" ht="19.5" x14ac:dyDescent="0.2">
      <c r="B126" s="33"/>
      <c r="D126" s="153" t="s">
        <v>360</v>
      </c>
      <c r="F126" s="180" t="s">
        <v>5800</v>
      </c>
      <c r="I126" s="150"/>
      <c r="L126" s="33"/>
      <c r="M126" s="151"/>
      <c r="T126" s="54"/>
      <c r="AT126" s="18" t="s">
        <v>360</v>
      </c>
      <c r="AU126" s="18" t="s">
        <v>78</v>
      </c>
    </row>
    <row r="127" spans="2:65" s="1" customFormat="1" ht="21.75" customHeight="1" x14ac:dyDescent="0.2">
      <c r="B127" s="134"/>
      <c r="C127" s="135" t="s">
        <v>461</v>
      </c>
      <c r="D127" s="135" t="s">
        <v>306</v>
      </c>
      <c r="E127" s="136" t="s">
        <v>4384</v>
      </c>
      <c r="F127" s="137" t="s">
        <v>4385</v>
      </c>
      <c r="G127" s="138" t="s">
        <v>134</v>
      </c>
      <c r="H127" s="139">
        <v>1.75</v>
      </c>
      <c r="I127" s="140"/>
      <c r="J127" s="141">
        <f>ROUND(I127*H127,2)</f>
        <v>0</v>
      </c>
      <c r="K127" s="137" t="s">
        <v>4895</v>
      </c>
      <c r="L127" s="33"/>
      <c r="M127" s="142" t="s">
        <v>2</v>
      </c>
      <c r="N127" s="143" t="s">
        <v>42</v>
      </c>
      <c r="P127" s="144">
        <f>O127*H127</f>
        <v>0</v>
      </c>
      <c r="Q127" s="144">
        <v>1.8914285714285699</v>
      </c>
      <c r="R127" s="144">
        <f>Q127*H127</f>
        <v>3.3099999999999974</v>
      </c>
      <c r="S127" s="144">
        <v>0</v>
      </c>
      <c r="T127" s="145">
        <f>S127*H127</f>
        <v>0</v>
      </c>
      <c r="AR127" s="146" t="s">
        <v>86</v>
      </c>
      <c r="AT127" s="146" t="s">
        <v>306</v>
      </c>
      <c r="AU127" s="146" t="s">
        <v>78</v>
      </c>
      <c r="AY127" s="18" t="s">
        <v>304</v>
      </c>
      <c r="BE127" s="147">
        <f>IF(N127="základní",J127,0)</f>
        <v>0</v>
      </c>
      <c r="BF127" s="147">
        <f>IF(N127="snížená",J127,0)</f>
        <v>0</v>
      </c>
      <c r="BG127" s="147">
        <f>IF(N127="zákl. přenesená",J127,0)</f>
        <v>0</v>
      </c>
      <c r="BH127" s="147">
        <f>IF(N127="sníž. přenesená",J127,0)</f>
        <v>0</v>
      </c>
      <c r="BI127" s="147">
        <f>IF(N127="nulová",J127,0)</f>
        <v>0</v>
      </c>
      <c r="BJ127" s="18" t="s">
        <v>78</v>
      </c>
      <c r="BK127" s="147">
        <f>ROUND(I127*H127,2)</f>
        <v>0</v>
      </c>
      <c r="BL127" s="18" t="s">
        <v>86</v>
      </c>
      <c r="BM127" s="146" t="s">
        <v>677</v>
      </c>
    </row>
    <row r="128" spans="2:65" s="1" customFormat="1" ht="19.5" x14ac:dyDescent="0.2">
      <c r="B128" s="33"/>
      <c r="D128" s="153" t="s">
        <v>360</v>
      </c>
      <c r="F128" s="180" t="s">
        <v>5801</v>
      </c>
      <c r="I128" s="150"/>
      <c r="L128" s="33"/>
      <c r="M128" s="151"/>
      <c r="T128" s="54"/>
      <c r="AT128" s="18" t="s">
        <v>360</v>
      </c>
      <c r="AU128" s="18" t="s">
        <v>78</v>
      </c>
    </row>
    <row r="129" spans="2:65" s="1" customFormat="1" ht="16.5" customHeight="1" x14ac:dyDescent="0.2">
      <c r="B129" s="134"/>
      <c r="C129" s="135" t="s">
        <v>7</v>
      </c>
      <c r="D129" s="135" t="s">
        <v>306</v>
      </c>
      <c r="E129" s="136" t="s">
        <v>5802</v>
      </c>
      <c r="F129" s="137" t="s">
        <v>5803</v>
      </c>
      <c r="G129" s="138" t="s">
        <v>134</v>
      </c>
      <c r="H129" s="139">
        <v>0.192</v>
      </c>
      <c r="I129" s="140"/>
      <c r="J129" s="141">
        <f>ROUND(I129*H129,2)</f>
        <v>0</v>
      </c>
      <c r="K129" s="137" t="s">
        <v>4895</v>
      </c>
      <c r="L129" s="33"/>
      <c r="M129" s="142" t="s">
        <v>2</v>
      </c>
      <c r="N129" s="143" t="s">
        <v>42</v>
      </c>
      <c r="P129" s="144">
        <f>O129*H129</f>
        <v>0</v>
      </c>
      <c r="Q129" s="144">
        <v>2.5</v>
      </c>
      <c r="R129" s="144">
        <f>Q129*H129</f>
        <v>0.48</v>
      </c>
      <c r="S129" s="144">
        <v>0</v>
      </c>
      <c r="T129" s="145">
        <f>S129*H129</f>
        <v>0</v>
      </c>
      <c r="AR129" s="146" t="s">
        <v>86</v>
      </c>
      <c r="AT129" s="146" t="s">
        <v>306</v>
      </c>
      <c r="AU129" s="146" t="s">
        <v>78</v>
      </c>
      <c r="AY129" s="18" t="s">
        <v>304</v>
      </c>
      <c r="BE129" s="147">
        <f>IF(N129="základní",J129,0)</f>
        <v>0</v>
      </c>
      <c r="BF129" s="147">
        <f>IF(N129="snížená",J129,0)</f>
        <v>0</v>
      </c>
      <c r="BG129" s="147">
        <f>IF(N129="zákl. přenesená",J129,0)</f>
        <v>0</v>
      </c>
      <c r="BH129" s="147">
        <f>IF(N129="sníž. přenesená",J129,0)</f>
        <v>0</v>
      </c>
      <c r="BI129" s="147">
        <f>IF(N129="nulová",J129,0)</f>
        <v>0</v>
      </c>
      <c r="BJ129" s="18" t="s">
        <v>78</v>
      </c>
      <c r="BK129" s="147">
        <f>ROUND(I129*H129,2)</f>
        <v>0</v>
      </c>
      <c r="BL129" s="18" t="s">
        <v>86</v>
      </c>
      <c r="BM129" s="146" t="s">
        <v>700</v>
      </c>
    </row>
    <row r="130" spans="2:65" s="1" customFormat="1" ht="19.5" x14ac:dyDescent="0.2">
      <c r="B130" s="33"/>
      <c r="D130" s="153" t="s">
        <v>360</v>
      </c>
      <c r="F130" s="180" t="s">
        <v>5804</v>
      </c>
      <c r="I130" s="150"/>
      <c r="L130" s="33"/>
      <c r="M130" s="151"/>
      <c r="T130" s="54"/>
      <c r="AT130" s="18" t="s">
        <v>360</v>
      </c>
      <c r="AU130" s="18" t="s">
        <v>78</v>
      </c>
    </row>
    <row r="131" spans="2:65" s="1" customFormat="1" ht="16.5" customHeight="1" x14ac:dyDescent="0.2">
      <c r="B131" s="134"/>
      <c r="C131" s="181" t="s">
        <v>469</v>
      </c>
      <c r="D131" s="181" t="s">
        <v>535</v>
      </c>
      <c r="E131" s="182" t="s">
        <v>5805</v>
      </c>
      <c r="F131" s="183" t="s">
        <v>5806</v>
      </c>
      <c r="G131" s="184" t="s">
        <v>179</v>
      </c>
      <c r="H131" s="185">
        <v>38.15</v>
      </c>
      <c r="I131" s="186"/>
      <c r="J131" s="187">
        <f>ROUND(I131*H131,2)</f>
        <v>0</v>
      </c>
      <c r="K131" s="183" t="s">
        <v>4895</v>
      </c>
      <c r="L131" s="188"/>
      <c r="M131" s="189" t="s">
        <v>2</v>
      </c>
      <c r="N131" s="190" t="s">
        <v>42</v>
      </c>
      <c r="P131" s="144">
        <f>O131*H131</f>
        <v>0</v>
      </c>
      <c r="Q131" s="144">
        <v>5.2424639580602903E-4</v>
      </c>
      <c r="R131" s="144">
        <f>Q131*H131</f>
        <v>2.0000000000000007E-2</v>
      </c>
      <c r="S131" s="144">
        <v>0</v>
      </c>
      <c r="T131" s="145">
        <f>S131*H131</f>
        <v>0</v>
      </c>
      <c r="AR131" s="146" t="s">
        <v>98</v>
      </c>
      <c r="AT131" s="146" t="s">
        <v>535</v>
      </c>
      <c r="AU131" s="146" t="s">
        <v>78</v>
      </c>
      <c r="AY131" s="18" t="s">
        <v>304</v>
      </c>
      <c r="BE131" s="147">
        <f>IF(N131="základní",J131,0)</f>
        <v>0</v>
      </c>
      <c r="BF131" s="147">
        <f>IF(N131="snížená",J131,0)</f>
        <v>0</v>
      </c>
      <c r="BG131" s="147">
        <f>IF(N131="zákl. přenesená",J131,0)</f>
        <v>0</v>
      </c>
      <c r="BH131" s="147">
        <f>IF(N131="sníž. přenesená",J131,0)</f>
        <v>0</v>
      </c>
      <c r="BI131" s="147">
        <f>IF(N131="nulová",J131,0)</f>
        <v>0</v>
      </c>
      <c r="BJ131" s="18" t="s">
        <v>78</v>
      </c>
      <c r="BK131" s="147">
        <f>ROUND(I131*H131,2)</f>
        <v>0</v>
      </c>
      <c r="BL131" s="18" t="s">
        <v>86</v>
      </c>
      <c r="BM131" s="146" t="s">
        <v>717</v>
      </c>
    </row>
    <row r="132" spans="2:65" s="1" customFormat="1" ht="19.5" x14ac:dyDescent="0.2">
      <c r="B132" s="33"/>
      <c r="D132" s="153" t="s">
        <v>360</v>
      </c>
      <c r="F132" s="180" t="s">
        <v>5807</v>
      </c>
      <c r="I132" s="150"/>
      <c r="L132" s="33"/>
      <c r="M132" s="151"/>
      <c r="T132" s="54"/>
      <c r="AT132" s="18" t="s">
        <v>360</v>
      </c>
      <c r="AU132" s="18" t="s">
        <v>78</v>
      </c>
    </row>
    <row r="133" spans="2:65" s="1" customFormat="1" ht="21.75" customHeight="1" x14ac:dyDescent="0.2">
      <c r="B133" s="134"/>
      <c r="C133" s="181" t="s">
        <v>479</v>
      </c>
      <c r="D133" s="181" t="s">
        <v>535</v>
      </c>
      <c r="E133" s="182" t="s">
        <v>5808</v>
      </c>
      <c r="F133" s="183" t="s">
        <v>5809</v>
      </c>
      <c r="G133" s="184" t="s">
        <v>130</v>
      </c>
      <c r="H133" s="185">
        <v>67.2</v>
      </c>
      <c r="I133" s="186"/>
      <c r="J133" s="187">
        <f>ROUND(I133*H133,2)</f>
        <v>0</v>
      </c>
      <c r="K133" s="183" t="s">
        <v>4895</v>
      </c>
      <c r="L133" s="188"/>
      <c r="M133" s="189" t="s">
        <v>2</v>
      </c>
      <c r="N133" s="190" t="s">
        <v>42</v>
      </c>
      <c r="P133" s="144">
        <f>O133*H133</f>
        <v>0</v>
      </c>
      <c r="Q133" s="144">
        <v>4.4642857142857098E-4</v>
      </c>
      <c r="R133" s="144">
        <f>Q133*H133</f>
        <v>2.9999999999999971E-2</v>
      </c>
      <c r="S133" s="144">
        <v>0</v>
      </c>
      <c r="T133" s="145">
        <f>S133*H133</f>
        <v>0</v>
      </c>
      <c r="AR133" s="146" t="s">
        <v>98</v>
      </c>
      <c r="AT133" s="146" t="s">
        <v>535</v>
      </c>
      <c r="AU133" s="146" t="s">
        <v>78</v>
      </c>
      <c r="AY133" s="18" t="s">
        <v>304</v>
      </c>
      <c r="BE133" s="147">
        <f>IF(N133="základní",J133,0)</f>
        <v>0</v>
      </c>
      <c r="BF133" s="147">
        <f>IF(N133="snížená",J133,0)</f>
        <v>0</v>
      </c>
      <c r="BG133" s="147">
        <f>IF(N133="zákl. přenesená",J133,0)</f>
        <v>0</v>
      </c>
      <c r="BH133" s="147">
        <f>IF(N133="sníž. přenesená",J133,0)</f>
        <v>0</v>
      </c>
      <c r="BI133" s="147">
        <f>IF(N133="nulová",J133,0)</f>
        <v>0</v>
      </c>
      <c r="BJ133" s="18" t="s">
        <v>78</v>
      </c>
      <c r="BK133" s="147">
        <f>ROUND(I133*H133,2)</f>
        <v>0</v>
      </c>
      <c r="BL133" s="18" t="s">
        <v>86</v>
      </c>
      <c r="BM133" s="146" t="s">
        <v>742</v>
      </c>
    </row>
    <row r="134" spans="2:65" s="1" customFormat="1" ht="19.5" x14ac:dyDescent="0.2">
      <c r="B134" s="33"/>
      <c r="D134" s="153" t="s">
        <v>360</v>
      </c>
      <c r="F134" s="180" t="s">
        <v>5810</v>
      </c>
      <c r="I134" s="150"/>
      <c r="L134" s="33"/>
      <c r="M134" s="151"/>
      <c r="T134" s="54"/>
      <c r="AT134" s="18" t="s">
        <v>360</v>
      </c>
      <c r="AU134" s="18" t="s">
        <v>78</v>
      </c>
    </row>
    <row r="135" spans="2:65" s="11" customFormat="1" ht="25.9" customHeight="1" x14ac:dyDescent="0.2">
      <c r="B135" s="122"/>
      <c r="D135" s="123" t="s">
        <v>70</v>
      </c>
      <c r="E135" s="124" t="s">
        <v>89</v>
      </c>
      <c r="F135" s="124" t="s">
        <v>5811</v>
      </c>
      <c r="I135" s="125"/>
      <c r="J135" s="126">
        <f>BK135</f>
        <v>0</v>
      </c>
      <c r="L135" s="122"/>
      <c r="M135" s="127"/>
      <c r="P135" s="128">
        <f>SUM(P136:P161)</f>
        <v>0</v>
      </c>
      <c r="R135" s="128">
        <f>SUM(R136:R161)</f>
        <v>368.29967376467386</v>
      </c>
      <c r="T135" s="129">
        <f>SUM(T136:T161)</f>
        <v>0</v>
      </c>
      <c r="AR135" s="123" t="s">
        <v>78</v>
      </c>
      <c r="AT135" s="130" t="s">
        <v>70</v>
      </c>
      <c r="AU135" s="130" t="s">
        <v>71</v>
      </c>
      <c r="AY135" s="123" t="s">
        <v>304</v>
      </c>
      <c r="BK135" s="131">
        <f>SUM(BK136:BK161)</f>
        <v>0</v>
      </c>
    </row>
    <row r="136" spans="2:65" s="1" customFormat="1" ht="21.75" customHeight="1" x14ac:dyDescent="0.2">
      <c r="B136" s="134"/>
      <c r="C136" s="135" t="s">
        <v>485</v>
      </c>
      <c r="D136" s="135" t="s">
        <v>306</v>
      </c>
      <c r="E136" s="136" t="s">
        <v>5812</v>
      </c>
      <c r="F136" s="137" t="s">
        <v>5813</v>
      </c>
      <c r="G136" s="138" t="s">
        <v>134</v>
      </c>
      <c r="H136" s="139">
        <v>1.4650000000000001</v>
      </c>
      <c r="I136" s="140"/>
      <c r="J136" s="141">
        <f>ROUND(I136*H136,2)</f>
        <v>0</v>
      </c>
      <c r="K136" s="137" t="s">
        <v>4895</v>
      </c>
      <c r="L136" s="33"/>
      <c r="M136" s="142" t="s">
        <v>2</v>
      </c>
      <c r="N136" s="143" t="s">
        <v>42</v>
      </c>
      <c r="P136" s="144">
        <f>O136*H136</f>
        <v>0</v>
      </c>
      <c r="Q136" s="144">
        <v>1.63117663117663</v>
      </c>
      <c r="R136" s="144">
        <f>Q136*H136</f>
        <v>2.3896737646737631</v>
      </c>
      <c r="S136" s="144">
        <v>0</v>
      </c>
      <c r="T136" s="145">
        <f>S136*H136</f>
        <v>0</v>
      </c>
      <c r="AR136" s="146" t="s">
        <v>86</v>
      </c>
      <c r="AT136" s="146" t="s">
        <v>306</v>
      </c>
      <c r="AU136" s="146" t="s">
        <v>78</v>
      </c>
      <c r="AY136" s="18" t="s">
        <v>304</v>
      </c>
      <c r="BE136" s="147">
        <f>IF(N136="základní",J136,0)</f>
        <v>0</v>
      </c>
      <c r="BF136" s="147">
        <f>IF(N136="snížená",J136,0)</f>
        <v>0</v>
      </c>
      <c r="BG136" s="147">
        <f>IF(N136="zákl. přenesená",J136,0)</f>
        <v>0</v>
      </c>
      <c r="BH136" s="147">
        <f>IF(N136="sníž. přenesená",J136,0)</f>
        <v>0</v>
      </c>
      <c r="BI136" s="147">
        <f>IF(N136="nulová",J136,0)</f>
        <v>0</v>
      </c>
      <c r="BJ136" s="18" t="s">
        <v>78</v>
      </c>
      <c r="BK136" s="147">
        <f>ROUND(I136*H136,2)</f>
        <v>0</v>
      </c>
      <c r="BL136" s="18" t="s">
        <v>86</v>
      </c>
      <c r="BM136" s="146" t="s">
        <v>758</v>
      </c>
    </row>
    <row r="137" spans="2:65" s="1" customFormat="1" ht="19.5" x14ac:dyDescent="0.2">
      <c r="B137" s="33"/>
      <c r="D137" s="153" t="s">
        <v>360</v>
      </c>
      <c r="F137" s="180" t="s">
        <v>5814</v>
      </c>
      <c r="I137" s="150"/>
      <c r="L137" s="33"/>
      <c r="M137" s="151"/>
      <c r="T137" s="54"/>
      <c r="AT137" s="18" t="s">
        <v>360</v>
      </c>
      <c r="AU137" s="18" t="s">
        <v>78</v>
      </c>
    </row>
    <row r="138" spans="2:65" s="1" customFormat="1" ht="21.75" customHeight="1" x14ac:dyDescent="0.2">
      <c r="B138" s="134"/>
      <c r="C138" s="135" t="s">
        <v>492</v>
      </c>
      <c r="D138" s="135" t="s">
        <v>306</v>
      </c>
      <c r="E138" s="136" t="s">
        <v>5815</v>
      </c>
      <c r="F138" s="137" t="s">
        <v>5816</v>
      </c>
      <c r="G138" s="138" t="s">
        <v>130</v>
      </c>
      <c r="H138" s="139">
        <v>198</v>
      </c>
      <c r="I138" s="140"/>
      <c r="J138" s="141">
        <f>ROUND(I138*H138,2)</f>
        <v>0</v>
      </c>
      <c r="K138" s="137" t="s">
        <v>4895</v>
      </c>
      <c r="L138" s="33"/>
      <c r="M138" s="142" t="s">
        <v>2</v>
      </c>
      <c r="N138" s="143" t="s">
        <v>42</v>
      </c>
      <c r="P138" s="144">
        <f>O138*H138</f>
        <v>0</v>
      </c>
      <c r="Q138" s="144">
        <v>0</v>
      </c>
      <c r="R138" s="144">
        <f>Q138*H138</f>
        <v>0</v>
      </c>
      <c r="S138" s="144">
        <v>0</v>
      </c>
      <c r="T138" s="145">
        <f>S138*H138</f>
        <v>0</v>
      </c>
      <c r="AR138" s="146" t="s">
        <v>86</v>
      </c>
      <c r="AT138" s="146" t="s">
        <v>306</v>
      </c>
      <c r="AU138" s="146" t="s">
        <v>78</v>
      </c>
      <c r="AY138" s="18" t="s">
        <v>304</v>
      </c>
      <c r="BE138" s="147">
        <f>IF(N138="základní",J138,0)</f>
        <v>0</v>
      </c>
      <c r="BF138" s="147">
        <f>IF(N138="snížená",J138,0)</f>
        <v>0</v>
      </c>
      <c r="BG138" s="147">
        <f>IF(N138="zákl. přenesená",J138,0)</f>
        <v>0</v>
      </c>
      <c r="BH138" s="147">
        <f>IF(N138="sníž. přenesená",J138,0)</f>
        <v>0</v>
      </c>
      <c r="BI138" s="147">
        <f>IF(N138="nulová",J138,0)</f>
        <v>0</v>
      </c>
      <c r="BJ138" s="18" t="s">
        <v>78</v>
      </c>
      <c r="BK138" s="147">
        <f>ROUND(I138*H138,2)</f>
        <v>0</v>
      </c>
      <c r="BL138" s="18" t="s">
        <v>86</v>
      </c>
      <c r="BM138" s="146" t="s">
        <v>779</v>
      </c>
    </row>
    <row r="139" spans="2:65" s="1" customFormat="1" ht="58.5" x14ac:dyDescent="0.2">
      <c r="B139" s="33"/>
      <c r="D139" s="153" t="s">
        <v>360</v>
      </c>
      <c r="F139" s="180" t="s">
        <v>5817</v>
      </c>
      <c r="I139" s="150"/>
      <c r="L139" s="33"/>
      <c r="M139" s="151"/>
      <c r="T139" s="54"/>
      <c r="AT139" s="18" t="s">
        <v>360</v>
      </c>
      <c r="AU139" s="18" t="s">
        <v>78</v>
      </c>
    </row>
    <row r="140" spans="2:65" s="1" customFormat="1" ht="21.75" customHeight="1" x14ac:dyDescent="0.2">
      <c r="B140" s="134"/>
      <c r="C140" s="135" t="s">
        <v>499</v>
      </c>
      <c r="D140" s="135" t="s">
        <v>306</v>
      </c>
      <c r="E140" s="136" t="s">
        <v>5818</v>
      </c>
      <c r="F140" s="137" t="s">
        <v>5819</v>
      </c>
      <c r="G140" s="138" t="s">
        <v>130</v>
      </c>
      <c r="H140" s="139">
        <v>1367.5</v>
      </c>
      <c r="I140" s="140"/>
      <c r="J140" s="141">
        <f>ROUND(I140*H140,2)</f>
        <v>0</v>
      </c>
      <c r="K140" s="137" t="s">
        <v>4895</v>
      </c>
      <c r="L140" s="33"/>
      <c r="M140" s="142" t="s">
        <v>2</v>
      </c>
      <c r="N140" s="143" t="s">
        <v>42</v>
      </c>
      <c r="P140" s="144">
        <f>O140*H140</f>
        <v>0</v>
      </c>
      <c r="Q140" s="144">
        <v>0</v>
      </c>
      <c r="R140" s="144">
        <f>Q140*H140</f>
        <v>0</v>
      </c>
      <c r="S140" s="144">
        <v>0</v>
      </c>
      <c r="T140" s="145">
        <f>S140*H140</f>
        <v>0</v>
      </c>
      <c r="AR140" s="146" t="s">
        <v>86</v>
      </c>
      <c r="AT140" s="146" t="s">
        <v>306</v>
      </c>
      <c r="AU140" s="146" t="s">
        <v>78</v>
      </c>
      <c r="AY140" s="18" t="s">
        <v>304</v>
      </c>
      <c r="BE140" s="147">
        <f>IF(N140="základní",J140,0)</f>
        <v>0</v>
      </c>
      <c r="BF140" s="147">
        <f>IF(N140="snížená",J140,0)</f>
        <v>0</v>
      </c>
      <c r="BG140" s="147">
        <f>IF(N140="zákl. přenesená",J140,0)</f>
        <v>0</v>
      </c>
      <c r="BH140" s="147">
        <f>IF(N140="sníž. přenesená",J140,0)</f>
        <v>0</v>
      </c>
      <c r="BI140" s="147">
        <f>IF(N140="nulová",J140,0)</f>
        <v>0</v>
      </c>
      <c r="BJ140" s="18" t="s">
        <v>78</v>
      </c>
      <c r="BK140" s="147">
        <f>ROUND(I140*H140,2)</f>
        <v>0</v>
      </c>
      <c r="BL140" s="18" t="s">
        <v>86</v>
      </c>
      <c r="BM140" s="146" t="s">
        <v>809</v>
      </c>
    </row>
    <row r="141" spans="2:65" s="1" customFormat="1" ht="58.5" x14ac:dyDescent="0.2">
      <c r="B141" s="33"/>
      <c r="D141" s="153" t="s">
        <v>360</v>
      </c>
      <c r="F141" s="180" t="s">
        <v>5820</v>
      </c>
      <c r="I141" s="150"/>
      <c r="L141" s="33"/>
      <c r="M141" s="151"/>
      <c r="T141" s="54"/>
      <c r="AT141" s="18" t="s">
        <v>360</v>
      </c>
      <c r="AU141" s="18" t="s">
        <v>78</v>
      </c>
    </row>
    <row r="142" spans="2:65" s="1" customFormat="1" ht="24.2" customHeight="1" x14ac:dyDescent="0.2">
      <c r="B142" s="134"/>
      <c r="C142" s="135" t="s">
        <v>505</v>
      </c>
      <c r="D142" s="135" t="s">
        <v>306</v>
      </c>
      <c r="E142" s="136" t="s">
        <v>5821</v>
      </c>
      <c r="F142" s="137" t="s">
        <v>5822</v>
      </c>
      <c r="G142" s="138" t="s">
        <v>130</v>
      </c>
      <c r="H142" s="139">
        <v>1270</v>
      </c>
      <c r="I142" s="140"/>
      <c r="J142" s="141">
        <f>ROUND(I142*H142,2)</f>
        <v>0</v>
      </c>
      <c r="K142" s="137" t="s">
        <v>4895</v>
      </c>
      <c r="L142" s="33"/>
      <c r="M142" s="142" t="s">
        <v>2</v>
      </c>
      <c r="N142" s="143" t="s">
        <v>42</v>
      </c>
      <c r="P142" s="144">
        <f>O142*H142</f>
        <v>0</v>
      </c>
      <c r="Q142" s="144">
        <v>0</v>
      </c>
      <c r="R142" s="144">
        <f>Q142*H142</f>
        <v>0</v>
      </c>
      <c r="S142" s="144">
        <v>0</v>
      </c>
      <c r="T142" s="145">
        <f>S142*H142</f>
        <v>0</v>
      </c>
      <c r="AR142" s="146" t="s">
        <v>86</v>
      </c>
      <c r="AT142" s="146" t="s">
        <v>306</v>
      </c>
      <c r="AU142" s="146" t="s">
        <v>78</v>
      </c>
      <c r="AY142" s="18" t="s">
        <v>304</v>
      </c>
      <c r="BE142" s="147">
        <f>IF(N142="základní",J142,0)</f>
        <v>0</v>
      </c>
      <c r="BF142" s="147">
        <f>IF(N142="snížená",J142,0)</f>
        <v>0</v>
      </c>
      <c r="BG142" s="147">
        <f>IF(N142="zákl. přenesená",J142,0)</f>
        <v>0</v>
      </c>
      <c r="BH142" s="147">
        <f>IF(N142="sníž. přenesená",J142,0)</f>
        <v>0</v>
      </c>
      <c r="BI142" s="147">
        <f>IF(N142="nulová",J142,0)</f>
        <v>0</v>
      </c>
      <c r="BJ142" s="18" t="s">
        <v>78</v>
      </c>
      <c r="BK142" s="147">
        <f>ROUND(I142*H142,2)</f>
        <v>0</v>
      </c>
      <c r="BL142" s="18" t="s">
        <v>86</v>
      </c>
      <c r="BM142" s="146" t="s">
        <v>830</v>
      </c>
    </row>
    <row r="143" spans="2:65" s="1" customFormat="1" ht="48.75" x14ac:dyDescent="0.2">
      <c r="B143" s="33"/>
      <c r="D143" s="153" t="s">
        <v>360</v>
      </c>
      <c r="F143" s="180" t="s">
        <v>5823</v>
      </c>
      <c r="I143" s="150"/>
      <c r="L143" s="33"/>
      <c r="M143" s="151"/>
      <c r="T143" s="54"/>
      <c r="AT143" s="18" t="s">
        <v>360</v>
      </c>
      <c r="AU143" s="18" t="s">
        <v>78</v>
      </c>
    </row>
    <row r="144" spans="2:65" s="1" customFormat="1" ht="21.75" customHeight="1" x14ac:dyDescent="0.2">
      <c r="B144" s="134"/>
      <c r="C144" s="135" t="s">
        <v>512</v>
      </c>
      <c r="D144" s="135" t="s">
        <v>306</v>
      </c>
      <c r="E144" s="136" t="s">
        <v>5824</v>
      </c>
      <c r="F144" s="137" t="s">
        <v>5825</v>
      </c>
      <c r="G144" s="138" t="s">
        <v>130</v>
      </c>
      <c r="H144" s="139">
        <v>1270</v>
      </c>
      <c r="I144" s="140"/>
      <c r="J144" s="141">
        <f>ROUND(I144*H144,2)</f>
        <v>0</v>
      </c>
      <c r="K144" s="137" t="s">
        <v>4895</v>
      </c>
      <c r="L144" s="33"/>
      <c r="M144" s="142" t="s">
        <v>2</v>
      </c>
      <c r="N144" s="143" t="s">
        <v>42</v>
      </c>
      <c r="P144" s="144">
        <f>O144*H144</f>
        <v>0</v>
      </c>
      <c r="Q144" s="144">
        <v>7.3897637795275598E-2</v>
      </c>
      <c r="R144" s="144">
        <f>Q144*H144</f>
        <v>93.850000000000009</v>
      </c>
      <c r="S144" s="144">
        <v>0</v>
      </c>
      <c r="T144" s="145">
        <f>S144*H144</f>
        <v>0</v>
      </c>
      <c r="AR144" s="146" t="s">
        <v>86</v>
      </c>
      <c r="AT144" s="146" t="s">
        <v>306</v>
      </c>
      <c r="AU144" s="146" t="s">
        <v>78</v>
      </c>
      <c r="AY144" s="18" t="s">
        <v>304</v>
      </c>
      <c r="BE144" s="147">
        <f>IF(N144="základní",J144,0)</f>
        <v>0</v>
      </c>
      <c r="BF144" s="147">
        <f>IF(N144="snížená",J144,0)</f>
        <v>0</v>
      </c>
      <c r="BG144" s="147">
        <f>IF(N144="zákl. přenesená",J144,0)</f>
        <v>0</v>
      </c>
      <c r="BH144" s="147">
        <f>IF(N144="sníž. přenesená",J144,0)</f>
        <v>0</v>
      </c>
      <c r="BI144" s="147">
        <f>IF(N144="nulová",J144,0)</f>
        <v>0</v>
      </c>
      <c r="BJ144" s="18" t="s">
        <v>78</v>
      </c>
      <c r="BK144" s="147">
        <f>ROUND(I144*H144,2)</f>
        <v>0</v>
      </c>
      <c r="BL144" s="18" t="s">
        <v>86</v>
      </c>
      <c r="BM144" s="146" t="s">
        <v>850</v>
      </c>
    </row>
    <row r="145" spans="2:65" s="1" customFormat="1" ht="19.5" x14ac:dyDescent="0.2">
      <c r="B145" s="33"/>
      <c r="D145" s="153" t="s">
        <v>360</v>
      </c>
      <c r="F145" s="180" t="s">
        <v>5826</v>
      </c>
      <c r="I145" s="150"/>
      <c r="L145" s="33"/>
      <c r="M145" s="151"/>
      <c r="T145" s="54"/>
      <c r="AT145" s="18" t="s">
        <v>360</v>
      </c>
      <c r="AU145" s="18" t="s">
        <v>78</v>
      </c>
    </row>
    <row r="146" spans="2:65" s="1" customFormat="1" ht="16.5" customHeight="1" x14ac:dyDescent="0.2">
      <c r="B146" s="134"/>
      <c r="C146" s="135" t="s">
        <v>534</v>
      </c>
      <c r="D146" s="135" t="s">
        <v>306</v>
      </c>
      <c r="E146" s="136" t="s">
        <v>5827</v>
      </c>
      <c r="F146" s="137" t="s">
        <v>5828</v>
      </c>
      <c r="G146" s="138" t="s">
        <v>130</v>
      </c>
      <c r="H146" s="139">
        <v>125</v>
      </c>
      <c r="I146" s="140"/>
      <c r="J146" s="141">
        <f>ROUND(I146*H146,2)</f>
        <v>0</v>
      </c>
      <c r="K146" s="137" t="s">
        <v>4895</v>
      </c>
      <c r="L146" s="33"/>
      <c r="M146" s="142" t="s">
        <v>2</v>
      </c>
      <c r="N146" s="143" t="s">
        <v>42</v>
      </c>
      <c r="P146" s="144">
        <f>O146*H146</f>
        <v>0</v>
      </c>
      <c r="Q146" s="144">
        <v>0</v>
      </c>
      <c r="R146" s="144">
        <f>Q146*H146</f>
        <v>0</v>
      </c>
      <c r="S146" s="144">
        <v>0</v>
      </c>
      <c r="T146" s="145">
        <f>S146*H146</f>
        <v>0</v>
      </c>
      <c r="AR146" s="146" t="s">
        <v>86</v>
      </c>
      <c r="AT146" s="146" t="s">
        <v>306</v>
      </c>
      <c r="AU146" s="146" t="s">
        <v>78</v>
      </c>
      <c r="AY146" s="18" t="s">
        <v>304</v>
      </c>
      <c r="BE146" s="147">
        <f>IF(N146="základní",J146,0)</f>
        <v>0</v>
      </c>
      <c r="BF146" s="147">
        <f>IF(N146="snížená",J146,0)</f>
        <v>0</v>
      </c>
      <c r="BG146" s="147">
        <f>IF(N146="zákl. přenesená",J146,0)</f>
        <v>0</v>
      </c>
      <c r="BH146" s="147">
        <f>IF(N146="sníž. přenesená",J146,0)</f>
        <v>0</v>
      </c>
      <c r="BI146" s="147">
        <f>IF(N146="nulová",J146,0)</f>
        <v>0</v>
      </c>
      <c r="BJ146" s="18" t="s">
        <v>78</v>
      </c>
      <c r="BK146" s="147">
        <f>ROUND(I146*H146,2)</f>
        <v>0</v>
      </c>
      <c r="BL146" s="18" t="s">
        <v>86</v>
      </c>
      <c r="BM146" s="146" t="s">
        <v>868</v>
      </c>
    </row>
    <row r="147" spans="2:65" s="1" customFormat="1" ht="19.5" x14ac:dyDescent="0.2">
      <c r="B147" s="33"/>
      <c r="D147" s="153" t="s">
        <v>360</v>
      </c>
      <c r="F147" s="180" t="s">
        <v>5829</v>
      </c>
      <c r="I147" s="150"/>
      <c r="L147" s="33"/>
      <c r="M147" s="151"/>
      <c r="T147" s="54"/>
      <c r="AT147" s="18" t="s">
        <v>360</v>
      </c>
      <c r="AU147" s="18" t="s">
        <v>78</v>
      </c>
    </row>
    <row r="148" spans="2:65" s="1" customFormat="1" ht="16.5" customHeight="1" x14ac:dyDescent="0.2">
      <c r="B148" s="134"/>
      <c r="C148" s="135" t="s">
        <v>541</v>
      </c>
      <c r="D148" s="135" t="s">
        <v>306</v>
      </c>
      <c r="E148" s="136" t="s">
        <v>5830</v>
      </c>
      <c r="F148" s="137" t="s">
        <v>5831</v>
      </c>
      <c r="G148" s="138" t="s">
        <v>179</v>
      </c>
      <c r="H148" s="139">
        <v>195</v>
      </c>
      <c r="I148" s="140"/>
      <c r="J148" s="141">
        <f>ROUND(I148*H148,2)</f>
        <v>0</v>
      </c>
      <c r="K148" s="137" t="s">
        <v>4895</v>
      </c>
      <c r="L148" s="33"/>
      <c r="M148" s="142" t="s">
        <v>2</v>
      </c>
      <c r="N148" s="143" t="s">
        <v>42</v>
      </c>
      <c r="P148" s="144">
        <f>O148*H148</f>
        <v>0</v>
      </c>
      <c r="Q148" s="144">
        <v>3.58974358974359E-4</v>
      </c>
      <c r="R148" s="144">
        <f>Q148*H148</f>
        <v>7.0000000000000007E-2</v>
      </c>
      <c r="S148" s="144">
        <v>0</v>
      </c>
      <c r="T148" s="145">
        <f>S148*H148</f>
        <v>0</v>
      </c>
      <c r="AR148" s="146" t="s">
        <v>86</v>
      </c>
      <c r="AT148" s="146" t="s">
        <v>306</v>
      </c>
      <c r="AU148" s="146" t="s">
        <v>78</v>
      </c>
      <c r="AY148" s="18" t="s">
        <v>304</v>
      </c>
      <c r="BE148" s="147">
        <f>IF(N148="základní",J148,0)</f>
        <v>0</v>
      </c>
      <c r="BF148" s="147">
        <f>IF(N148="snížená",J148,0)</f>
        <v>0</v>
      </c>
      <c r="BG148" s="147">
        <f>IF(N148="zákl. přenesená",J148,0)</f>
        <v>0</v>
      </c>
      <c r="BH148" s="147">
        <f>IF(N148="sníž. přenesená",J148,0)</f>
        <v>0</v>
      </c>
      <c r="BI148" s="147">
        <f>IF(N148="nulová",J148,0)</f>
        <v>0</v>
      </c>
      <c r="BJ148" s="18" t="s">
        <v>78</v>
      </c>
      <c r="BK148" s="147">
        <f>ROUND(I148*H148,2)</f>
        <v>0</v>
      </c>
      <c r="BL148" s="18" t="s">
        <v>86</v>
      </c>
      <c r="BM148" s="146" t="s">
        <v>881</v>
      </c>
    </row>
    <row r="149" spans="2:65" s="1" customFormat="1" ht="29.25" x14ac:dyDescent="0.2">
      <c r="B149" s="33"/>
      <c r="D149" s="153" t="s">
        <v>360</v>
      </c>
      <c r="F149" s="180" t="s">
        <v>5832</v>
      </c>
      <c r="I149" s="150"/>
      <c r="L149" s="33"/>
      <c r="M149" s="151"/>
      <c r="T149" s="54"/>
      <c r="AT149" s="18" t="s">
        <v>360</v>
      </c>
      <c r="AU149" s="18" t="s">
        <v>78</v>
      </c>
    </row>
    <row r="150" spans="2:65" s="1" customFormat="1" ht="21.75" customHeight="1" x14ac:dyDescent="0.2">
      <c r="B150" s="134"/>
      <c r="C150" s="135" t="s">
        <v>547</v>
      </c>
      <c r="D150" s="135" t="s">
        <v>306</v>
      </c>
      <c r="E150" s="136" t="s">
        <v>5833</v>
      </c>
      <c r="F150" s="137" t="s">
        <v>5834</v>
      </c>
      <c r="G150" s="138" t="s">
        <v>130</v>
      </c>
      <c r="H150" s="139">
        <v>117</v>
      </c>
      <c r="I150" s="140"/>
      <c r="J150" s="141">
        <f>ROUND(I150*H150,2)</f>
        <v>0</v>
      </c>
      <c r="K150" s="137" t="s">
        <v>4895</v>
      </c>
      <c r="L150" s="33"/>
      <c r="M150" s="142" t="s">
        <v>2</v>
      </c>
      <c r="N150" s="143" t="s">
        <v>42</v>
      </c>
      <c r="P150" s="144">
        <f>O150*H150</f>
        <v>0</v>
      </c>
      <c r="Q150" s="144">
        <v>7.1965811965812004E-2</v>
      </c>
      <c r="R150" s="144">
        <f>Q150*H150</f>
        <v>8.4200000000000053</v>
      </c>
      <c r="S150" s="144">
        <v>0</v>
      </c>
      <c r="T150" s="145">
        <f>S150*H150</f>
        <v>0</v>
      </c>
      <c r="AR150" s="146" t="s">
        <v>86</v>
      </c>
      <c r="AT150" s="146" t="s">
        <v>306</v>
      </c>
      <c r="AU150" s="146" t="s">
        <v>78</v>
      </c>
      <c r="AY150" s="18" t="s">
        <v>304</v>
      </c>
      <c r="BE150" s="147">
        <f>IF(N150="základní",J150,0)</f>
        <v>0</v>
      </c>
      <c r="BF150" s="147">
        <f>IF(N150="snížená",J150,0)</f>
        <v>0</v>
      </c>
      <c r="BG150" s="147">
        <f>IF(N150="zákl. přenesená",J150,0)</f>
        <v>0</v>
      </c>
      <c r="BH150" s="147">
        <f>IF(N150="sníž. přenesená",J150,0)</f>
        <v>0</v>
      </c>
      <c r="BI150" s="147">
        <f>IF(N150="nulová",J150,0)</f>
        <v>0</v>
      </c>
      <c r="BJ150" s="18" t="s">
        <v>78</v>
      </c>
      <c r="BK150" s="147">
        <f>ROUND(I150*H150,2)</f>
        <v>0</v>
      </c>
      <c r="BL150" s="18" t="s">
        <v>86</v>
      </c>
      <c r="BM150" s="146" t="s">
        <v>898</v>
      </c>
    </row>
    <row r="151" spans="2:65" s="1" customFormat="1" ht="19.5" x14ac:dyDescent="0.2">
      <c r="B151" s="33"/>
      <c r="D151" s="153" t="s">
        <v>360</v>
      </c>
      <c r="F151" s="180" t="s">
        <v>5835</v>
      </c>
      <c r="I151" s="150"/>
      <c r="L151" s="33"/>
      <c r="M151" s="151"/>
      <c r="T151" s="54"/>
      <c r="AT151" s="18" t="s">
        <v>360</v>
      </c>
      <c r="AU151" s="18" t="s">
        <v>78</v>
      </c>
    </row>
    <row r="152" spans="2:65" s="1" customFormat="1" ht="21.75" customHeight="1" x14ac:dyDescent="0.2">
      <c r="B152" s="134"/>
      <c r="C152" s="135" t="s">
        <v>552</v>
      </c>
      <c r="D152" s="135" t="s">
        <v>306</v>
      </c>
      <c r="E152" s="136" t="s">
        <v>5836</v>
      </c>
      <c r="F152" s="137" t="s">
        <v>5837</v>
      </c>
      <c r="G152" s="138" t="s">
        <v>134</v>
      </c>
      <c r="H152" s="139">
        <v>12.15</v>
      </c>
      <c r="I152" s="140"/>
      <c r="J152" s="141">
        <f>ROUND(I152*H152,2)</f>
        <v>0</v>
      </c>
      <c r="K152" s="137" t="s">
        <v>4895</v>
      </c>
      <c r="L152" s="33"/>
      <c r="M152" s="142" t="s">
        <v>2</v>
      </c>
      <c r="N152" s="143" t="s">
        <v>42</v>
      </c>
      <c r="P152" s="144">
        <f>O152*H152</f>
        <v>0</v>
      </c>
      <c r="Q152" s="144">
        <v>1.6</v>
      </c>
      <c r="R152" s="144">
        <f>Q152*H152</f>
        <v>19.440000000000001</v>
      </c>
      <c r="S152" s="144">
        <v>0</v>
      </c>
      <c r="T152" s="145">
        <f>S152*H152</f>
        <v>0</v>
      </c>
      <c r="AR152" s="146" t="s">
        <v>86</v>
      </c>
      <c r="AT152" s="146" t="s">
        <v>306</v>
      </c>
      <c r="AU152" s="146" t="s">
        <v>78</v>
      </c>
      <c r="AY152" s="18" t="s">
        <v>304</v>
      </c>
      <c r="BE152" s="147">
        <f>IF(N152="základní",J152,0)</f>
        <v>0</v>
      </c>
      <c r="BF152" s="147">
        <f>IF(N152="snížená",J152,0)</f>
        <v>0</v>
      </c>
      <c r="BG152" s="147">
        <f>IF(N152="zákl. přenesená",J152,0)</f>
        <v>0</v>
      </c>
      <c r="BH152" s="147">
        <f>IF(N152="sníž. přenesená",J152,0)</f>
        <v>0</v>
      </c>
      <c r="BI152" s="147">
        <f>IF(N152="nulová",J152,0)</f>
        <v>0</v>
      </c>
      <c r="BJ152" s="18" t="s">
        <v>78</v>
      </c>
      <c r="BK152" s="147">
        <f>ROUND(I152*H152,2)</f>
        <v>0</v>
      </c>
      <c r="BL152" s="18" t="s">
        <v>86</v>
      </c>
      <c r="BM152" s="146" t="s">
        <v>932</v>
      </c>
    </row>
    <row r="153" spans="2:65" s="1" customFormat="1" ht="19.5" x14ac:dyDescent="0.2">
      <c r="B153" s="33"/>
      <c r="D153" s="153" t="s">
        <v>360</v>
      </c>
      <c r="F153" s="180" t="s">
        <v>5838</v>
      </c>
      <c r="I153" s="150"/>
      <c r="L153" s="33"/>
      <c r="M153" s="151"/>
      <c r="T153" s="54"/>
      <c r="AT153" s="18" t="s">
        <v>360</v>
      </c>
      <c r="AU153" s="18" t="s">
        <v>78</v>
      </c>
    </row>
    <row r="154" spans="2:65" s="1" customFormat="1" ht="16.5" customHeight="1" x14ac:dyDescent="0.2">
      <c r="B154" s="134"/>
      <c r="C154" s="135" t="s">
        <v>565</v>
      </c>
      <c r="D154" s="135" t="s">
        <v>306</v>
      </c>
      <c r="E154" s="136" t="s">
        <v>5839</v>
      </c>
      <c r="F154" s="137" t="s">
        <v>5840</v>
      </c>
      <c r="G154" s="138" t="s">
        <v>130</v>
      </c>
      <c r="H154" s="139">
        <v>81</v>
      </c>
      <c r="I154" s="140"/>
      <c r="J154" s="141">
        <f>ROUND(I154*H154,2)</f>
        <v>0</v>
      </c>
      <c r="K154" s="137" t="s">
        <v>2</v>
      </c>
      <c r="L154" s="33"/>
      <c r="M154" s="142" t="s">
        <v>2</v>
      </c>
      <c r="N154" s="143" t="s">
        <v>42</v>
      </c>
      <c r="P154" s="144">
        <f>O154*H154</f>
        <v>0</v>
      </c>
      <c r="Q154" s="144">
        <v>0</v>
      </c>
      <c r="R154" s="144">
        <f>Q154*H154</f>
        <v>0</v>
      </c>
      <c r="S154" s="144">
        <v>0</v>
      </c>
      <c r="T154" s="145">
        <f>S154*H154</f>
        <v>0</v>
      </c>
      <c r="AR154" s="146" t="s">
        <v>86</v>
      </c>
      <c r="AT154" s="146" t="s">
        <v>306</v>
      </c>
      <c r="AU154" s="146" t="s">
        <v>78</v>
      </c>
      <c r="AY154" s="18" t="s">
        <v>304</v>
      </c>
      <c r="BE154" s="147">
        <f>IF(N154="základní",J154,0)</f>
        <v>0</v>
      </c>
      <c r="BF154" s="147">
        <f>IF(N154="snížená",J154,0)</f>
        <v>0</v>
      </c>
      <c r="BG154" s="147">
        <f>IF(N154="zákl. přenesená",J154,0)</f>
        <v>0</v>
      </c>
      <c r="BH154" s="147">
        <f>IF(N154="sníž. přenesená",J154,0)</f>
        <v>0</v>
      </c>
      <c r="BI154" s="147">
        <f>IF(N154="nulová",J154,0)</f>
        <v>0</v>
      </c>
      <c r="BJ154" s="18" t="s">
        <v>78</v>
      </c>
      <c r="BK154" s="147">
        <f>ROUND(I154*H154,2)</f>
        <v>0</v>
      </c>
      <c r="BL154" s="18" t="s">
        <v>86</v>
      </c>
      <c r="BM154" s="146" t="s">
        <v>944</v>
      </c>
    </row>
    <row r="155" spans="2:65" s="1" customFormat="1" ht="19.5" x14ac:dyDescent="0.2">
      <c r="B155" s="33"/>
      <c r="D155" s="153" t="s">
        <v>360</v>
      </c>
      <c r="F155" s="180" t="s">
        <v>5838</v>
      </c>
      <c r="I155" s="150"/>
      <c r="L155" s="33"/>
      <c r="M155" s="151"/>
      <c r="T155" s="54"/>
      <c r="AT155" s="18" t="s">
        <v>360</v>
      </c>
      <c r="AU155" s="18" t="s">
        <v>78</v>
      </c>
    </row>
    <row r="156" spans="2:65" s="1" customFormat="1" ht="16.5" customHeight="1" x14ac:dyDescent="0.2">
      <c r="B156" s="134"/>
      <c r="C156" s="181" t="s">
        <v>570</v>
      </c>
      <c r="D156" s="181" t="s">
        <v>535</v>
      </c>
      <c r="E156" s="182" t="s">
        <v>5841</v>
      </c>
      <c r="F156" s="183" t="s">
        <v>5842</v>
      </c>
      <c r="G156" s="184" t="s">
        <v>130</v>
      </c>
      <c r="H156" s="185">
        <v>1333.5</v>
      </c>
      <c r="I156" s="186"/>
      <c r="J156" s="187">
        <f>ROUND(I156*H156,2)</f>
        <v>0</v>
      </c>
      <c r="K156" s="183" t="s">
        <v>4895</v>
      </c>
      <c r="L156" s="188"/>
      <c r="M156" s="189" t="s">
        <v>2</v>
      </c>
      <c r="N156" s="190" t="s">
        <v>42</v>
      </c>
      <c r="P156" s="144">
        <f>O156*H156</f>
        <v>0</v>
      </c>
      <c r="Q156" s="144">
        <v>0.17244844394450701</v>
      </c>
      <c r="R156" s="144">
        <f>Q156*H156</f>
        <v>229.96000000000009</v>
      </c>
      <c r="S156" s="144">
        <v>0</v>
      </c>
      <c r="T156" s="145">
        <f>S156*H156</f>
        <v>0</v>
      </c>
      <c r="AR156" s="146" t="s">
        <v>98</v>
      </c>
      <c r="AT156" s="146" t="s">
        <v>535</v>
      </c>
      <c r="AU156" s="146" t="s">
        <v>78</v>
      </c>
      <c r="AY156" s="18" t="s">
        <v>304</v>
      </c>
      <c r="BE156" s="147">
        <f>IF(N156="základní",J156,0)</f>
        <v>0</v>
      </c>
      <c r="BF156" s="147">
        <f>IF(N156="snížená",J156,0)</f>
        <v>0</v>
      </c>
      <c r="BG156" s="147">
        <f>IF(N156="zákl. přenesená",J156,0)</f>
        <v>0</v>
      </c>
      <c r="BH156" s="147">
        <f>IF(N156="sníž. přenesená",J156,0)</f>
        <v>0</v>
      </c>
      <c r="BI156" s="147">
        <f>IF(N156="nulová",J156,0)</f>
        <v>0</v>
      </c>
      <c r="BJ156" s="18" t="s">
        <v>78</v>
      </c>
      <c r="BK156" s="147">
        <f>ROUND(I156*H156,2)</f>
        <v>0</v>
      </c>
      <c r="BL156" s="18" t="s">
        <v>86</v>
      </c>
      <c r="BM156" s="146" t="s">
        <v>972</v>
      </c>
    </row>
    <row r="157" spans="2:65" s="1" customFormat="1" ht="19.5" x14ac:dyDescent="0.2">
      <c r="B157" s="33"/>
      <c r="D157" s="153" t="s">
        <v>360</v>
      </c>
      <c r="F157" s="180" t="s">
        <v>5843</v>
      </c>
      <c r="I157" s="150"/>
      <c r="L157" s="33"/>
      <c r="M157" s="151"/>
      <c r="T157" s="54"/>
      <c r="AT157" s="18" t="s">
        <v>360</v>
      </c>
      <c r="AU157" s="18" t="s">
        <v>78</v>
      </c>
    </row>
    <row r="158" spans="2:65" s="1" customFormat="1" ht="16.5" customHeight="1" x14ac:dyDescent="0.2">
      <c r="B158" s="134"/>
      <c r="C158" s="181" t="s">
        <v>578</v>
      </c>
      <c r="D158" s="181" t="s">
        <v>535</v>
      </c>
      <c r="E158" s="182" t="s">
        <v>5844</v>
      </c>
      <c r="F158" s="183" t="s">
        <v>5845</v>
      </c>
      <c r="G158" s="184" t="s">
        <v>130</v>
      </c>
      <c r="H158" s="185">
        <v>5.25</v>
      </c>
      <c r="I158" s="186"/>
      <c r="J158" s="187">
        <f>ROUND(I158*H158,2)</f>
        <v>0</v>
      </c>
      <c r="K158" s="183" t="s">
        <v>2</v>
      </c>
      <c r="L158" s="188"/>
      <c r="M158" s="189" t="s">
        <v>2</v>
      </c>
      <c r="N158" s="190" t="s">
        <v>42</v>
      </c>
      <c r="P158" s="144">
        <f>O158*H158</f>
        <v>0</v>
      </c>
      <c r="Q158" s="144">
        <v>0.17333333333333301</v>
      </c>
      <c r="R158" s="144">
        <f>Q158*H158</f>
        <v>0.90999999999999825</v>
      </c>
      <c r="S158" s="144">
        <v>0</v>
      </c>
      <c r="T158" s="145">
        <f>S158*H158</f>
        <v>0</v>
      </c>
      <c r="AR158" s="146" t="s">
        <v>98</v>
      </c>
      <c r="AT158" s="146" t="s">
        <v>535</v>
      </c>
      <c r="AU158" s="146" t="s">
        <v>78</v>
      </c>
      <c r="AY158" s="18" t="s">
        <v>304</v>
      </c>
      <c r="BE158" s="147">
        <f>IF(N158="základní",J158,0)</f>
        <v>0</v>
      </c>
      <c r="BF158" s="147">
        <f>IF(N158="snížená",J158,0)</f>
        <v>0</v>
      </c>
      <c r="BG158" s="147">
        <f>IF(N158="zákl. přenesená",J158,0)</f>
        <v>0</v>
      </c>
      <c r="BH158" s="147">
        <f>IF(N158="sníž. přenesená",J158,0)</f>
        <v>0</v>
      </c>
      <c r="BI158" s="147">
        <f>IF(N158="nulová",J158,0)</f>
        <v>0</v>
      </c>
      <c r="BJ158" s="18" t="s">
        <v>78</v>
      </c>
      <c r="BK158" s="147">
        <f>ROUND(I158*H158,2)</f>
        <v>0</v>
      </c>
      <c r="BL158" s="18" t="s">
        <v>86</v>
      </c>
      <c r="BM158" s="146" t="s">
        <v>1016</v>
      </c>
    </row>
    <row r="159" spans="2:65" s="1" customFormat="1" ht="19.5" x14ac:dyDescent="0.2">
      <c r="B159" s="33"/>
      <c r="D159" s="153" t="s">
        <v>360</v>
      </c>
      <c r="F159" s="180" t="s">
        <v>5846</v>
      </c>
      <c r="I159" s="150"/>
      <c r="L159" s="33"/>
      <c r="M159" s="151"/>
      <c r="T159" s="54"/>
      <c r="AT159" s="18" t="s">
        <v>360</v>
      </c>
      <c r="AU159" s="18" t="s">
        <v>78</v>
      </c>
    </row>
    <row r="160" spans="2:65" s="1" customFormat="1" ht="24.2" customHeight="1" x14ac:dyDescent="0.2">
      <c r="B160" s="134"/>
      <c r="C160" s="181" t="s">
        <v>585</v>
      </c>
      <c r="D160" s="181" t="s">
        <v>535</v>
      </c>
      <c r="E160" s="182" t="s">
        <v>5847</v>
      </c>
      <c r="F160" s="183" t="s">
        <v>5848</v>
      </c>
      <c r="G160" s="184" t="s">
        <v>130</v>
      </c>
      <c r="H160" s="185">
        <v>120.51</v>
      </c>
      <c r="I160" s="186"/>
      <c r="J160" s="187">
        <f>ROUND(I160*H160,2)</f>
        <v>0</v>
      </c>
      <c r="K160" s="183" t="s">
        <v>2</v>
      </c>
      <c r="L160" s="188"/>
      <c r="M160" s="189" t="s">
        <v>2</v>
      </c>
      <c r="N160" s="190" t="s">
        <v>42</v>
      </c>
      <c r="P160" s="144">
        <f>O160*H160</f>
        <v>0</v>
      </c>
      <c r="Q160" s="144">
        <v>0.11003236245954701</v>
      </c>
      <c r="R160" s="144">
        <f>Q160*H160</f>
        <v>13.26000000000001</v>
      </c>
      <c r="S160" s="144">
        <v>0</v>
      </c>
      <c r="T160" s="145">
        <f>S160*H160</f>
        <v>0</v>
      </c>
      <c r="AR160" s="146" t="s">
        <v>98</v>
      </c>
      <c r="AT160" s="146" t="s">
        <v>535</v>
      </c>
      <c r="AU160" s="146" t="s">
        <v>78</v>
      </c>
      <c r="AY160" s="18" t="s">
        <v>304</v>
      </c>
      <c r="BE160" s="147">
        <f>IF(N160="základní",J160,0)</f>
        <v>0</v>
      </c>
      <c r="BF160" s="147">
        <f>IF(N160="snížená",J160,0)</f>
        <v>0</v>
      </c>
      <c r="BG160" s="147">
        <f>IF(N160="zákl. přenesená",J160,0)</f>
        <v>0</v>
      </c>
      <c r="BH160" s="147">
        <f>IF(N160="sníž. přenesená",J160,0)</f>
        <v>0</v>
      </c>
      <c r="BI160" s="147">
        <f>IF(N160="nulová",J160,0)</f>
        <v>0</v>
      </c>
      <c r="BJ160" s="18" t="s">
        <v>78</v>
      </c>
      <c r="BK160" s="147">
        <f>ROUND(I160*H160,2)</f>
        <v>0</v>
      </c>
      <c r="BL160" s="18" t="s">
        <v>86</v>
      </c>
      <c r="BM160" s="146" t="s">
        <v>1125</v>
      </c>
    </row>
    <row r="161" spans="2:65" s="1" customFormat="1" ht="48.75" x14ac:dyDescent="0.2">
      <c r="B161" s="33"/>
      <c r="D161" s="153" t="s">
        <v>360</v>
      </c>
      <c r="F161" s="180" t="s">
        <v>5849</v>
      </c>
      <c r="I161" s="150"/>
      <c r="L161" s="33"/>
      <c r="M161" s="151"/>
      <c r="T161" s="54"/>
      <c r="AT161" s="18" t="s">
        <v>360</v>
      </c>
      <c r="AU161" s="18" t="s">
        <v>78</v>
      </c>
    </row>
    <row r="162" spans="2:65" s="11" customFormat="1" ht="25.9" customHeight="1" x14ac:dyDescent="0.2">
      <c r="B162" s="122"/>
      <c r="D162" s="123" t="s">
        <v>70</v>
      </c>
      <c r="E162" s="124" t="s">
        <v>1278</v>
      </c>
      <c r="F162" s="124" t="s">
        <v>5850</v>
      </c>
      <c r="I162" s="125"/>
      <c r="J162" s="126">
        <f>BK162</f>
        <v>0</v>
      </c>
      <c r="L162" s="122"/>
      <c r="M162" s="127"/>
      <c r="P162" s="128">
        <f>SUM(P163:P180)</f>
        <v>0</v>
      </c>
      <c r="R162" s="128">
        <f>SUM(R163:R180)</f>
        <v>2.6300000000000003</v>
      </c>
      <c r="T162" s="129">
        <f>SUM(T163:T180)</f>
        <v>0</v>
      </c>
      <c r="AR162" s="123" t="s">
        <v>78</v>
      </c>
      <c r="AT162" s="130" t="s">
        <v>70</v>
      </c>
      <c r="AU162" s="130" t="s">
        <v>71</v>
      </c>
      <c r="AY162" s="123" t="s">
        <v>304</v>
      </c>
      <c r="BK162" s="131">
        <f>SUM(BK163:BK180)</f>
        <v>0</v>
      </c>
    </row>
    <row r="163" spans="2:65" s="1" customFormat="1" ht="16.5" customHeight="1" x14ac:dyDescent="0.2">
      <c r="B163" s="134"/>
      <c r="C163" s="135" t="s">
        <v>593</v>
      </c>
      <c r="D163" s="135" t="s">
        <v>306</v>
      </c>
      <c r="E163" s="136" t="s">
        <v>5851</v>
      </c>
      <c r="F163" s="137" t="s">
        <v>5852</v>
      </c>
      <c r="G163" s="138" t="s">
        <v>871</v>
      </c>
      <c r="H163" s="139">
        <v>3</v>
      </c>
      <c r="I163" s="140"/>
      <c r="J163" s="141">
        <f>ROUND(I163*H163,2)</f>
        <v>0</v>
      </c>
      <c r="K163" s="137" t="s">
        <v>4895</v>
      </c>
      <c r="L163" s="33"/>
      <c r="M163" s="142" t="s">
        <v>2</v>
      </c>
      <c r="N163" s="143" t="s">
        <v>42</v>
      </c>
      <c r="P163" s="144">
        <f>O163*H163</f>
        <v>0</v>
      </c>
      <c r="Q163" s="144">
        <v>0.14333333333333301</v>
      </c>
      <c r="R163" s="144">
        <f>Q163*H163</f>
        <v>0.42999999999999905</v>
      </c>
      <c r="S163" s="144">
        <v>0</v>
      </c>
      <c r="T163" s="145">
        <f>S163*H163</f>
        <v>0</v>
      </c>
      <c r="AR163" s="146" t="s">
        <v>86</v>
      </c>
      <c r="AT163" s="146" t="s">
        <v>306</v>
      </c>
      <c r="AU163" s="146" t="s">
        <v>78</v>
      </c>
      <c r="AY163" s="18" t="s">
        <v>304</v>
      </c>
      <c r="BE163" s="147">
        <f>IF(N163="základní",J163,0)</f>
        <v>0</v>
      </c>
      <c r="BF163" s="147">
        <f>IF(N163="snížená",J163,0)</f>
        <v>0</v>
      </c>
      <c r="BG163" s="147">
        <f>IF(N163="zákl. přenesená",J163,0)</f>
        <v>0</v>
      </c>
      <c r="BH163" s="147">
        <f>IF(N163="sníž. přenesená",J163,0)</f>
        <v>0</v>
      </c>
      <c r="BI163" s="147">
        <f>IF(N163="nulová",J163,0)</f>
        <v>0</v>
      </c>
      <c r="BJ163" s="18" t="s">
        <v>78</v>
      </c>
      <c r="BK163" s="147">
        <f>ROUND(I163*H163,2)</f>
        <v>0</v>
      </c>
      <c r="BL163" s="18" t="s">
        <v>86</v>
      </c>
      <c r="BM163" s="146" t="s">
        <v>1225</v>
      </c>
    </row>
    <row r="164" spans="2:65" s="1" customFormat="1" ht="19.5" x14ac:dyDescent="0.2">
      <c r="B164" s="33"/>
      <c r="D164" s="153" t="s">
        <v>360</v>
      </c>
      <c r="F164" s="180" t="s">
        <v>5853</v>
      </c>
      <c r="I164" s="150"/>
      <c r="L164" s="33"/>
      <c r="M164" s="151"/>
      <c r="T164" s="54"/>
      <c r="AT164" s="18" t="s">
        <v>360</v>
      </c>
      <c r="AU164" s="18" t="s">
        <v>78</v>
      </c>
    </row>
    <row r="165" spans="2:65" s="1" customFormat="1" ht="16.5" customHeight="1" x14ac:dyDescent="0.2">
      <c r="B165" s="134"/>
      <c r="C165" s="135" t="s">
        <v>596</v>
      </c>
      <c r="D165" s="135" t="s">
        <v>306</v>
      </c>
      <c r="E165" s="136" t="s">
        <v>5854</v>
      </c>
      <c r="F165" s="137" t="s">
        <v>5855</v>
      </c>
      <c r="G165" s="138" t="s">
        <v>871</v>
      </c>
      <c r="H165" s="139">
        <v>3</v>
      </c>
      <c r="I165" s="140"/>
      <c r="J165" s="141">
        <f>ROUND(I165*H165,2)</f>
        <v>0</v>
      </c>
      <c r="K165" s="137" t="s">
        <v>4895</v>
      </c>
      <c r="L165" s="33"/>
      <c r="M165" s="142" t="s">
        <v>2</v>
      </c>
      <c r="N165" s="143" t="s">
        <v>42</v>
      </c>
      <c r="P165" s="144">
        <f>O165*H165</f>
        <v>0</v>
      </c>
      <c r="Q165" s="144">
        <v>0.01</v>
      </c>
      <c r="R165" s="144">
        <f>Q165*H165</f>
        <v>0.03</v>
      </c>
      <c r="S165" s="144">
        <v>0</v>
      </c>
      <c r="T165" s="145">
        <f>S165*H165</f>
        <v>0</v>
      </c>
      <c r="AR165" s="146" t="s">
        <v>86</v>
      </c>
      <c r="AT165" s="146" t="s">
        <v>306</v>
      </c>
      <c r="AU165" s="146" t="s">
        <v>78</v>
      </c>
      <c r="AY165" s="18" t="s">
        <v>304</v>
      </c>
      <c r="BE165" s="147">
        <f>IF(N165="základní",J165,0)</f>
        <v>0</v>
      </c>
      <c r="BF165" s="147">
        <f>IF(N165="snížená",J165,0)</f>
        <v>0</v>
      </c>
      <c r="BG165" s="147">
        <f>IF(N165="zákl. přenesená",J165,0)</f>
        <v>0</v>
      </c>
      <c r="BH165" s="147">
        <f>IF(N165="sníž. přenesená",J165,0)</f>
        <v>0</v>
      </c>
      <c r="BI165" s="147">
        <f>IF(N165="nulová",J165,0)</f>
        <v>0</v>
      </c>
      <c r="BJ165" s="18" t="s">
        <v>78</v>
      </c>
      <c r="BK165" s="147">
        <f>ROUND(I165*H165,2)</f>
        <v>0</v>
      </c>
      <c r="BL165" s="18" t="s">
        <v>86</v>
      </c>
      <c r="BM165" s="146" t="s">
        <v>1236</v>
      </c>
    </row>
    <row r="166" spans="2:65" s="1" customFormat="1" ht="19.5" x14ac:dyDescent="0.2">
      <c r="B166" s="33"/>
      <c r="D166" s="153" t="s">
        <v>360</v>
      </c>
      <c r="F166" s="180" t="s">
        <v>5856</v>
      </c>
      <c r="I166" s="150"/>
      <c r="L166" s="33"/>
      <c r="M166" s="151"/>
      <c r="T166" s="54"/>
      <c r="AT166" s="18" t="s">
        <v>360</v>
      </c>
      <c r="AU166" s="18" t="s">
        <v>78</v>
      </c>
    </row>
    <row r="167" spans="2:65" s="1" customFormat="1" ht="24.2" customHeight="1" x14ac:dyDescent="0.2">
      <c r="B167" s="134"/>
      <c r="C167" s="181" t="s">
        <v>603</v>
      </c>
      <c r="D167" s="181" t="s">
        <v>535</v>
      </c>
      <c r="E167" s="182" t="s">
        <v>5857</v>
      </c>
      <c r="F167" s="183" t="s">
        <v>5858</v>
      </c>
      <c r="G167" s="184" t="s">
        <v>871</v>
      </c>
      <c r="H167" s="185">
        <v>3</v>
      </c>
      <c r="I167" s="186"/>
      <c r="J167" s="187">
        <f>ROUND(I167*H167,2)</f>
        <v>0</v>
      </c>
      <c r="K167" s="183" t="s">
        <v>4895</v>
      </c>
      <c r="L167" s="188"/>
      <c r="M167" s="189" t="s">
        <v>2</v>
      </c>
      <c r="N167" s="190" t="s">
        <v>42</v>
      </c>
      <c r="P167" s="144">
        <f>O167*H167</f>
        <v>0</v>
      </c>
      <c r="Q167" s="144">
        <v>8.6666666666666697E-2</v>
      </c>
      <c r="R167" s="144">
        <f>Q167*H167</f>
        <v>0.26000000000000012</v>
      </c>
      <c r="S167" s="144">
        <v>0</v>
      </c>
      <c r="T167" s="145">
        <f>S167*H167</f>
        <v>0</v>
      </c>
      <c r="AR167" s="146" t="s">
        <v>98</v>
      </c>
      <c r="AT167" s="146" t="s">
        <v>535</v>
      </c>
      <c r="AU167" s="146" t="s">
        <v>78</v>
      </c>
      <c r="AY167" s="18" t="s">
        <v>304</v>
      </c>
      <c r="BE167" s="147">
        <f>IF(N167="základní",J167,0)</f>
        <v>0</v>
      </c>
      <c r="BF167" s="147">
        <f>IF(N167="snížená",J167,0)</f>
        <v>0</v>
      </c>
      <c r="BG167" s="147">
        <f>IF(N167="zákl. přenesená",J167,0)</f>
        <v>0</v>
      </c>
      <c r="BH167" s="147">
        <f>IF(N167="sníž. přenesená",J167,0)</f>
        <v>0</v>
      </c>
      <c r="BI167" s="147">
        <f>IF(N167="nulová",J167,0)</f>
        <v>0</v>
      </c>
      <c r="BJ167" s="18" t="s">
        <v>78</v>
      </c>
      <c r="BK167" s="147">
        <f>ROUND(I167*H167,2)</f>
        <v>0</v>
      </c>
      <c r="BL167" s="18" t="s">
        <v>86</v>
      </c>
      <c r="BM167" s="146" t="s">
        <v>1258</v>
      </c>
    </row>
    <row r="168" spans="2:65" s="1" customFormat="1" ht="19.5" x14ac:dyDescent="0.2">
      <c r="B168" s="33"/>
      <c r="D168" s="153" t="s">
        <v>360</v>
      </c>
      <c r="F168" s="180" t="s">
        <v>5853</v>
      </c>
      <c r="I168" s="150"/>
      <c r="L168" s="33"/>
      <c r="M168" s="151"/>
      <c r="T168" s="54"/>
      <c r="AT168" s="18" t="s">
        <v>360</v>
      </c>
      <c r="AU168" s="18" t="s">
        <v>78</v>
      </c>
    </row>
    <row r="169" spans="2:65" s="1" customFormat="1" ht="21.75" customHeight="1" x14ac:dyDescent="0.2">
      <c r="B169" s="134"/>
      <c r="C169" s="181" t="s">
        <v>608</v>
      </c>
      <c r="D169" s="181" t="s">
        <v>535</v>
      </c>
      <c r="E169" s="182" t="s">
        <v>5859</v>
      </c>
      <c r="F169" s="183" t="s">
        <v>5860</v>
      </c>
      <c r="G169" s="184" t="s">
        <v>871</v>
      </c>
      <c r="H169" s="185">
        <v>3</v>
      </c>
      <c r="I169" s="186"/>
      <c r="J169" s="187">
        <f>ROUND(I169*H169,2)</f>
        <v>0</v>
      </c>
      <c r="K169" s="183" t="s">
        <v>4895</v>
      </c>
      <c r="L169" s="188"/>
      <c r="M169" s="189" t="s">
        <v>2</v>
      </c>
      <c r="N169" s="190" t="s">
        <v>42</v>
      </c>
      <c r="P169" s="144">
        <f>O169*H169</f>
        <v>0</v>
      </c>
      <c r="Q169" s="144">
        <v>6.6666666666666697E-3</v>
      </c>
      <c r="R169" s="144">
        <f>Q169*H169</f>
        <v>2.0000000000000011E-2</v>
      </c>
      <c r="S169" s="144">
        <v>0</v>
      </c>
      <c r="T169" s="145">
        <f>S169*H169</f>
        <v>0</v>
      </c>
      <c r="AR169" s="146" t="s">
        <v>98</v>
      </c>
      <c r="AT169" s="146" t="s">
        <v>535</v>
      </c>
      <c r="AU169" s="146" t="s">
        <v>78</v>
      </c>
      <c r="AY169" s="18" t="s">
        <v>304</v>
      </c>
      <c r="BE169" s="147">
        <f>IF(N169="základní",J169,0)</f>
        <v>0</v>
      </c>
      <c r="BF169" s="147">
        <f>IF(N169="snížená",J169,0)</f>
        <v>0</v>
      </c>
      <c r="BG169" s="147">
        <f>IF(N169="zákl. přenesená",J169,0)</f>
        <v>0</v>
      </c>
      <c r="BH169" s="147">
        <f>IF(N169="sníž. přenesená",J169,0)</f>
        <v>0</v>
      </c>
      <c r="BI169" s="147">
        <f>IF(N169="nulová",J169,0)</f>
        <v>0</v>
      </c>
      <c r="BJ169" s="18" t="s">
        <v>78</v>
      </c>
      <c r="BK169" s="147">
        <f>ROUND(I169*H169,2)</f>
        <v>0</v>
      </c>
      <c r="BL169" s="18" t="s">
        <v>86</v>
      </c>
      <c r="BM169" s="146" t="s">
        <v>1269</v>
      </c>
    </row>
    <row r="170" spans="2:65" s="1" customFormat="1" ht="19.5" x14ac:dyDescent="0.2">
      <c r="B170" s="33"/>
      <c r="D170" s="153" t="s">
        <v>360</v>
      </c>
      <c r="F170" s="180" t="s">
        <v>5856</v>
      </c>
      <c r="I170" s="150"/>
      <c r="L170" s="33"/>
      <c r="M170" s="151"/>
      <c r="T170" s="54"/>
      <c r="AT170" s="18" t="s">
        <v>360</v>
      </c>
      <c r="AU170" s="18" t="s">
        <v>78</v>
      </c>
    </row>
    <row r="171" spans="2:65" s="1" customFormat="1" ht="24.2" customHeight="1" x14ac:dyDescent="0.2">
      <c r="B171" s="134"/>
      <c r="C171" s="181" t="s">
        <v>616</v>
      </c>
      <c r="D171" s="181" t="s">
        <v>535</v>
      </c>
      <c r="E171" s="182" t="s">
        <v>5861</v>
      </c>
      <c r="F171" s="183" t="s">
        <v>5862</v>
      </c>
      <c r="G171" s="184" t="s">
        <v>871</v>
      </c>
      <c r="H171" s="185">
        <v>3</v>
      </c>
      <c r="I171" s="186"/>
      <c r="J171" s="187">
        <f>ROUND(I171*H171,2)</f>
        <v>0</v>
      </c>
      <c r="K171" s="183" t="s">
        <v>4895</v>
      </c>
      <c r="L171" s="188"/>
      <c r="M171" s="189" t="s">
        <v>2</v>
      </c>
      <c r="N171" s="190" t="s">
        <v>42</v>
      </c>
      <c r="P171" s="144">
        <f>O171*H171</f>
        <v>0</v>
      </c>
      <c r="Q171" s="144">
        <v>0.103333333333333</v>
      </c>
      <c r="R171" s="144">
        <f>Q171*H171</f>
        <v>0.309999999999999</v>
      </c>
      <c r="S171" s="144">
        <v>0</v>
      </c>
      <c r="T171" s="145">
        <f>S171*H171</f>
        <v>0</v>
      </c>
      <c r="AR171" s="146" t="s">
        <v>98</v>
      </c>
      <c r="AT171" s="146" t="s">
        <v>535</v>
      </c>
      <c r="AU171" s="146" t="s">
        <v>78</v>
      </c>
      <c r="AY171" s="18" t="s">
        <v>304</v>
      </c>
      <c r="BE171" s="147">
        <f>IF(N171="základní",J171,0)</f>
        <v>0</v>
      </c>
      <c r="BF171" s="147">
        <f>IF(N171="snížená",J171,0)</f>
        <v>0</v>
      </c>
      <c r="BG171" s="147">
        <f>IF(N171="zákl. přenesená",J171,0)</f>
        <v>0</v>
      </c>
      <c r="BH171" s="147">
        <f>IF(N171="sníž. přenesená",J171,0)</f>
        <v>0</v>
      </c>
      <c r="BI171" s="147">
        <f>IF(N171="nulová",J171,0)</f>
        <v>0</v>
      </c>
      <c r="BJ171" s="18" t="s">
        <v>78</v>
      </c>
      <c r="BK171" s="147">
        <f>ROUND(I171*H171,2)</f>
        <v>0</v>
      </c>
      <c r="BL171" s="18" t="s">
        <v>86</v>
      </c>
      <c r="BM171" s="146" t="s">
        <v>1282</v>
      </c>
    </row>
    <row r="172" spans="2:65" s="1" customFormat="1" ht="19.5" x14ac:dyDescent="0.2">
      <c r="B172" s="33"/>
      <c r="D172" s="153" t="s">
        <v>360</v>
      </c>
      <c r="F172" s="180" t="s">
        <v>5856</v>
      </c>
      <c r="I172" s="150"/>
      <c r="L172" s="33"/>
      <c r="M172" s="151"/>
      <c r="T172" s="54"/>
      <c r="AT172" s="18" t="s">
        <v>360</v>
      </c>
      <c r="AU172" s="18" t="s">
        <v>78</v>
      </c>
    </row>
    <row r="173" spans="2:65" s="1" customFormat="1" ht="24.2" customHeight="1" x14ac:dyDescent="0.2">
      <c r="B173" s="134"/>
      <c r="C173" s="181" t="s">
        <v>623</v>
      </c>
      <c r="D173" s="181" t="s">
        <v>535</v>
      </c>
      <c r="E173" s="182" t="s">
        <v>5863</v>
      </c>
      <c r="F173" s="183" t="s">
        <v>5864</v>
      </c>
      <c r="G173" s="184" t="s">
        <v>871</v>
      </c>
      <c r="H173" s="185">
        <v>3</v>
      </c>
      <c r="I173" s="186"/>
      <c r="J173" s="187">
        <f>ROUND(I173*H173,2)</f>
        <v>0</v>
      </c>
      <c r="K173" s="183" t="s">
        <v>4895</v>
      </c>
      <c r="L173" s="188"/>
      <c r="M173" s="189" t="s">
        <v>2</v>
      </c>
      <c r="N173" s="190" t="s">
        <v>42</v>
      </c>
      <c r="P173" s="144">
        <f>O173*H173</f>
        <v>0</v>
      </c>
      <c r="Q173" s="144">
        <v>0.15666666666666701</v>
      </c>
      <c r="R173" s="144">
        <f>Q173*H173</f>
        <v>0.47000000000000103</v>
      </c>
      <c r="S173" s="144">
        <v>0</v>
      </c>
      <c r="T173" s="145">
        <f>S173*H173</f>
        <v>0</v>
      </c>
      <c r="AR173" s="146" t="s">
        <v>98</v>
      </c>
      <c r="AT173" s="146" t="s">
        <v>535</v>
      </c>
      <c r="AU173" s="146" t="s">
        <v>78</v>
      </c>
      <c r="AY173" s="18" t="s">
        <v>304</v>
      </c>
      <c r="BE173" s="147">
        <f>IF(N173="základní",J173,0)</f>
        <v>0</v>
      </c>
      <c r="BF173" s="147">
        <f>IF(N173="snížená",J173,0)</f>
        <v>0</v>
      </c>
      <c r="BG173" s="147">
        <f>IF(N173="zákl. přenesená",J173,0)</f>
        <v>0</v>
      </c>
      <c r="BH173" s="147">
        <f>IF(N173="sníž. přenesená",J173,0)</f>
        <v>0</v>
      </c>
      <c r="BI173" s="147">
        <f>IF(N173="nulová",J173,0)</f>
        <v>0</v>
      </c>
      <c r="BJ173" s="18" t="s">
        <v>78</v>
      </c>
      <c r="BK173" s="147">
        <f>ROUND(I173*H173,2)</f>
        <v>0</v>
      </c>
      <c r="BL173" s="18" t="s">
        <v>86</v>
      </c>
      <c r="BM173" s="146" t="s">
        <v>1330</v>
      </c>
    </row>
    <row r="174" spans="2:65" s="1" customFormat="1" ht="19.5" x14ac:dyDescent="0.2">
      <c r="B174" s="33"/>
      <c r="D174" s="153" t="s">
        <v>360</v>
      </c>
      <c r="F174" s="180" t="s">
        <v>5856</v>
      </c>
      <c r="I174" s="150"/>
      <c r="L174" s="33"/>
      <c r="M174" s="151"/>
      <c r="T174" s="54"/>
      <c r="AT174" s="18" t="s">
        <v>360</v>
      </c>
      <c r="AU174" s="18" t="s">
        <v>78</v>
      </c>
    </row>
    <row r="175" spans="2:65" s="1" customFormat="1" ht="24.2" customHeight="1" x14ac:dyDescent="0.2">
      <c r="B175" s="134"/>
      <c r="C175" s="181" t="s">
        <v>630</v>
      </c>
      <c r="D175" s="181" t="s">
        <v>535</v>
      </c>
      <c r="E175" s="182" t="s">
        <v>5865</v>
      </c>
      <c r="F175" s="183" t="s">
        <v>5866</v>
      </c>
      <c r="G175" s="184" t="s">
        <v>871</v>
      </c>
      <c r="H175" s="185">
        <v>3</v>
      </c>
      <c r="I175" s="186"/>
      <c r="J175" s="187">
        <f>ROUND(I175*H175,2)</f>
        <v>0</v>
      </c>
      <c r="K175" s="183" t="s">
        <v>4895</v>
      </c>
      <c r="L175" s="188"/>
      <c r="M175" s="189" t="s">
        <v>2</v>
      </c>
      <c r="N175" s="190" t="s">
        <v>42</v>
      </c>
      <c r="P175" s="144">
        <f>O175*H175</f>
        <v>0</v>
      </c>
      <c r="Q175" s="144">
        <v>0.17</v>
      </c>
      <c r="R175" s="144">
        <f>Q175*H175</f>
        <v>0.51</v>
      </c>
      <c r="S175" s="144">
        <v>0</v>
      </c>
      <c r="T175" s="145">
        <f>S175*H175</f>
        <v>0</v>
      </c>
      <c r="AR175" s="146" t="s">
        <v>98</v>
      </c>
      <c r="AT175" s="146" t="s">
        <v>535</v>
      </c>
      <c r="AU175" s="146" t="s">
        <v>78</v>
      </c>
      <c r="AY175" s="18" t="s">
        <v>304</v>
      </c>
      <c r="BE175" s="147">
        <f>IF(N175="základní",J175,0)</f>
        <v>0</v>
      </c>
      <c r="BF175" s="147">
        <f>IF(N175="snížená",J175,0)</f>
        <v>0</v>
      </c>
      <c r="BG175" s="147">
        <f>IF(N175="zákl. přenesená",J175,0)</f>
        <v>0</v>
      </c>
      <c r="BH175" s="147">
        <f>IF(N175="sníž. přenesená",J175,0)</f>
        <v>0</v>
      </c>
      <c r="BI175" s="147">
        <f>IF(N175="nulová",J175,0)</f>
        <v>0</v>
      </c>
      <c r="BJ175" s="18" t="s">
        <v>78</v>
      </c>
      <c r="BK175" s="147">
        <f>ROUND(I175*H175,2)</f>
        <v>0</v>
      </c>
      <c r="BL175" s="18" t="s">
        <v>86</v>
      </c>
      <c r="BM175" s="146" t="s">
        <v>1343</v>
      </c>
    </row>
    <row r="176" spans="2:65" s="1" customFormat="1" ht="19.5" x14ac:dyDescent="0.2">
      <c r="B176" s="33"/>
      <c r="D176" s="153" t="s">
        <v>360</v>
      </c>
      <c r="F176" s="180" t="s">
        <v>5856</v>
      </c>
      <c r="I176" s="150"/>
      <c r="L176" s="33"/>
      <c r="M176" s="151"/>
      <c r="T176" s="54"/>
      <c r="AT176" s="18" t="s">
        <v>360</v>
      </c>
      <c r="AU176" s="18" t="s">
        <v>78</v>
      </c>
    </row>
    <row r="177" spans="2:65" s="1" customFormat="1" ht="24.2" customHeight="1" x14ac:dyDescent="0.2">
      <c r="B177" s="134"/>
      <c r="C177" s="181" t="s">
        <v>643</v>
      </c>
      <c r="D177" s="181" t="s">
        <v>535</v>
      </c>
      <c r="E177" s="182" t="s">
        <v>5867</v>
      </c>
      <c r="F177" s="183" t="s">
        <v>5868</v>
      </c>
      <c r="G177" s="184" t="s">
        <v>871</v>
      </c>
      <c r="H177" s="185">
        <v>3</v>
      </c>
      <c r="I177" s="186"/>
      <c r="J177" s="187">
        <f>ROUND(I177*H177,2)</f>
        <v>0</v>
      </c>
      <c r="K177" s="183" t="s">
        <v>4895</v>
      </c>
      <c r="L177" s="188"/>
      <c r="M177" s="189" t="s">
        <v>2</v>
      </c>
      <c r="N177" s="190" t="s">
        <v>42</v>
      </c>
      <c r="P177" s="144">
        <f>O177*H177</f>
        <v>0</v>
      </c>
      <c r="Q177" s="144">
        <v>0.176666666666667</v>
      </c>
      <c r="R177" s="144">
        <f>Q177*H177</f>
        <v>0.53000000000000103</v>
      </c>
      <c r="S177" s="144">
        <v>0</v>
      </c>
      <c r="T177" s="145">
        <f>S177*H177</f>
        <v>0</v>
      </c>
      <c r="AR177" s="146" t="s">
        <v>98</v>
      </c>
      <c r="AT177" s="146" t="s">
        <v>535</v>
      </c>
      <c r="AU177" s="146" t="s">
        <v>78</v>
      </c>
      <c r="AY177" s="18" t="s">
        <v>304</v>
      </c>
      <c r="BE177" s="147">
        <f>IF(N177="základní",J177,0)</f>
        <v>0</v>
      </c>
      <c r="BF177" s="147">
        <f>IF(N177="snížená",J177,0)</f>
        <v>0</v>
      </c>
      <c r="BG177" s="147">
        <f>IF(N177="zákl. přenesená",J177,0)</f>
        <v>0</v>
      </c>
      <c r="BH177" s="147">
        <f>IF(N177="sníž. přenesená",J177,0)</f>
        <v>0</v>
      </c>
      <c r="BI177" s="147">
        <f>IF(N177="nulová",J177,0)</f>
        <v>0</v>
      </c>
      <c r="BJ177" s="18" t="s">
        <v>78</v>
      </c>
      <c r="BK177" s="147">
        <f>ROUND(I177*H177,2)</f>
        <v>0</v>
      </c>
      <c r="BL177" s="18" t="s">
        <v>86</v>
      </c>
      <c r="BM177" s="146" t="s">
        <v>1358</v>
      </c>
    </row>
    <row r="178" spans="2:65" s="1" customFormat="1" ht="19.5" x14ac:dyDescent="0.2">
      <c r="B178" s="33"/>
      <c r="D178" s="153" t="s">
        <v>360</v>
      </c>
      <c r="F178" s="180" t="s">
        <v>5856</v>
      </c>
      <c r="I178" s="150"/>
      <c r="L178" s="33"/>
      <c r="M178" s="151"/>
      <c r="T178" s="54"/>
      <c r="AT178" s="18" t="s">
        <v>360</v>
      </c>
      <c r="AU178" s="18" t="s">
        <v>78</v>
      </c>
    </row>
    <row r="179" spans="2:65" s="1" customFormat="1" ht="16.5" customHeight="1" x14ac:dyDescent="0.2">
      <c r="B179" s="134"/>
      <c r="C179" s="181" t="s">
        <v>650</v>
      </c>
      <c r="D179" s="181" t="s">
        <v>535</v>
      </c>
      <c r="E179" s="182" t="s">
        <v>5869</v>
      </c>
      <c r="F179" s="183" t="s">
        <v>5870</v>
      </c>
      <c r="G179" s="184" t="s">
        <v>871</v>
      </c>
      <c r="H179" s="185">
        <v>3</v>
      </c>
      <c r="I179" s="186"/>
      <c r="J179" s="187">
        <f>ROUND(I179*H179,2)</f>
        <v>0</v>
      </c>
      <c r="K179" s="183" t="s">
        <v>4895</v>
      </c>
      <c r="L179" s="188"/>
      <c r="M179" s="189" t="s">
        <v>2</v>
      </c>
      <c r="N179" s="190" t="s">
        <v>42</v>
      </c>
      <c r="P179" s="144">
        <f>O179*H179</f>
        <v>0</v>
      </c>
      <c r="Q179" s="144">
        <v>2.33333333333333E-2</v>
      </c>
      <c r="R179" s="144">
        <f>Q179*H179</f>
        <v>6.9999999999999896E-2</v>
      </c>
      <c r="S179" s="144">
        <v>0</v>
      </c>
      <c r="T179" s="145">
        <f>S179*H179</f>
        <v>0</v>
      </c>
      <c r="AR179" s="146" t="s">
        <v>98</v>
      </c>
      <c r="AT179" s="146" t="s">
        <v>535</v>
      </c>
      <c r="AU179" s="146" t="s">
        <v>78</v>
      </c>
      <c r="AY179" s="18" t="s">
        <v>304</v>
      </c>
      <c r="BE179" s="147">
        <f>IF(N179="základní",J179,0)</f>
        <v>0</v>
      </c>
      <c r="BF179" s="147">
        <f>IF(N179="snížená",J179,0)</f>
        <v>0</v>
      </c>
      <c r="BG179" s="147">
        <f>IF(N179="zákl. přenesená",J179,0)</f>
        <v>0</v>
      </c>
      <c r="BH179" s="147">
        <f>IF(N179="sníž. přenesená",J179,0)</f>
        <v>0</v>
      </c>
      <c r="BI179" s="147">
        <f>IF(N179="nulová",J179,0)</f>
        <v>0</v>
      </c>
      <c r="BJ179" s="18" t="s">
        <v>78</v>
      </c>
      <c r="BK179" s="147">
        <f>ROUND(I179*H179,2)</f>
        <v>0</v>
      </c>
      <c r="BL179" s="18" t="s">
        <v>86</v>
      </c>
      <c r="BM179" s="146" t="s">
        <v>1373</v>
      </c>
    </row>
    <row r="180" spans="2:65" s="1" customFormat="1" ht="19.5" x14ac:dyDescent="0.2">
      <c r="B180" s="33"/>
      <c r="D180" s="153" t="s">
        <v>360</v>
      </c>
      <c r="F180" s="180" t="s">
        <v>5856</v>
      </c>
      <c r="I180" s="150"/>
      <c r="L180" s="33"/>
      <c r="M180" s="151"/>
      <c r="T180" s="54"/>
      <c r="AT180" s="18" t="s">
        <v>360</v>
      </c>
      <c r="AU180" s="18" t="s">
        <v>78</v>
      </c>
    </row>
    <row r="181" spans="2:65" s="11" customFormat="1" ht="25.9" customHeight="1" x14ac:dyDescent="0.2">
      <c r="B181" s="122"/>
      <c r="D181" s="123" t="s">
        <v>70</v>
      </c>
      <c r="E181" s="124" t="s">
        <v>1290</v>
      </c>
      <c r="F181" s="124" t="s">
        <v>5871</v>
      </c>
      <c r="I181" s="125"/>
      <c r="J181" s="126">
        <f>BK181</f>
        <v>0</v>
      </c>
      <c r="L181" s="122"/>
      <c r="M181" s="127"/>
      <c r="P181" s="128">
        <f>SUM(P182:P194)</f>
        <v>0</v>
      </c>
      <c r="R181" s="128">
        <f>SUM(R182:R194)</f>
        <v>63.759999999999863</v>
      </c>
      <c r="T181" s="129">
        <f>SUM(T182:T194)</f>
        <v>0</v>
      </c>
      <c r="AR181" s="123" t="s">
        <v>78</v>
      </c>
      <c r="AT181" s="130" t="s">
        <v>70</v>
      </c>
      <c r="AU181" s="130" t="s">
        <v>71</v>
      </c>
      <c r="AY181" s="123" t="s">
        <v>304</v>
      </c>
      <c r="BK181" s="131">
        <f>SUM(BK182:BK194)</f>
        <v>0</v>
      </c>
    </row>
    <row r="182" spans="2:65" s="1" customFormat="1" ht="16.5" customHeight="1" x14ac:dyDescent="0.2">
      <c r="B182" s="134"/>
      <c r="C182" s="135" t="s">
        <v>661</v>
      </c>
      <c r="D182" s="135" t="s">
        <v>306</v>
      </c>
      <c r="E182" s="136" t="s">
        <v>5872</v>
      </c>
      <c r="F182" s="137" t="s">
        <v>5873</v>
      </c>
      <c r="G182" s="138" t="s">
        <v>871</v>
      </c>
      <c r="H182" s="139">
        <v>2</v>
      </c>
      <c r="I182" s="140"/>
      <c r="J182" s="141">
        <f>ROUND(I182*H182,2)</f>
        <v>0</v>
      </c>
      <c r="K182" s="137" t="s">
        <v>4895</v>
      </c>
      <c r="L182" s="33"/>
      <c r="M182" s="142" t="s">
        <v>2</v>
      </c>
      <c r="N182" s="143" t="s">
        <v>42</v>
      </c>
      <c r="P182" s="144">
        <f>O182*H182</f>
        <v>0</v>
      </c>
      <c r="Q182" s="144">
        <v>0.115</v>
      </c>
      <c r="R182" s="144">
        <f>Q182*H182</f>
        <v>0.23</v>
      </c>
      <c r="S182" s="144">
        <v>0</v>
      </c>
      <c r="T182" s="145">
        <f>S182*H182</f>
        <v>0</v>
      </c>
      <c r="AR182" s="146" t="s">
        <v>86</v>
      </c>
      <c r="AT182" s="146" t="s">
        <v>306</v>
      </c>
      <c r="AU182" s="146" t="s">
        <v>78</v>
      </c>
      <c r="AY182" s="18" t="s">
        <v>304</v>
      </c>
      <c r="BE182" s="147">
        <f>IF(N182="základní",J182,0)</f>
        <v>0</v>
      </c>
      <c r="BF182" s="147">
        <f>IF(N182="snížená",J182,0)</f>
        <v>0</v>
      </c>
      <c r="BG182" s="147">
        <f>IF(N182="zákl. přenesená",J182,0)</f>
        <v>0</v>
      </c>
      <c r="BH182" s="147">
        <f>IF(N182="sníž. přenesená",J182,0)</f>
        <v>0</v>
      </c>
      <c r="BI182" s="147">
        <f>IF(N182="nulová",J182,0)</f>
        <v>0</v>
      </c>
      <c r="BJ182" s="18" t="s">
        <v>78</v>
      </c>
      <c r="BK182" s="147">
        <f>ROUND(I182*H182,2)</f>
        <v>0</v>
      </c>
      <c r="BL182" s="18" t="s">
        <v>86</v>
      </c>
      <c r="BM182" s="146" t="s">
        <v>1388</v>
      </c>
    </row>
    <row r="183" spans="2:65" s="1" customFormat="1" ht="19.5" x14ac:dyDescent="0.2">
      <c r="B183" s="33"/>
      <c r="D183" s="153" t="s">
        <v>360</v>
      </c>
      <c r="F183" s="180" t="s">
        <v>5874</v>
      </c>
      <c r="I183" s="150"/>
      <c r="L183" s="33"/>
      <c r="M183" s="151"/>
      <c r="T183" s="54"/>
      <c r="AT183" s="18" t="s">
        <v>360</v>
      </c>
      <c r="AU183" s="18" t="s">
        <v>78</v>
      </c>
    </row>
    <row r="184" spans="2:65" s="1" customFormat="1" ht="24.2" customHeight="1" x14ac:dyDescent="0.2">
      <c r="B184" s="134"/>
      <c r="C184" s="135" t="s">
        <v>673</v>
      </c>
      <c r="D184" s="135" t="s">
        <v>306</v>
      </c>
      <c r="E184" s="136" t="s">
        <v>5875</v>
      </c>
      <c r="F184" s="137" t="s">
        <v>5876</v>
      </c>
      <c r="G184" s="138" t="s">
        <v>871</v>
      </c>
      <c r="H184" s="139">
        <v>4</v>
      </c>
      <c r="I184" s="140"/>
      <c r="J184" s="141">
        <f>ROUND(I184*H184,2)</f>
        <v>0</v>
      </c>
      <c r="K184" s="137" t="s">
        <v>4895</v>
      </c>
      <c r="L184" s="33"/>
      <c r="M184" s="142" t="s">
        <v>2</v>
      </c>
      <c r="N184" s="143" t="s">
        <v>42</v>
      </c>
      <c r="P184" s="144">
        <f>O184*H184</f>
        <v>0</v>
      </c>
      <c r="Q184" s="144">
        <v>0</v>
      </c>
      <c r="R184" s="144">
        <f>Q184*H184</f>
        <v>0</v>
      </c>
      <c r="S184" s="144">
        <v>0</v>
      </c>
      <c r="T184" s="145">
        <f>S184*H184</f>
        <v>0</v>
      </c>
      <c r="AR184" s="146" t="s">
        <v>86</v>
      </c>
      <c r="AT184" s="146" t="s">
        <v>306</v>
      </c>
      <c r="AU184" s="146" t="s">
        <v>78</v>
      </c>
      <c r="AY184" s="18" t="s">
        <v>304</v>
      </c>
      <c r="BE184" s="147">
        <f>IF(N184="základní",J184,0)</f>
        <v>0</v>
      </c>
      <c r="BF184" s="147">
        <f>IF(N184="snížená",J184,0)</f>
        <v>0</v>
      </c>
      <c r="BG184" s="147">
        <f>IF(N184="zákl. přenesená",J184,0)</f>
        <v>0</v>
      </c>
      <c r="BH184" s="147">
        <f>IF(N184="sníž. přenesená",J184,0)</f>
        <v>0</v>
      </c>
      <c r="BI184" s="147">
        <f>IF(N184="nulová",J184,0)</f>
        <v>0</v>
      </c>
      <c r="BJ184" s="18" t="s">
        <v>78</v>
      </c>
      <c r="BK184" s="147">
        <f>ROUND(I184*H184,2)</f>
        <v>0</v>
      </c>
      <c r="BL184" s="18" t="s">
        <v>86</v>
      </c>
      <c r="BM184" s="146" t="s">
        <v>1392</v>
      </c>
    </row>
    <row r="185" spans="2:65" s="1" customFormat="1" ht="19.5" x14ac:dyDescent="0.2">
      <c r="B185" s="33"/>
      <c r="D185" s="153" t="s">
        <v>360</v>
      </c>
      <c r="F185" s="180" t="s">
        <v>5877</v>
      </c>
      <c r="I185" s="150"/>
      <c r="L185" s="33"/>
      <c r="M185" s="151"/>
      <c r="T185" s="54"/>
      <c r="AT185" s="18" t="s">
        <v>360</v>
      </c>
      <c r="AU185" s="18" t="s">
        <v>78</v>
      </c>
    </row>
    <row r="186" spans="2:65" s="1" customFormat="1" ht="21.75" customHeight="1" x14ac:dyDescent="0.2">
      <c r="B186" s="134"/>
      <c r="C186" s="135" t="s">
        <v>677</v>
      </c>
      <c r="D186" s="135" t="s">
        <v>306</v>
      </c>
      <c r="E186" s="136" t="s">
        <v>5878</v>
      </c>
      <c r="F186" s="137" t="s">
        <v>5879</v>
      </c>
      <c r="G186" s="138" t="s">
        <v>179</v>
      </c>
      <c r="H186" s="139">
        <v>294</v>
      </c>
      <c r="I186" s="140"/>
      <c r="J186" s="141">
        <f>ROUND(I186*H186,2)</f>
        <v>0</v>
      </c>
      <c r="K186" s="137" t="s">
        <v>4895</v>
      </c>
      <c r="L186" s="33"/>
      <c r="M186" s="142" t="s">
        <v>2</v>
      </c>
      <c r="N186" s="143" t="s">
        <v>42</v>
      </c>
      <c r="P186" s="144">
        <f>O186*H186</f>
        <v>0</v>
      </c>
      <c r="Q186" s="144">
        <v>0.148741496598639</v>
      </c>
      <c r="R186" s="144">
        <f>Q186*H186</f>
        <v>43.729999999999869</v>
      </c>
      <c r="S186" s="144">
        <v>0</v>
      </c>
      <c r="T186" s="145">
        <f>S186*H186</f>
        <v>0</v>
      </c>
      <c r="AR186" s="146" t="s">
        <v>86</v>
      </c>
      <c r="AT186" s="146" t="s">
        <v>306</v>
      </c>
      <c r="AU186" s="146" t="s">
        <v>78</v>
      </c>
      <c r="AY186" s="18" t="s">
        <v>304</v>
      </c>
      <c r="BE186" s="147">
        <f>IF(N186="základní",J186,0)</f>
        <v>0</v>
      </c>
      <c r="BF186" s="147">
        <f>IF(N186="snížená",J186,0)</f>
        <v>0</v>
      </c>
      <c r="BG186" s="147">
        <f>IF(N186="zákl. přenesená",J186,0)</f>
        <v>0</v>
      </c>
      <c r="BH186" s="147">
        <f>IF(N186="sníž. přenesená",J186,0)</f>
        <v>0</v>
      </c>
      <c r="BI186" s="147">
        <f>IF(N186="nulová",J186,0)</f>
        <v>0</v>
      </c>
      <c r="BJ186" s="18" t="s">
        <v>78</v>
      </c>
      <c r="BK186" s="147">
        <f>ROUND(I186*H186,2)</f>
        <v>0</v>
      </c>
      <c r="BL186" s="18" t="s">
        <v>86</v>
      </c>
      <c r="BM186" s="146" t="s">
        <v>1401</v>
      </c>
    </row>
    <row r="187" spans="2:65" s="1" customFormat="1" ht="29.25" x14ac:dyDescent="0.2">
      <c r="B187" s="33"/>
      <c r="D187" s="153" t="s">
        <v>360</v>
      </c>
      <c r="F187" s="180" t="s">
        <v>5880</v>
      </c>
      <c r="I187" s="150"/>
      <c r="L187" s="33"/>
      <c r="M187" s="151"/>
      <c r="T187" s="54"/>
      <c r="AT187" s="18" t="s">
        <v>360</v>
      </c>
      <c r="AU187" s="18" t="s">
        <v>78</v>
      </c>
    </row>
    <row r="188" spans="2:65" s="1" customFormat="1" ht="21.75" customHeight="1" x14ac:dyDescent="0.2">
      <c r="B188" s="134"/>
      <c r="C188" s="181" t="s">
        <v>691</v>
      </c>
      <c r="D188" s="181" t="s">
        <v>535</v>
      </c>
      <c r="E188" s="182" t="s">
        <v>5881</v>
      </c>
      <c r="F188" s="183" t="s">
        <v>5882</v>
      </c>
      <c r="G188" s="184" t="s">
        <v>871</v>
      </c>
      <c r="H188" s="185">
        <v>2</v>
      </c>
      <c r="I188" s="186"/>
      <c r="J188" s="187">
        <f>ROUND(I188*H188,2)</f>
        <v>0</v>
      </c>
      <c r="K188" s="183" t="s">
        <v>4895</v>
      </c>
      <c r="L188" s="188"/>
      <c r="M188" s="189" t="s">
        <v>2</v>
      </c>
      <c r="N188" s="190" t="s">
        <v>42</v>
      </c>
      <c r="P188" s="144">
        <f>O188*H188</f>
        <v>0</v>
      </c>
      <c r="Q188" s="144">
        <v>5.0000000000000001E-3</v>
      </c>
      <c r="R188" s="144">
        <f>Q188*H188</f>
        <v>0.01</v>
      </c>
      <c r="S188" s="144">
        <v>0</v>
      </c>
      <c r="T188" s="145">
        <f>S188*H188</f>
        <v>0</v>
      </c>
      <c r="AR188" s="146" t="s">
        <v>98</v>
      </c>
      <c r="AT188" s="146" t="s">
        <v>535</v>
      </c>
      <c r="AU188" s="146" t="s">
        <v>78</v>
      </c>
      <c r="AY188" s="18" t="s">
        <v>304</v>
      </c>
      <c r="BE188" s="147">
        <f>IF(N188="základní",J188,0)</f>
        <v>0</v>
      </c>
      <c r="BF188" s="147">
        <f>IF(N188="snížená",J188,0)</f>
        <v>0</v>
      </c>
      <c r="BG188" s="147">
        <f>IF(N188="zákl. přenesená",J188,0)</f>
        <v>0</v>
      </c>
      <c r="BH188" s="147">
        <f>IF(N188="sníž. přenesená",J188,0)</f>
        <v>0</v>
      </c>
      <c r="BI188" s="147">
        <f>IF(N188="nulová",J188,0)</f>
        <v>0</v>
      </c>
      <c r="BJ188" s="18" t="s">
        <v>78</v>
      </c>
      <c r="BK188" s="147">
        <f>ROUND(I188*H188,2)</f>
        <v>0</v>
      </c>
      <c r="BL188" s="18" t="s">
        <v>86</v>
      </c>
      <c r="BM188" s="146" t="s">
        <v>1409</v>
      </c>
    </row>
    <row r="189" spans="2:65" s="1" customFormat="1" ht="21.75" customHeight="1" x14ac:dyDescent="0.2">
      <c r="B189" s="134"/>
      <c r="C189" s="181" t="s">
        <v>700</v>
      </c>
      <c r="D189" s="181" t="s">
        <v>535</v>
      </c>
      <c r="E189" s="182" t="s">
        <v>5883</v>
      </c>
      <c r="F189" s="183" t="s">
        <v>5884</v>
      </c>
      <c r="G189" s="184" t="s">
        <v>871</v>
      </c>
      <c r="H189" s="185">
        <v>2</v>
      </c>
      <c r="I189" s="186"/>
      <c r="J189" s="187">
        <f>ROUND(I189*H189,2)</f>
        <v>0</v>
      </c>
      <c r="K189" s="183" t="s">
        <v>2</v>
      </c>
      <c r="L189" s="188"/>
      <c r="M189" s="189" t="s">
        <v>2</v>
      </c>
      <c r="N189" s="190" t="s">
        <v>42</v>
      </c>
      <c r="P189" s="144">
        <f>O189*H189</f>
        <v>0</v>
      </c>
      <c r="Q189" s="144">
        <v>5.0000000000000001E-3</v>
      </c>
      <c r="R189" s="144">
        <f>Q189*H189</f>
        <v>0.01</v>
      </c>
      <c r="S189" s="144">
        <v>0</v>
      </c>
      <c r="T189" s="145">
        <f>S189*H189</f>
        <v>0</v>
      </c>
      <c r="AR189" s="146" t="s">
        <v>98</v>
      </c>
      <c r="AT189" s="146" t="s">
        <v>535</v>
      </c>
      <c r="AU189" s="146" t="s">
        <v>78</v>
      </c>
      <c r="AY189" s="18" t="s">
        <v>304</v>
      </c>
      <c r="BE189" s="147">
        <f>IF(N189="základní",J189,0)</f>
        <v>0</v>
      </c>
      <c r="BF189" s="147">
        <f>IF(N189="snížená",J189,0)</f>
        <v>0</v>
      </c>
      <c r="BG189" s="147">
        <f>IF(N189="zákl. přenesená",J189,0)</f>
        <v>0</v>
      </c>
      <c r="BH189" s="147">
        <f>IF(N189="sníž. přenesená",J189,0)</f>
        <v>0</v>
      </c>
      <c r="BI189" s="147">
        <f>IF(N189="nulová",J189,0)</f>
        <v>0</v>
      </c>
      <c r="BJ189" s="18" t="s">
        <v>78</v>
      </c>
      <c r="BK189" s="147">
        <f>ROUND(I189*H189,2)</f>
        <v>0</v>
      </c>
      <c r="BL189" s="18" t="s">
        <v>86</v>
      </c>
      <c r="BM189" s="146" t="s">
        <v>1415</v>
      </c>
    </row>
    <row r="190" spans="2:65" s="1" customFormat="1" ht="16.5" customHeight="1" x14ac:dyDescent="0.2">
      <c r="B190" s="134"/>
      <c r="C190" s="181" t="s">
        <v>712</v>
      </c>
      <c r="D190" s="181" t="s">
        <v>535</v>
      </c>
      <c r="E190" s="182" t="s">
        <v>5885</v>
      </c>
      <c r="F190" s="183" t="s">
        <v>5886</v>
      </c>
      <c r="G190" s="184" t="s">
        <v>871</v>
      </c>
      <c r="H190" s="185">
        <v>2</v>
      </c>
      <c r="I190" s="186"/>
      <c r="J190" s="187">
        <f>ROUND(I190*H190,2)</f>
        <v>0</v>
      </c>
      <c r="K190" s="183" t="s">
        <v>4895</v>
      </c>
      <c r="L190" s="188"/>
      <c r="M190" s="189" t="s">
        <v>2</v>
      </c>
      <c r="N190" s="190" t="s">
        <v>42</v>
      </c>
      <c r="P190" s="144">
        <f>O190*H190</f>
        <v>0</v>
      </c>
      <c r="Q190" s="144">
        <v>5.0000000000000001E-3</v>
      </c>
      <c r="R190" s="144">
        <f>Q190*H190</f>
        <v>0.01</v>
      </c>
      <c r="S190" s="144">
        <v>0</v>
      </c>
      <c r="T190" s="145">
        <f>S190*H190</f>
        <v>0</v>
      </c>
      <c r="AR190" s="146" t="s">
        <v>98</v>
      </c>
      <c r="AT190" s="146" t="s">
        <v>535</v>
      </c>
      <c r="AU190" s="146" t="s">
        <v>78</v>
      </c>
      <c r="AY190" s="18" t="s">
        <v>304</v>
      </c>
      <c r="BE190" s="147">
        <f>IF(N190="základní",J190,0)</f>
        <v>0</v>
      </c>
      <c r="BF190" s="147">
        <f>IF(N190="snížená",J190,0)</f>
        <v>0</v>
      </c>
      <c r="BG190" s="147">
        <f>IF(N190="zákl. přenesená",J190,0)</f>
        <v>0</v>
      </c>
      <c r="BH190" s="147">
        <f>IF(N190="sníž. přenesená",J190,0)</f>
        <v>0</v>
      </c>
      <c r="BI190" s="147">
        <f>IF(N190="nulová",J190,0)</f>
        <v>0</v>
      </c>
      <c r="BJ190" s="18" t="s">
        <v>78</v>
      </c>
      <c r="BK190" s="147">
        <f>ROUND(I190*H190,2)</f>
        <v>0</v>
      </c>
      <c r="BL190" s="18" t="s">
        <v>86</v>
      </c>
      <c r="BM190" s="146" t="s">
        <v>1432</v>
      </c>
    </row>
    <row r="191" spans="2:65" s="1" customFormat="1" ht="21.75" customHeight="1" x14ac:dyDescent="0.2">
      <c r="B191" s="134"/>
      <c r="C191" s="181" t="s">
        <v>717</v>
      </c>
      <c r="D191" s="181" t="s">
        <v>535</v>
      </c>
      <c r="E191" s="182" t="s">
        <v>5887</v>
      </c>
      <c r="F191" s="183" t="s">
        <v>5888</v>
      </c>
      <c r="G191" s="184" t="s">
        <v>871</v>
      </c>
      <c r="H191" s="185">
        <v>99.99</v>
      </c>
      <c r="I191" s="186"/>
      <c r="J191" s="187">
        <f>ROUND(I191*H191,2)</f>
        <v>0</v>
      </c>
      <c r="K191" s="183" t="s">
        <v>4895</v>
      </c>
      <c r="L191" s="188"/>
      <c r="M191" s="189" t="s">
        <v>2</v>
      </c>
      <c r="N191" s="190" t="s">
        <v>42</v>
      </c>
      <c r="P191" s="144">
        <f>O191*H191</f>
        <v>0</v>
      </c>
      <c r="Q191" s="144">
        <v>3.6003600360035998E-2</v>
      </c>
      <c r="R191" s="144">
        <f>Q191*H191</f>
        <v>3.5999999999999992</v>
      </c>
      <c r="S191" s="144">
        <v>0</v>
      </c>
      <c r="T191" s="145">
        <f>S191*H191</f>
        <v>0</v>
      </c>
      <c r="AR191" s="146" t="s">
        <v>98</v>
      </c>
      <c r="AT191" s="146" t="s">
        <v>535</v>
      </c>
      <c r="AU191" s="146" t="s">
        <v>78</v>
      </c>
      <c r="AY191" s="18" t="s">
        <v>304</v>
      </c>
      <c r="BE191" s="147">
        <f>IF(N191="základní",J191,0)</f>
        <v>0</v>
      </c>
      <c r="BF191" s="147">
        <f>IF(N191="snížená",J191,0)</f>
        <v>0</v>
      </c>
      <c r="BG191" s="147">
        <f>IF(N191="zákl. přenesená",J191,0)</f>
        <v>0</v>
      </c>
      <c r="BH191" s="147">
        <f>IF(N191="sníž. přenesená",J191,0)</f>
        <v>0</v>
      </c>
      <c r="BI191" s="147">
        <f>IF(N191="nulová",J191,0)</f>
        <v>0</v>
      </c>
      <c r="BJ191" s="18" t="s">
        <v>78</v>
      </c>
      <c r="BK191" s="147">
        <f>ROUND(I191*H191,2)</f>
        <v>0</v>
      </c>
      <c r="BL191" s="18" t="s">
        <v>86</v>
      </c>
      <c r="BM191" s="146" t="s">
        <v>1445</v>
      </c>
    </row>
    <row r="192" spans="2:65" s="1" customFormat="1" ht="19.5" x14ac:dyDescent="0.2">
      <c r="B192" s="33"/>
      <c r="D192" s="153" t="s">
        <v>360</v>
      </c>
      <c r="F192" s="180" t="s">
        <v>5889</v>
      </c>
      <c r="I192" s="150"/>
      <c r="L192" s="33"/>
      <c r="M192" s="151"/>
      <c r="T192" s="54"/>
      <c r="AT192" s="18" t="s">
        <v>360</v>
      </c>
      <c r="AU192" s="18" t="s">
        <v>78</v>
      </c>
    </row>
    <row r="193" spans="2:65" s="1" customFormat="1" ht="16.5" customHeight="1" x14ac:dyDescent="0.2">
      <c r="B193" s="134"/>
      <c r="C193" s="181" t="s">
        <v>725</v>
      </c>
      <c r="D193" s="181" t="s">
        <v>535</v>
      </c>
      <c r="E193" s="182" t="s">
        <v>5890</v>
      </c>
      <c r="F193" s="183" t="s">
        <v>5891</v>
      </c>
      <c r="G193" s="184" t="s">
        <v>871</v>
      </c>
      <c r="H193" s="185">
        <v>196.95</v>
      </c>
      <c r="I193" s="186"/>
      <c r="J193" s="187">
        <f>ROUND(I193*H193,2)</f>
        <v>0</v>
      </c>
      <c r="K193" s="183" t="s">
        <v>4895</v>
      </c>
      <c r="L193" s="188"/>
      <c r="M193" s="189" t="s">
        <v>2</v>
      </c>
      <c r="N193" s="190" t="s">
        <v>42</v>
      </c>
      <c r="P193" s="144">
        <f>O193*H193</f>
        <v>0</v>
      </c>
      <c r="Q193" s="144">
        <v>8.2102056359482103E-2</v>
      </c>
      <c r="R193" s="144">
        <f>Q193*H193</f>
        <v>16.169999999999998</v>
      </c>
      <c r="S193" s="144">
        <v>0</v>
      </c>
      <c r="T193" s="145">
        <f>S193*H193</f>
        <v>0</v>
      </c>
      <c r="AR193" s="146" t="s">
        <v>98</v>
      </c>
      <c r="AT193" s="146" t="s">
        <v>535</v>
      </c>
      <c r="AU193" s="146" t="s">
        <v>78</v>
      </c>
      <c r="AY193" s="18" t="s">
        <v>304</v>
      </c>
      <c r="BE193" s="147">
        <f>IF(N193="základní",J193,0)</f>
        <v>0</v>
      </c>
      <c r="BF193" s="147">
        <f>IF(N193="snížená",J193,0)</f>
        <v>0</v>
      </c>
      <c r="BG193" s="147">
        <f>IF(N193="zákl. přenesená",J193,0)</f>
        <v>0</v>
      </c>
      <c r="BH193" s="147">
        <f>IF(N193="sníž. přenesená",J193,0)</f>
        <v>0</v>
      </c>
      <c r="BI193" s="147">
        <f>IF(N193="nulová",J193,0)</f>
        <v>0</v>
      </c>
      <c r="BJ193" s="18" t="s">
        <v>78</v>
      </c>
      <c r="BK193" s="147">
        <f>ROUND(I193*H193,2)</f>
        <v>0</v>
      </c>
      <c r="BL193" s="18" t="s">
        <v>86</v>
      </c>
      <c r="BM193" s="146" t="s">
        <v>1453</v>
      </c>
    </row>
    <row r="194" spans="2:65" s="1" customFormat="1" ht="19.5" x14ac:dyDescent="0.2">
      <c r="B194" s="33"/>
      <c r="D194" s="153" t="s">
        <v>360</v>
      </c>
      <c r="F194" s="180" t="s">
        <v>5892</v>
      </c>
      <c r="I194" s="150"/>
      <c r="L194" s="33"/>
      <c r="M194" s="151"/>
      <c r="T194" s="54"/>
      <c r="AT194" s="18" t="s">
        <v>360</v>
      </c>
      <c r="AU194" s="18" t="s">
        <v>78</v>
      </c>
    </row>
    <row r="195" spans="2:65" s="11" customFormat="1" ht="25.9" customHeight="1" x14ac:dyDescent="0.2">
      <c r="B195" s="122"/>
      <c r="D195" s="123" t="s">
        <v>70</v>
      </c>
      <c r="E195" s="124" t="s">
        <v>1382</v>
      </c>
      <c r="F195" s="124" t="s">
        <v>5893</v>
      </c>
      <c r="I195" s="125"/>
      <c r="J195" s="126">
        <f>BK195</f>
        <v>0</v>
      </c>
      <c r="L195" s="122"/>
      <c r="M195" s="127"/>
      <c r="P195" s="128">
        <f>P196</f>
        <v>0</v>
      </c>
      <c r="R195" s="128">
        <f>R196</f>
        <v>0</v>
      </c>
      <c r="T195" s="129">
        <f>T196</f>
        <v>0</v>
      </c>
      <c r="AR195" s="123" t="s">
        <v>78</v>
      </c>
      <c r="AT195" s="130" t="s">
        <v>70</v>
      </c>
      <c r="AU195" s="130" t="s">
        <v>71</v>
      </c>
      <c r="AY195" s="123" t="s">
        <v>304</v>
      </c>
      <c r="BK195" s="131">
        <f>BK196</f>
        <v>0</v>
      </c>
    </row>
    <row r="196" spans="2:65" s="1" customFormat="1" ht="37.9" customHeight="1" x14ac:dyDescent="0.2">
      <c r="B196" s="134"/>
      <c r="C196" s="135" t="s">
        <v>742</v>
      </c>
      <c r="D196" s="135" t="s">
        <v>306</v>
      </c>
      <c r="E196" s="136" t="s">
        <v>5894</v>
      </c>
      <c r="F196" s="137" t="s">
        <v>5895</v>
      </c>
      <c r="G196" s="138" t="s">
        <v>383</v>
      </c>
      <c r="H196" s="139">
        <v>447.28</v>
      </c>
      <c r="I196" s="140"/>
      <c r="J196" s="141">
        <f>ROUND(I196*H196,2)</f>
        <v>0</v>
      </c>
      <c r="K196" s="137" t="s">
        <v>4895</v>
      </c>
      <c r="L196" s="33"/>
      <c r="M196" s="194" t="s">
        <v>2</v>
      </c>
      <c r="N196" s="195" t="s">
        <v>42</v>
      </c>
      <c r="O196" s="192"/>
      <c r="P196" s="196">
        <f>O196*H196</f>
        <v>0</v>
      </c>
      <c r="Q196" s="196">
        <v>0</v>
      </c>
      <c r="R196" s="196">
        <f>Q196*H196</f>
        <v>0</v>
      </c>
      <c r="S196" s="196">
        <v>0</v>
      </c>
      <c r="T196" s="197">
        <f>S196*H196</f>
        <v>0</v>
      </c>
      <c r="AR196" s="146" t="s">
        <v>86</v>
      </c>
      <c r="AT196" s="146" t="s">
        <v>306</v>
      </c>
      <c r="AU196" s="146" t="s">
        <v>78</v>
      </c>
      <c r="AY196" s="18" t="s">
        <v>304</v>
      </c>
      <c r="BE196" s="147">
        <f>IF(N196="základní",J196,0)</f>
        <v>0</v>
      </c>
      <c r="BF196" s="147">
        <f>IF(N196="snížená",J196,0)</f>
        <v>0</v>
      </c>
      <c r="BG196" s="147">
        <f>IF(N196="zákl. přenesená",J196,0)</f>
        <v>0</v>
      </c>
      <c r="BH196" s="147">
        <f>IF(N196="sníž. přenesená",J196,0)</f>
        <v>0</v>
      </c>
      <c r="BI196" s="147">
        <f>IF(N196="nulová",J196,0)</f>
        <v>0</v>
      </c>
      <c r="BJ196" s="18" t="s">
        <v>78</v>
      </c>
      <c r="BK196" s="147">
        <f>ROUND(I196*H196,2)</f>
        <v>0</v>
      </c>
      <c r="BL196" s="18" t="s">
        <v>86</v>
      </c>
      <c r="BM196" s="146" t="s">
        <v>5896</v>
      </c>
    </row>
    <row r="197" spans="2:65" s="1" customFormat="1" ht="6.95" customHeight="1" x14ac:dyDescent="0.2">
      <c r="B197" s="42"/>
      <c r="C197" s="43"/>
      <c r="D197" s="43"/>
      <c r="E197" s="43"/>
      <c r="F197" s="43"/>
      <c r="G197" s="43"/>
      <c r="H197" s="43"/>
      <c r="I197" s="43"/>
      <c r="J197" s="43"/>
      <c r="K197" s="43"/>
      <c r="L197" s="33"/>
    </row>
  </sheetData>
  <sheetProtection algorithmName="SHA-512" hashValue="Ra3WHdev44zxMyqCZaQ2syl1gGQlgN2ev0LbHfmsOyXYrjXezotk0LEhFUnpG+/4H5Z1/co7xqvtaMpfnERLmg==" saltValue="SAUvEQjNRcv5zomhW4CFIQ==" spinCount="100000" sheet="1" objects="1" scenarios="1"/>
  <autoFilter ref="C84:K196" xr:uid="{00000000-0009-0000-0000-000007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9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106</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s="1" customFormat="1" ht="12" customHeight="1" x14ac:dyDescent="0.2">
      <c r="B8" s="33"/>
      <c r="D8" s="28" t="s">
        <v>149</v>
      </c>
      <c r="L8" s="33"/>
    </row>
    <row r="9" spans="2:46" s="1" customFormat="1" ht="16.5" customHeight="1" x14ac:dyDescent="0.2">
      <c r="B9" s="33"/>
      <c r="E9" s="326" t="s">
        <v>5897</v>
      </c>
      <c r="F9" s="329"/>
      <c r="G9" s="329"/>
      <c r="H9" s="329"/>
      <c r="L9" s="33"/>
    </row>
    <row r="10" spans="2:46" s="1" customFormat="1" x14ac:dyDescent="0.2">
      <c r="B10" s="33"/>
      <c r="L10" s="33"/>
    </row>
    <row r="11" spans="2:46" s="1" customFormat="1" ht="12" customHeight="1" x14ac:dyDescent="0.2">
      <c r="B11" s="33"/>
      <c r="D11" s="28" t="s">
        <v>18</v>
      </c>
      <c r="F11" s="26" t="s">
        <v>2</v>
      </c>
      <c r="I11" s="28" t="s">
        <v>19</v>
      </c>
      <c r="J11" s="26" t="s">
        <v>2</v>
      </c>
      <c r="L11" s="33"/>
    </row>
    <row r="12" spans="2:46" s="1" customFormat="1" ht="12" customHeight="1" x14ac:dyDescent="0.2">
      <c r="B12" s="33"/>
      <c r="D12" s="28" t="s">
        <v>20</v>
      </c>
      <c r="F12" s="26" t="s">
        <v>21</v>
      </c>
      <c r="I12" s="28" t="s">
        <v>22</v>
      </c>
      <c r="J12" s="50" t="str">
        <f>'Rekapitulace stavby'!AN8</f>
        <v>9. 5. 2023</v>
      </c>
      <c r="L12" s="33"/>
    </row>
    <row r="13" spans="2:46" s="1" customFormat="1" ht="10.9" customHeight="1" x14ac:dyDescent="0.2">
      <c r="B13" s="33"/>
      <c r="L13" s="33"/>
    </row>
    <row r="14" spans="2:46" s="1" customFormat="1" ht="12" customHeight="1" x14ac:dyDescent="0.2">
      <c r="B14" s="33"/>
      <c r="D14" s="28" t="s">
        <v>24</v>
      </c>
      <c r="I14" s="28" t="s">
        <v>25</v>
      </c>
      <c r="J14" s="26" t="str">
        <f>IF('Rekapitulace stavby'!AN10="","",'Rekapitulace stavby'!AN10)</f>
        <v/>
      </c>
      <c r="L14" s="33"/>
    </row>
    <row r="15" spans="2:46" s="1" customFormat="1" ht="18" customHeight="1" x14ac:dyDescent="0.2">
      <c r="B15" s="33"/>
      <c r="E15" s="26" t="str">
        <f>IF('Rekapitulace stavby'!E11="","",'Rekapitulace stavby'!E11)</f>
        <v xml:space="preserve"> </v>
      </c>
      <c r="I15" s="28" t="s">
        <v>26</v>
      </c>
      <c r="J15" s="26" t="str">
        <f>IF('Rekapitulace stavby'!AN11="","",'Rekapitulace stavby'!AN11)</f>
        <v/>
      </c>
      <c r="L15" s="33"/>
    </row>
    <row r="16" spans="2:46" s="1" customFormat="1" ht="6.95" customHeight="1" x14ac:dyDescent="0.2">
      <c r="B16" s="33"/>
      <c r="L16" s="33"/>
    </row>
    <row r="17" spans="2:12" s="1" customFormat="1" ht="12" customHeight="1" x14ac:dyDescent="0.2">
      <c r="B17" s="33"/>
      <c r="D17" s="28" t="s">
        <v>27</v>
      </c>
      <c r="I17" s="28" t="s">
        <v>25</v>
      </c>
      <c r="J17" s="29" t="str">
        <f>'Rekapitulace stavby'!AN13</f>
        <v>Vyplň údaj</v>
      </c>
      <c r="L17" s="33"/>
    </row>
    <row r="18" spans="2:12" s="1" customFormat="1" ht="18" customHeight="1" x14ac:dyDescent="0.2">
      <c r="B18" s="33"/>
      <c r="E18" s="332" t="str">
        <f>'Rekapitulace stavby'!E14</f>
        <v>Vyplň údaj</v>
      </c>
      <c r="F18" s="301"/>
      <c r="G18" s="301"/>
      <c r="H18" s="301"/>
      <c r="I18" s="28" t="s">
        <v>26</v>
      </c>
      <c r="J18" s="29" t="str">
        <f>'Rekapitulace stavby'!AN14</f>
        <v>Vyplň údaj</v>
      </c>
      <c r="L18" s="33"/>
    </row>
    <row r="19" spans="2:12" s="1" customFormat="1" ht="6.95" customHeight="1" x14ac:dyDescent="0.2">
      <c r="B19" s="33"/>
      <c r="L19" s="33"/>
    </row>
    <row r="20" spans="2:12" s="1" customFormat="1" ht="12" customHeight="1" x14ac:dyDescent="0.2">
      <c r="B20" s="33"/>
      <c r="D20" s="28" t="s">
        <v>29</v>
      </c>
      <c r="I20" s="28" t="s">
        <v>25</v>
      </c>
      <c r="J20" s="26" t="s">
        <v>30</v>
      </c>
      <c r="L20" s="33"/>
    </row>
    <row r="21" spans="2:12" s="1" customFormat="1" ht="18" customHeight="1" x14ac:dyDescent="0.2">
      <c r="B21" s="33"/>
      <c r="E21" s="26" t="s">
        <v>2</v>
      </c>
      <c r="I21" s="28" t="s">
        <v>26</v>
      </c>
      <c r="J21" s="26" t="s">
        <v>2</v>
      </c>
      <c r="L21" s="33"/>
    </row>
    <row r="22" spans="2:12" s="1" customFormat="1" ht="6.95" customHeight="1" x14ac:dyDescent="0.2">
      <c r="B22" s="33"/>
      <c r="L22" s="33"/>
    </row>
    <row r="23" spans="2:12" s="1" customFormat="1" ht="12" customHeight="1" x14ac:dyDescent="0.2">
      <c r="B23" s="33"/>
      <c r="D23" s="28" t="s">
        <v>33</v>
      </c>
      <c r="I23" s="28" t="s">
        <v>25</v>
      </c>
      <c r="J23" s="26" t="str">
        <f>IF('Rekapitulace stavby'!AN19="","",'Rekapitulace stavby'!AN19)</f>
        <v/>
      </c>
      <c r="L23" s="33"/>
    </row>
    <row r="24" spans="2:12" s="1" customFormat="1" ht="18" customHeight="1" x14ac:dyDescent="0.2">
      <c r="B24" s="33"/>
      <c r="E24" s="26" t="str">
        <f>IF('Rekapitulace stavby'!E20="","",'Rekapitulace stavby'!E20)</f>
        <v>Ing.Jiří Pitra</v>
      </c>
      <c r="I24" s="28" t="s">
        <v>26</v>
      </c>
      <c r="J24" s="26" t="str">
        <f>IF('Rekapitulace stavby'!AN20="","",'Rekapitulace stavby'!AN20)</f>
        <v/>
      </c>
      <c r="L24" s="33"/>
    </row>
    <row r="25" spans="2:12" s="1" customFormat="1" ht="6.95" customHeight="1" x14ac:dyDescent="0.2">
      <c r="B25" s="33"/>
      <c r="L25" s="33"/>
    </row>
    <row r="26" spans="2:12" s="1" customFormat="1" ht="12" customHeight="1" x14ac:dyDescent="0.2">
      <c r="B26" s="33"/>
      <c r="D26" s="28" t="s">
        <v>35</v>
      </c>
      <c r="L26" s="33"/>
    </row>
    <row r="27" spans="2:12" s="7" customFormat="1" ht="16.5" customHeight="1" x14ac:dyDescent="0.2">
      <c r="B27" s="93"/>
      <c r="E27" s="306" t="s">
        <v>2</v>
      </c>
      <c r="F27" s="306"/>
      <c r="G27" s="306"/>
      <c r="H27" s="30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5" t="s">
        <v>37</v>
      </c>
      <c r="J30" s="64">
        <f>ROUND(J91,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39</v>
      </c>
      <c r="I32" s="36" t="s">
        <v>38</v>
      </c>
      <c r="J32" s="36" t="s">
        <v>40</v>
      </c>
      <c r="L32" s="33"/>
    </row>
    <row r="33" spans="2:12" s="1" customFormat="1" ht="14.45" customHeight="1" x14ac:dyDescent="0.2">
      <c r="B33" s="33"/>
      <c r="D33" s="53" t="s">
        <v>41</v>
      </c>
      <c r="E33" s="28" t="s">
        <v>42</v>
      </c>
      <c r="F33" s="84">
        <f>ROUND((SUM(BE91:BE192)),  2)</f>
        <v>0</v>
      </c>
      <c r="I33" s="96">
        <v>0.21</v>
      </c>
      <c r="J33" s="84">
        <f>ROUND(((SUM(BE91:BE192))*I33),  2)</f>
        <v>0</v>
      </c>
      <c r="L33" s="33"/>
    </row>
    <row r="34" spans="2:12" s="1" customFormat="1" ht="14.45" customHeight="1" x14ac:dyDescent="0.2">
      <c r="B34" s="33"/>
      <c r="E34" s="28" t="s">
        <v>43</v>
      </c>
      <c r="F34" s="84">
        <f>ROUND((SUM(BF91:BF192)),  2)</f>
        <v>0</v>
      </c>
      <c r="I34" s="96">
        <v>0.15</v>
      </c>
      <c r="J34" s="84">
        <f>ROUND(((SUM(BF91:BF192))*I34),  2)</f>
        <v>0</v>
      </c>
      <c r="L34" s="33"/>
    </row>
    <row r="35" spans="2:12" s="1" customFormat="1" ht="14.45" hidden="1" customHeight="1" x14ac:dyDescent="0.2">
      <c r="B35" s="33"/>
      <c r="E35" s="28" t="s">
        <v>44</v>
      </c>
      <c r="F35" s="84">
        <f>ROUND((SUM(BG91:BG192)),  2)</f>
        <v>0</v>
      </c>
      <c r="I35" s="96">
        <v>0.21</v>
      </c>
      <c r="J35" s="84">
        <f>0</f>
        <v>0</v>
      </c>
      <c r="L35" s="33"/>
    </row>
    <row r="36" spans="2:12" s="1" customFormat="1" ht="14.45" hidden="1" customHeight="1" x14ac:dyDescent="0.2">
      <c r="B36" s="33"/>
      <c r="E36" s="28" t="s">
        <v>45</v>
      </c>
      <c r="F36" s="84">
        <f>ROUND((SUM(BH91:BH192)),  2)</f>
        <v>0</v>
      </c>
      <c r="I36" s="96">
        <v>0.15</v>
      </c>
      <c r="J36" s="84">
        <f>0</f>
        <v>0</v>
      </c>
      <c r="L36" s="33"/>
    </row>
    <row r="37" spans="2:12" s="1" customFormat="1" ht="14.45" hidden="1" customHeight="1" x14ac:dyDescent="0.2">
      <c r="B37" s="33"/>
      <c r="E37" s="28" t="s">
        <v>46</v>
      </c>
      <c r="F37" s="84">
        <f>ROUND((SUM(BI91:BI192)),  2)</f>
        <v>0</v>
      </c>
      <c r="I37" s="96">
        <v>0</v>
      </c>
      <c r="J37" s="84">
        <f>0</f>
        <v>0</v>
      </c>
      <c r="L37" s="33"/>
    </row>
    <row r="38" spans="2:12" s="1" customFormat="1" ht="6.95" customHeight="1" x14ac:dyDescent="0.2">
      <c r="B38" s="33"/>
      <c r="L38" s="33"/>
    </row>
    <row r="39" spans="2:12" s="1" customFormat="1" ht="25.35" customHeight="1" x14ac:dyDescent="0.2">
      <c r="B39" s="33"/>
      <c r="C39" s="97"/>
      <c r="D39" s="98" t="s">
        <v>47</v>
      </c>
      <c r="E39" s="55"/>
      <c r="F39" s="55"/>
      <c r="G39" s="99" t="s">
        <v>48</v>
      </c>
      <c r="H39" s="100" t="s">
        <v>49</v>
      </c>
      <c r="I39" s="55"/>
      <c r="J39" s="101">
        <f>SUM(J30:J37)</f>
        <v>0</v>
      </c>
      <c r="K39" s="102"/>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234</v>
      </c>
      <c r="L45" s="33"/>
    </row>
    <row r="46" spans="2:12" s="1" customFormat="1" ht="6.95" customHeight="1" x14ac:dyDescent="0.2">
      <c r="B46" s="33"/>
      <c r="L46" s="33"/>
    </row>
    <row r="47" spans="2:12" s="1" customFormat="1" ht="12" customHeight="1" x14ac:dyDescent="0.2">
      <c r="B47" s="33"/>
      <c r="C47" s="28" t="s">
        <v>16</v>
      </c>
      <c r="L47" s="33"/>
    </row>
    <row r="48" spans="2:12" s="1" customFormat="1" ht="26.25" customHeight="1" x14ac:dyDescent="0.2">
      <c r="B48" s="33"/>
      <c r="E48" s="330" t="str">
        <f>E7</f>
        <v>Výstavba nové výjezdové základny ZZS PAK ve Svitavách - bez mobiliáře</v>
      </c>
      <c r="F48" s="331"/>
      <c r="G48" s="331"/>
      <c r="H48" s="331"/>
      <c r="L48" s="33"/>
    </row>
    <row r="49" spans="2:47" s="1" customFormat="1" ht="12" customHeight="1" x14ac:dyDescent="0.2">
      <c r="B49" s="33"/>
      <c r="C49" s="28" t="s">
        <v>149</v>
      </c>
      <c r="L49" s="33"/>
    </row>
    <row r="50" spans="2:47" s="1" customFormat="1" ht="16.5" customHeight="1" x14ac:dyDescent="0.2">
      <c r="B50" s="33"/>
      <c r="E50" s="326" t="str">
        <f>E9</f>
        <v>D1-03 - Sadové úpravy</v>
      </c>
      <c r="F50" s="329"/>
      <c r="G50" s="329"/>
      <c r="H50" s="329"/>
      <c r="L50" s="33"/>
    </row>
    <row r="51" spans="2:47" s="1" customFormat="1" ht="6.95" customHeight="1" x14ac:dyDescent="0.2">
      <c r="B51" s="33"/>
      <c r="L51" s="33"/>
    </row>
    <row r="52" spans="2:47" s="1" customFormat="1" ht="12" customHeight="1" x14ac:dyDescent="0.2">
      <c r="B52" s="33"/>
      <c r="C52" s="28" t="s">
        <v>20</v>
      </c>
      <c r="F52" s="26" t="str">
        <f>F12</f>
        <v xml:space="preserve"> </v>
      </c>
      <c r="I52" s="28" t="s">
        <v>22</v>
      </c>
      <c r="J52" s="50" t="str">
        <f>IF(J12="","",J12)</f>
        <v>9. 5. 2023</v>
      </c>
      <c r="L52" s="33"/>
    </row>
    <row r="53" spans="2:47" s="1" customFormat="1" ht="6.95" customHeight="1" x14ac:dyDescent="0.2">
      <c r="B53" s="33"/>
      <c r="L53" s="33"/>
    </row>
    <row r="54" spans="2:47" s="1" customFormat="1" ht="15.2" customHeight="1" x14ac:dyDescent="0.2">
      <c r="B54" s="33"/>
      <c r="C54" s="28" t="s">
        <v>24</v>
      </c>
      <c r="F54" s="26" t="str">
        <f>E15</f>
        <v xml:space="preserve"> </v>
      </c>
      <c r="I54" s="28" t="s">
        <v>29</v>
      </c>
      <c r="J54" s="31" t="str">
        <f>E21</f>
        <v/>
      </c>
      <c r="L54" s="33"/>
    </row>
    <row r="55" spans="2:47" s="1" customFormat="1" ht="15.2" customHeight="1" x14ac:dyDescent="0.2">
      <c r="B55" s="33"/>
      <c r="C55" s="28" t="s">
        <v>27</v>
      </c>
      <c r="F55" s="26" t="str">
        <f>IF(E18="","",E18)</f>
        <v>Vyplň údaj</v>
      </c>
      <c r="I55" s="28" t="s">
        <v>33</v>
      </c>
      <c r="J55" s="31" t="str">
        <f>E24</f>
        <v>Ing.Jiří Pitra</v>
      </c>
      <c r="L55" s="33"/>
    </row>
    <row r="56" spans="2:47" s="1" customFormat="1" ht="10.35" customHeight="1" x14ac:dyDescent="0.2">
      <c r="B56" s="33"/>
      <c r="L56" s="33"/>
    </row>
    <row r="57" spans="2:47" s="1" customFormat="1" ht="29.25" customHeight="1" x14ac:dyDescent="0.2">
      <c r="B57" s="33"/>
      <c r="C57" s="103" t="s">
        <v>235</v>
      </c>
      <c r="D57" s="97"/>
      <c r="E57" s="97"/>
      <c r="F57" s="97"/>
      <c r="G57" s="97"/>
      <c r="H57" s="97"/>
      <c r="I57" s="97"/>
      <c r="J57" s="104" t="s">
        <v>236</v>
      </c>
      <c r="K57" s="97"/>
      <c r="L57" s="33"/>
    </row>
    <row r="58" spans="2:47" s="1" customFormat="1" ht="10.35" customHeight="1" x14ac:dyDescent="0.2">
      <c r="B58" s="33"/>
      <c r="L58" s="33"/>
    </row>
    <row r="59" spans="2:47" s="1" customFormat="1" ht="22.9" customHeight="1" x14ac:dyDescent="0.2">
      <c r="B59" s="33"/>
      <c r="C59" s="105" t="s">
        <v>69</v>
      </c>
      <c r="J59" s="64">
        <f>J91</f>
        <v>0</v>
      </c>
      <c r="L59" s="33"/>
      <c r="AU59" s="18" t="s">
        <v>237</v>
      </c>
    </row>
    <row r="60" spans="2:47" s="8" customFormat="1" ht="24.95" customHeight="1" x14ac:dyDescent="0.2">
      <c r="B60" s="106"/>
      <c r="D60" s="107" t="s">
        <v>5898</v>
      </c>
      <c r="E60" s="108"/>
      <c r="F60" s="108"/>
      <c r="G60" s="108"/>
      <c r="H60" s="108"/>
      <c r="I60" s="108"/>
      <c r="J60" s="109">
        <f>J92</f>
        <v>0</v>
      </c>
      <c r="L60" s="106"/>
    </row>
    <row r="61" spans="2:47" s="9" customFormat="1" ht="19.899999999999999" customHeight="1" x14ac:dyDescent="0.2">
      <c r="B61" s="110"/>
      <c r="D61" s="111" t="s">
        <v>5899</v>
      </c>
      <c r="E61" s="112"/>
      <c r="F61" s="112"/>
      <c r="G61" s="112"/>
      <c r="H61" s="112"/>
      <c r="I61" s="112"/>
      <c r="J61" s="113">
        <f>J93</f>
        <v>0</v>
      </c>
      <c r="L61" s="110"/>
    </row>
    <row r="62" spans="2:47" s="9" customFormat="1" ht="19.899999999999999" customHeight="1" x14ac:dyDescent="0.2">
      <c r="B62" s="110"/>
      <c r="D62" s="111" t="s">
        <v>5900</v>
      </c>
      <c r="E62" s="112"/>
      <c r="F62" s="112"/>
      <c r="G62" s="112"/>
      <c r="H62" s="112"/>
      <c r="I62" s="112"/>
      <c r="J62" s="113">
        <f>J97</f>
        <v>0</v>
      </c>
      <c r="L62" s="110"/>
    </row>
    <row r="63" spans="2:47" s="8" customFormat="1" ht="24.95" customHeight="1" x14ac:dyDescent="0.2">
      <c r="B63" s="106"/>
      <c r="D63" s="107" t="s">
        <v>5901</v>
      </c>
      <c r="E63" s="108"/>
      <c r="F63" s="108"/>
      <c r="G63" s="108"/>
      <c r="H63" s="108"/>
      <c r="I63" s="108"/>
      <c r="J63" s="109">
        <f>J104</f>
        <v>0</v>
      </c>
      <c r="L63" s="106"/>
    </row>
    <row r="64" spans="2:47" s="9" customFormat="1" ht="19.899999999999999" customHeight="1" x14ac:dyDescent="0.2">
      <c r="B64" s="110"/>
      <c r="D64" s="111" t="s">
        <v>5902</v>
      </c>
      <c r="E64" s="112"/>
      <c r="F64" s="112"/>
      <c r="G64" s="112"/>
      <c r="H64" s="112"/>
      <c r="I64" s="112"/>
      <c r="J64" s="113">
        <f>J106</f>
        <v>0</v>
      </c>
      <c r="L64" s="110"/>
    </row>
    <row r="65" spans="2:12" s="9" customFormat="1" ht="19.899999999999999" customHeight="1" x14ac:dyDescent="0.2">
      <c r="B65" s="110"/>
      <c r="D65" s="111" t="s">
        <v>5903</v>
      </c>
      <c r="E65" s="112"/>
      <c r="F65" s="112"/>
      <c r="G65" s="112"/>
      <c r="H65" s="112"/>
      <c r="I65" s="112"/>
      <c r="J65" s="113">
        <f>J130</f>
        <v>0</v>
      </c>
      <c r="L65" s="110"/>
    </row>
    <row r="66" spans="2:12" s="9" customFormat="1" ht="19.899999999999999" customHeight="1" x14ac:dyDescent="0.2">
      <c r="B66" s="110"/>
      <c r="D66" s="111" t="s">
        <v>5904</v>
      </c>
      <c r="E66" s="112"/>
      <c r="F66" s="112"/>
      <c r="G66" s="112"/>
      <c r="H66" s="112"/>
      <c r="I66" s="112"/>
      <c r="J66" s="113">
        <f>J138</f>
        <v>0</v>
      </c>
      <c r="L66" s="110"/>
    </row>
    <row r="67" spans="2:12" s="9" customFormat="1" ht="19.899999999999999" customHeight="1" x14ac:dyDescent="0.2">
      <c r="B67" s="110"/>
      <c r="D67" s="111" t="s">
        <v>5905</v>
      </c>
      <c r="E67" s="112"/>
      <c r="F67" s="112"/>
      <c r="G67" s="112"/>
      <c r="H67" s="112"/>
      <c r="I67" s="112"/>
      <c r="J67" s="113">
        <f>J153</f>
        <v>0</v>
      </c>
      <c r="L67" s="110"/>
    </row>
    <row r="68" spans="2:12" s="8" customFormat="1" ht="24.95" customHeight="1" x14ac:dyDescent="0.2">
      <c r="B68" s="106"/>
      <c r="D68" s="107" t="s">
        <v>5906</v>
      </c>
      <c r="E68" s="108"/>
      <c r="F68" s="108"/>
      <c r="G68" s="108"/>
      <c r="H68" s="108"/>
      <c r="I68" s="108"/>
      <c r="J68" s="109">
        <f>J157</f>
        <v>0</v>
      </c>
      <c r="L68" s="106"/>
    </row>
    <row r="69" spans="2:12" s="9" customFormat="1" ht="19.899999999999999" customHeight="1" x14ac:dyDescent="0.2">
      <c r="B69" s="110"/>
      <c r="D69" s="111" t="s">
        <v>5907</v>
      </c>
      <c r="E69" s="112"/>
      <c r="F69" s="112"/>
      <c r="G69" s="112"/>
      <c r="H69" s="112"/>
      <c r="I69" s="112"/>
      <c r="J69" s="113">
        <f>J158</f>
        <v>0</v>
      </c>
      <c r="L69" s="110"/>
    </row>
    <row r="70" spans="2:12" s="9" customFormat="1" ht="19.899999999999999" customHeight="1" x14ac:dyDescent="0.2">
      <c r="B70" s="110"/>
      <c r="D70" s="111" t="s">
        <v>5908</v>
      </c>
      <c r="E70" s="112"/>
      <c r="F70" s="112"/>
      <c r="G70" s="112"/>
      <c r="H70" s="112"/>
      <c r="I70" s="112"/>
      <c r="J70" s="113">
        <f>J183</f>
        <v>0</v>
      </c>
      <c r="L70" s="110"/>
    </row>
    <row r="71" spans="2:12" s="8" customFormat="1" ht="24.95" customHeight="1" x14ac:dyDescent="0.2">
      <c r="B71" s="106"/>
      <c r="D71" s="107" t="s">
        <v>5909</v>
      </c>
      <c r="E71" s="108"/>
      <c r="F71" s="108"/>
      <c r="G71" s="108"/>
      <c r="H71" s="108"/>
      <c r="I71" s="108"/>
      <c r="J71" s="109">
        <f>J190</f>
        <v>0</v>
      </c>
      <c r="L71" s="106"/>
    </row>
    <row r="72" spans="2:12" s="1" customFormat="1" ht="21.75" customHeight="1" x14ac:dyDescent="0.2">
      <c r="B72" s="33"/>
      <c r="L72" s="33"/>
    </row>
    <row r="73" spans="2:12" s="1" customFormat="1" ht="6.95" customHeight="1" x14ac:dyDescent="0.2">
      <c r="B73" s="42"/>
      <c r="C73" s="43"/>
      <c r="D73" s="43"/>
      <c r="E73" s="43"/>
      <c r="F73" s="43"/>
      <c r="G73" s="43"/>
      <c r="H73" s="43"/>
      <c r="I73" s="43"/>
      <c r="J73" s="43"/>
      <c r="K73" s="43"/>
      <c r="L73" s="33"/>
    </row>
    <row r="77" spans="2:12" s="1" customFormat="1" ht="6.95" customHeight="1" x14ac:dyDescent="0.2">
      <c r="B77" s="44"/>
      <c r="C77" s="45"/>
      <c r="D77" s="45"/>
      <c r="E77" s="45"/>
      <c r="F77" s="45"/>
      <c r="G77" s="45"/>
      <c r="H77" s="45"/>
      <c r="I77" s="45"/>
      <c r="J77" s="45"/>
      <c r="K77" s="45"/>
      <c r="L77" s="33"/>
    </row>
    <row r="78" spans="2:12" s="1" customFormat="1" ht="24.95" customHeight="1" x14ac:dyDescent="0.2">
      <c r="B78" s="33"/>
      <c r="C78" s="22" t="s">
        <v>289</v>
      </c>
      <c r="L78" s="33"/>
    </row>
    <row r="79" spans="2:12" s="1" customFormat="1" ht="6.95" customHeight="1" x14ac:dyDescent="0.2">
      <c r="B79" s="33"/>
      <c r="L79" s="33"/>
    </row>
    <row r="80" spans="2:12" s="1" customFormat="1" ht="12" customHeight="1" x14ac:dyDescent="0.2">
      <c r="B80" s="33"/>
      <c r="C80" s="28" t="s">
        <v>16</v>
      </c>
      <c r="L80" s="33"/>
    </row>
    <row r="81" spans="2:65" s="1" customFormat="1" ht="26.25" customHeight="1" x14ac:dyDescent="0.2">
      <c r="B81" s="33"/>
      <c r="E81" s="330" t="str">
        <f>E7</f>
        <v>Výstavba nové výjezdové základny ZZS PAK ve Svitavách - bez mobiliáře</v>
      </c>
      <c r="F81" s="331"/>
      <c r="G81" s="331"/>
      <c r="H81" s="331"/>
      <c r="L81" s="33"/>
    </row>
    <row r="82" spans="2:65" s="1" customFormat="1" ht="12" customHeight="1" x14ac:dyDescent="0.2">
      <c r="B82" s="33"/>
      <c r="C82" s="28" t="s">
        <v>149</v>
      </c>
      <c r="L82" s="33"/>
    </row>
    <row r="83" spans="2:65" s="1" customFormat="1" ht="16.5" customHeight="1" x14ac:dyDescent="0.2">
      <c r="B83" s="33"/>
      <c r="E83" s="326" t="str">
        <f>E9</f>
        <v>D1-03 - Sadové úpravy</v>
      </c>
      <c r="F83" s="329"/>
      <c r="G83" s="329"/>
      <c r="H83" s="329"/>
      <c r="L83" s="33"/>
    </row>
    <row r="84" spans="2:65" s="1" customFormat="1" ht="6.95" customHeight="1" x14ac:dyDescent="0.2">
      <c r="B84" s="33"/>
      <c r="L84" s="33"/>
    </row>
    <row r="85" spans="2:65" s="1" customFormat="1" ht="12" customHeight="1" x14ac:dyDescent="0.2">
      <c r="B85" s="33"/>
      <c r="C85" s="28" t="s">
        <v>20</v>
      </c>
      <c r="F85" s="26" t="str">
        <f>F12</f>
        <v xml:space="preserve"> </v>
      </c>
      <c r="I85" s="28" t="s">
        <v>22</v>
      </c>
      <c r="J85" s="50" t="str">
        <f>IF(J12="","",J12)</f>
        <v>9. 5. 2023</v>
      </c>
      <c r="L85" s="33"/>
    </row>
    <row r="86" spans="2:65" s="1" customFormat="1" ht="6.95" customHeight="1" x14ac:dyDescent="0.2">
      <c r="B86" s="33"/>
      <c r="L86" s="33"/>
    </row>
    <row r="87" spans="2:65" s="1" customFormat="1" ht="15.2" customHeight="1" x14ac:dyDescent="0.2">
      <c r="B87" s="33"/>
      <c r="C87" s="28" t="s">
        <v>24</v>
      </c>
      <c r="F87" s="26" t="str">
        <f>E15</f>
        <v xml:space="preserve"> </v>
      </c>
      <c r="I87" s="28" t="s">
        <v>29</v>
      </c>
      <c r="J87" s="31" t="str">
        <f>E21</f>
        <v/>
      </c>
      <c r="L87" s="33"/>
    </row>
    <row r="88" spans="2:65" s="1" customFormat="1" ht="15.2" customHeight="1" x14ac:dyDescent="0.2">
      <c r="B88" s="33"/>
      <c r="C88" s="28" t="s">
        <v>27</v>
      </c>
      <c r="F88" s="26" t="str">
        <f>IF(E18="","",E18)</f>
        <v>Vyplň údaj</v>
      </c>
      <c r="I88" s="28" t="s">
        <v>33</v>
      </c>
      <c r="J88" s="31" t="str">
        <f>E24</f>
        <v>Ing.Jiří Pitra</v>
      </c>
      <c r="L88" s="33"/>
    </row>
    <row r="89" spans="2:65" s="1" customFormat="1" ht="10.35" customHeight="1" x14ac:dyDescent="0.2">
      <c r="B89" s="33"/>
      <c r="L89" s="33"/>
    </row>
    <row r="90" spans="2:65" s="10" customFormat="1" ht="29.25" customHeight="1" x14ac:dyDescent="0.2">
      <c r="B90" s="114"/>
      <c r="C90" s="115" t="s">
        <v>290</v>
      </c>
      <c r="D90" s="116" t="s">
        <v>56</v>
      </c>
      <c r="E90" s="116" t="s">
        <v>52</v>
      </c>
      <c r="F90" s="116" t="s">
        <v>53</v>
      </c>
      <c r="G90" s="116" t="s">
        <v>291</v>
      </c>
      <c r="H90" s="116" t="s">
        <v>292</v>
      </c>
      <c r="I90" s="116" t="s">
        <v>293</v>
      </c>
      <c r="J90" s="116" t="s">
        <v>236</v>
      </c>
      <c r="K90" s="117" t="s">
        <v>294</v>
      </c>
      <c r="L90" s="114"/>
      <c r="M90" s="57" t="s">
        <v>2</v>
      </c>
      <c r="N90" s="58" t="s">
        <v>41</v>
      </c>
      <c r="O90" s="58" t="s">
        <v>295</v>
      </c>
      <c r="P90" s="58" t="s">
        <v>296</v>
      </c>
      <c r="Q90" s="58" t="s">
        <v>297</v>
      </c>
      <c r="R90" s="58" t="s">
        <v>298</v>
      </c>
      <c r="S90" s="58" t="s">
        <v>299</v>
      </c>
      <c r="T90" s="59" t="s">
        <v>300</v>
      </c>
    </row>
    <row r="91" spans="2:65" s="1" customFormat="1" ht="22.9" customHeight="1" x14ac:dyDescent="0.25">
      <c r="B91" s="33"/>
      <c r="C91" s="62" t="s">
        <v>301</v>
      </c>
      <c r="J91" s="118">
        <f>BK91</f>
        <v>0</v>
      </c>
      <c r="L91" s="33"/>
      <c r="M91" s="60"/>
      <c r="N91" s="51"/>
      <c r="O91" s="51"/>
      <c r="P91" s="119">
        <f>P92+P104+P157+P190</f>
        <v>0</v>
      </c>
      <c r="Q91" s="51"/>
      <c r="R91" s="119">
        <f>R92+R104+R157+R190</f>
        <v>0</v>
      </c>
      <c r="S91" s="51"/>
      <c r="T91" s="120">
        <f>T92+T104+T157+T190</f>
        <v>0</v>
      </c>
      <c r="AT91" s="18" t="s">
        <v>70</v>
      </c>
      <c r="AU91" s="18" t="s">
        <v>237</v>
      </c>
      <c r="BK91" s="121">
        <f>BK92+BK104+BK157+BK190</f>
        <v>0</v>
      </c>
    </row>
    <row r="92" spans="2:65" s="11" customFormat="1" ht="25.9" customHeight="1" x14ac:dyDescent="0.2">
      <c r="B92" s="122"/>
      <c r="D92" s="123" t="s">
        <v>70</v>
      </c>
      <c r="E92" s="124" t="s">
        <v>5362</v>
      </c>
      <c r="F92" s="124" t="s">
        <v>5910</v>
      </c>
      <c r="I92" s="125"/>
      <c r="J92" s="126">
        <f>BK92</f>
        <v>0</v>
      </c>
      <c r="L92" s="122"/>
      <c r="M92" s="127"/>
      <c r="P92" s="128">
        <f>P93+P97</f>
        <v>0</v>
      </c>
      <c r="R92" s="128">
        <f>R93+R97</f>
        <v>0</v>
      </c>
      <c r="T92" s="129">
        <f>T93+T97</f>
        <v>0</v>
      </c>
      <c r="AR92" s="123" t="s">
        <v>78</v>
      </c>
      <c r="AT92" s="130" t="s">
        <v>70</v>
      </c>
      <c r="AU92" s="130" t="s">
        <v>71</v>
      </c>
      <c r="AY92" s="123" t="s">
        <v>304</v>
      </c>
      <c r="BK92" s="131">
        <f>BK93+BK97</f>
        <v>0</v>
      </c>
    </row>
    <row r="93" spans="2:65" s="11" customFormat="1" ht="22.9" customHeight="1" x14ac:dyDescent="0.2">
      <c r="B93" s="122"/>
      <c r="D93" s="123" t="s">
        <v>70</v>
      </c>
      <c r="E93" s="132" t="s">
        <v>5476</v>
      </c>
      <c r="F93" s="132" t="s">
        <v>5911</v>
      </c>
      <c r="I93" s="125"/>
      <c r="J93" s="133">
        <f>BK93</f>
        <v>0</v>
      </c>
      <c r="L93" s="122"/>
      <c r="M93" s="127"/>
      <c r="P93" s="128">
        <f>SUM(P94:P96)</f>
        <v>0</v>
      </c>
      <c r="R93" s="128">
        <f>SUM(R94:R96)</f>
        <v>0</v>
      </c>
      <c r="T93" s="129">
        <f>SUM(T94:T96)</f>
        <v>0</v>
      </c>
      <c r="AR93" s="123" t="s">
        <v>78</v>
      </c>
      <c r="AT93" s="130" t="s">
        <v>70</v>
      </c>
      <c r="AU93" s="130" t="s">
        <v>78</v>
      </c>
      <c r="AY93" s="123" t="s">
        <v>304</v>
      </c>
      <c r="BK93" s="131">
        <f>SUM(BK94:BK96)</f>
        <v>0</v>
      </c>
    </row>
    <row r="94" spans="2:65" s="1" customFormat="1" ht="21.75" customHeight="1" x14ac:dyDescent="0.2">
      <c r="B94" s="134"/>
      <c r="C94" s="181" t="s">
        <v>78</v>
      </c>
      <c r="D94" s="181" t="s">
        <v>535</v>
      </c>
      <c r="E94" s="182" t="s">
        <v>5912</v>
      </c>
      <c r="F94" s="183" t="s">
        <v>5913</v>
      </c>
      <c r="G94" s="184" t="s">
        <v>871</v>
      </c>
      <c r="H94" s="185">
        <v>5</v>
      </c>
      <c r="I94" s="186"/>
      <c r="J94" s="187">
        <f>ROUND(I94*H94,2)</f>
        <v>0</v>
      </c>
      <c r="K94" s="183" t="s">
        <v>4892</v>
      </c>
      <c r="L94" s="188"/>
      <c r="M94" s="189" t="s">
        <v>2</v>
      </c>
      <c r="N94" s="190" t="s">
        <v>42</v>
      </c>
      <c r="P94" s="144">
        <f>O94*H94</f>
        <v>0</v>
      </c>
      <c r="Q94" s="144">
        <v>0</v>
      </c>
      <c r="R94" s="144">
        <f>Q94*H94</f>
        <v>0</v>
      </c>
      <c r="S94" s="144">
        <v>0</v>
      </c>
      <c r="T94" s="145">
        <f>S94*H94</f>
        <v>0</v>
      </c>
      <c r="AR94" s="146" t="s">
        <v>98</v>
      </c>
      <c r="AT94" s="146" t="s">
        <v>535</v>
      </c>
      <c r="AU94" s="146" t="s">
        <v>80</v>
      </c>
      <c r="AY94" s="18" t="s">
        <v>304</v>
      </c>
      <c r="BE94" s="147">
        <f>IF(N94="základní",J94,0)</f>
        <v>0</v>
      </c>
      <c r="BF94" s="147">
        <f>IF(N94="snížená",J94,0)</f>
        <v>0</v>
      </c>
      <c r="BG94" s="147">
        <f>IF(N94="zákl. přenesená",J94,0)</f>
        <v>0</v>
      </c>
      <c r="BH94" s="147">
        <f>IF(N94="sníž. přenesená",J94,0)</f>
        <v>0</v>
      </c>
      <c r="BI94" s="147">
        <f>IF(N94="nulová",J94,0)</f>
        <v>0</v>
      </c>
      <c r="BJ94" s="18" t="s">
        <v>78</v>
      </c>
      <c r="BK94" s="147">
        <f>ROUND(I94*H94,2)</f>
        <v>0</v>
      </c>
      <c r="BL94" s="18" t="s">
        <v>86</v>
      </c>
      <c r="BM94" s="146" t="s">
        <v>80</v>
      </c>
    </row>
    <row r="95" spans="2:65" s="1" customFormat="1" ht="16.5" customHeight="1" x14ac:dyDescent="0.2">
      <c r="B95" s="134"/>
      <c r="C95" s="181" t="s">
        <v>80</v>
      </c>
      <c r="D95" s="181" t="s">
        <v>535</v>
      </c>
      <c r="E95" s="182" t="s">
        <v>5914</v>
      </c>
      <c r="F95" s="183" t="s">
        <v>5915</v>
      </c>
      <c r="G95" s="184" t="s">
        <v>871</v>
      </c>
      <c r="H95" s="185">
        <v>2</v>
      </c>
      <c r="I95" s="186"/>
      <c r="J95" s="187">
        <f>ROUND(I95*H95,2)</f>
        <v>0</v>
      </c>
      <c r="K95" s="183" t="s">
        <v>4892</v>
      </c>
      <c r="L95" s="188"/>
      <c r="M95" s="189" t="s">
        <v>2</v>
      </c>
      <c r="N95" s="190" t="s">
        <v>42</v>
      </c>
      <c r="P95" s="144">
        <f>O95*H95</f>
        <v>0</v>
      </c>
      <c r="Q95" s="144">
        <v>0</v>
      </c>
      <c r="R95" s="144">
        <f>Q95*H95</f>
        <v>0</v>
      </c>
      <c r="S95" s="144">
        <v>0</v>
      </c>
      <c r="T95" s="145">
        <f>S95*H95</f>
        <v>0</v>
      </c>
      <c r="AR95" s="146" t="s">
        <v>98</v>
      </c>
      <c r="AT95" s="146" t="s">
        <v>535</v>
      </c>
      <c r="AU95" s="146" t="s">
        <v>80</v>
      </c>
      <c r="AY95" s="18" t="s">
        <v>304</v>
      </c>
      <c r="BE95" s="147">
        <f>IF(N95="základní",J95,0)</f>
        <v>0</v>
      </c>
      <c r="BF95" s="147">
        <f>IF(N95="snížená",J95,0)</f>
        <v>0</v>
      </c>
      <c r="BG95" s="147">
        <f>IF(N95="zákl. přenesená",J95,0)</f>
        <v>0</v>
      </c>
      <c r="BH95" s="147">
        <f>IF(N95="sníž. přenesená",J95,0)</f>
        <v>0</v>
      </c>
      <c r="BI95" s="147">
        <f>IF(N95="nulová",J95,0)</f>
        <v>0</v>
      </c>
      <c r="BJ95" s="18" t="s">
        <v>78</v>
      </c>
      <c r="BK95" s="147">
        <f>ROUND(I95*H95,2)</f>
        <v>0</v>
      </c>
      <c r="BL95" s="18" t="s">
        <v>86</v>
      </c>
      <c r="BM95" s="146" t="s">
        <v>86</v>
      </c>
    </row>
    <row r="96" spans="2:65" s="1" customFormat="1" ht="16.5" customHeight="1" x14ac:dyDescent="0.2">
      <c r="B96" s="134"/>
      <c r="C96" s="181" t="s">
        <v>322</v>
      </c>
      <c r="D96" s="181" t="s">
        <v>535</v>
      </c>
      <c r="E96" s="182" t="s">
        <v>5916</v>
      </c>
      <c r="F96" s="183" t="s">
        <v>5917</v>
      </c>
      <c r="G96" s="184" t="s">
        <v>871</v>
      </c>
      <c r="H96" s="185">
        <v>2</v>
      </c>
      <c r="I96" s="186"/>
      <c r="J96" s="187">
        <f>ROUND(I96*H96,2)</f>
        <v>0</v>
      </c>
      <c r="K96" s="183" t="s">
        <v>4892</v>
      </c>
      <c r="L96" s="188"/>
      <c r="M96" s="189" t="s">
        <v>2</v>
      </c>
      <c r="N96" s="190" t="s">
        <v>42</v>
      </c>
      <c r="P96" s="144">
        <f>O96*H96</f>
        <v>0</v>
      </c>
      <c r="Q96" s="144">
        <v>0</v>
      </c>
      <c r="R96" s="144">
        <f>Q96*H96</f>
        <v>0</v>
      </c>
      <c r="S96" s="144">
        <v>0</v>
      </c>
      <c r="T96" s="145">
        <f>S96*H96</f>
        <v>0</v>
      </c>
      <c r="AR96" s="146" t="s">
        <v>98</v>
      </c>
      <c r="AT96" s="146" t="s">
        <v>535</v>
      </c>
      <c r="AU96" s="146" t="s">
        <v>80</v>
      </c>
      <c r="AY96" s="18" t="s">
        <v>304</v>
      </c>
      <c r="BE96" s="147">
        <f>IF(N96="základní",J96,0)</f>
        <v>0</v>
      </c>
      <c r="BF96" s="147">
        <f>IF(N96="snížená",J96,0)</f>
        <v>0</v>
      </c>
      <c r="BG96" s="147">
        <f>IF(N96="zákl. přenesená",J96,0)</f>
        <v>0</v>
      </c>
      <c r="BH96" s="147">
        <f>IF(N96="sníž. přenesená",J96,0)</f>
        <v>0</v>
      </c>
      <c r="BI96" s="147">
        <f>IF(N96="nulová",J96,0)</f>
        <v>0</v>
      </c>
      <c r="BJ96" s="18" t="s">
        <v>78</v>
      </c>
      <c r="BK96" s="147">
        <f>ROUND(I96*H96,2)</f>
        <v>0</v>
      </c>
      <c r="BL96" s="18" t="s">
        <v>86</v>
      </c>
      <c r="BM96" s="146" t="s">
        <v>92</v>
      </c>
    </row>
    <row r="97" spans="2:65" s="11" customFormat="1" ht="22.9" customHeight="1" x14ac:dyDescent="0.2">
      <c r="B97" s="122"/>
      <c r="D97" s="123" t="s">
        <v>70</v>
      </c>
      <c r="E97" s="132" t="s">
        <v>5533</v>
      </c>
      <c r="F97" s="132" t="s">
        <v>5918</v>
      </c>
      <c r="I97" s="125"/>
      <c r="J97" s="133">
        <f>BK97</f>
        <v>0</v>
      </c>
      <c r="L97" s="122"/>
      <c r="M97" s="127"/>
      <c r="P97" s="128">
        <f>SUM(P98:P103)</f>
        <v>0</v>
      </c>
      <c r="R97" s="128">
        <f>SUM(R98:R103)</f>
        <v>0</v>
      </c>
      <c r="T97" s="129">
        <f>SUM(T98:T103)</f>
        <v>0</v>
      </c>
      <c r="AR97" s="123" t="s">
        <v>78</v>
      </c>
      <c r="AT97" s="130" t="s">
        <v>70</v>
      </c>
      <c r="AU97" s="130" t="s">
        <v>78</v>
      </c>
      <c r="AY97" s="123" t="s">
        <v>304</v>
      </c>
      <c r="BK97" s="131">
        <f>SUM(BK98:BK103)</f>
        <v>0</v>
      </c>
    </row>
    <row r="98" spans="2:65" s="1" customFormat="1" ht="16.5" customHeight="1" x14ac:dyDescent="0.2">
      <c r="B98" s="134"/>
      <c r="C98" s="181" t="s">
        <v>86</v>
      </c>
      <c r="D98" s="181" t="s">
        <v>535</v>
      </c>
      <c r="E98" s="182" t="s">
        <v>5919</v>
      </c>
      <c r="F98" s="183" t="s">
        <v>5920</v>
      </c>
      <c r="G98" s="184" t="s">
        <v>871</v>
      </c>
      <c r="H98" s="185">
        <v>40</v>
      </c>
      <c r="I98" s="186"/>
      <c r="J98" s="187">
        <f t="shared" ref="J98:J103" si="0">ROUND(I98*H98,2)</f>
        <v>0</v>
      </c>
      <c r="K98" s="183" t="s">
        <v>4892</v>
      </c>
      <c r="L98" s="188"/>
      <c r="M98" s="189" t="s">
        <v>2</v>
      </c>
      <c r="N98" s="190" t="s">
        <v>42</v>
      </c>
      <c r="P98" s="144">
        <f t="shared" ref="P98:P103" si="1">O98*H98</f>
        <v>0</v>
      </c>
      <c r="Q98" s="144">
        <v>0</v>
      </c>
      <c r="R98" s="144">
        <f t="shared" ref="R98:R103" si="2">Q98*H98</f>
        <v>0</v>
      </c>
      <c r="S98" s="144">
        <v>0</v>
      </c>
      <c r="T98" s="145">
        <f t="shared" ref="T98:T103" si="3">S98*H98</f>
        <v>0</v>
      </c>
      <c r="AR98" s="146" t="s">
        <v>98</v>
      </c>
      <c r="AT98" s="146" t="s">
        <v>535</v>
      </c>
      <c r="AU98" s="146" t="s">
        <v>80</v>
      </c>
      <c r="AY98" s="18" t="s">
        <v>304</v>
      </c>
      <c r="BE98" s="147">
        <f t="shared" ref="BE98:BE103" si="4">IF(N98="základní",J98,0)</f>
        <v>0</v>
      </c>
      <c r="BF98" s="147">
        <f t="shared" ref="BF98:BF103" si="5">IF(N98="snížená",J98,0)</f>
        <v>0</v>
      </c>
      <c r="BG98" s="147">
        <f t="shared" ref="BG98:BG103" si="6">IF(N98="zákl. přenesená",J98,0)</f>
        <v>0</v>
      </c>
      <c r="BH98" s="147">
        <f t="shared" ref="BH98:BH103" si="7">IF(N98="sníž. přenesená",J98,0)</f>
        <v>0</v>
      </c>
      <c r="BI98" s="147">
        <f t="shared" ref="BI98:BI103" si="8">IF(N98="nulová",J98,0)</f>
        <v>0</v>
      </c>
      <c r="BJ98" s="18" t="s">
        <v>78</v>
      </c>
      <c r="BK98" s="147">
        <f t="shared" ref="BK98:BK103" si="9">ROUND(I98*H98,2)</f>
        <v>0</v>
      </c>
      <c r="BL98" s="18" t="s">
        <v>86</v>
      </c>
      <c r="BM98" s="146" t="s">
        <v>98</v>
      </c>
    </row>
    <row r="99" spans="2:65" s="1" customFormat="1" ht="16.5" customHeight="1" x14ac:dyDescent="0.2">
      <c r="B99" s="134"/>
      <c r="C99" s="181" t="s">
        <v>89</v>
      </c>
      <c r="D99" s="181" t="s">
        <v>535</v>
      </c>
      <c r="E99" s="182" t="s">
        <v>5921</v>
      </c>
      <c r="F99" s="183" t="s">
        <v>5922</v>
      </c>
      <c r="G99" s="184" t="s">
        <v>871</v>
      </c>
      <c r="H99" s="185">
        <v>40</v>
      </c>
      <c r="I99" s="186"/>
      <c r="J99" s="187">
        <f t="shared" si="0"/>
        <v>0</v>
      </c>
      <c r="K99" s="183" t="s">
        <v>4892</v>
      </c>
      <c r="L99" s="188"/>
      <c r="M99" s="189" t="s">
        <v>2</v>
      </c>
      <c r="N99" s="190" t="s">
        <v>42</v>
      </c>
      <c r="P99" s="144">
        <f t="shared" si="1"/>
        <v>0</v>
      </c>
      <c r="Q99" s="144">
        <v>0</v>
      </c>
      <c r="R99" s="144">
        <f t="shared" si="2"/>
        <v>0</v>
      </c>
      <c r="S99" s="144">
        <v>0</v>
      </c>
      <c r="T99" s="145">
        <f t="shared" si="3"/>
        <v>0</v>
      </c>
      <c r="AR99" s="146" t="s">
        <v>98</v>
      </c>
      <c r="AT99" s="146" t="s">
        <v>535</v>
      </c>
      <c r="AU99" s="146" t="s">
        <v>80</v>
      </c>
      <c r="AY99" s="18" t="s">
        <v>304</v>
      </c>
      <c r="BE99" s="147">
        <f t="shared" si="4"/>
        <v>0</v>
      </c>
      <c r="BF99" s="147">
        <f t="shared" si="5"/>
        <v>0</v>
      </c>
      <c r="BG99" s="147">
        <f t="shared" si="6"/>
        <v>0</v>
      </c>
      <c r="BH99" s="147">
        <f t="shared" si="7"/>
        <v>0</v>
      </c>
      <c r="BI99" s="147">
        <f t="shared" si="8"/>
        <v>0</v>
      </c>
      <c r="BJ99" s="18" t="s">
        <v>78</v>
      </c>
      <c r="BK99" s="147">
        <f t="shared" si="9"/>
        <v>0</v>
      </c>
      <c r="BL99" s="18" t="s">
        <v>86</v>
      </c>
      <c r="BM99" s="146" t="s">
        <v>387</v>
      </c>
    </row>
    <row r="100" spans="2:65" s="1" customFormat="1" ht="16.5" customHeight="1" x14ac:dyDescent="0.2">
      <c r="B100" s="134"/>
      <c r="C100" s="181" t="s">
        <v>92</v>
      </c>
      <c r="D100" s="181" t="s">
        <v>535</v>
      </c>
      <c r="E100" s="182" t="s">
        <v>5923</v>
      </c>
      <c r="F100" s="183" t="s">
        <v>5924</v>
      </c>
      <c r="G100" s="184" t="s">
        <v>871</v>
      </c>
      <c r="H100" s="185">
        <v>40</v>
      </c>
      <c r="I100" s="186"/>
      <c r="J100" s="187">
        <f t="shared" si="0"/>
        <v>0</v>
      </c>
      <c r="K100" s="183" t="s">
        <v>4892</v>
      </c>
      <c r="L100" s="188"/>
      <c r="M100" s="189" t="s">
        <v>2</v>
      </c>
      <c r="N100" s="190" t="s">
        <v>42</v>
      </c>
      <c r="P100" s="144">
        <f t="shared" si="1"/>
        <v>0</v>
      </c>
      <c r="Q100" s="144">
        <v>0</v>
      </c>
      <c r="R100" s="144">
        <f t="shared" si="2"/>
        <v>0</v>
      </c>
      <c r="S100" s="144">
        <v>0</v>
      </c>
      <c r="T100" s="145">
        <f t="shared" si="3"/>
        <v>0</v>
      </c>
      <c r="AR100" s="146" t="s">
        <v>98</v>
      </c>
      <c r="AT100" s="146" t="s">
        <v>535</v>
      </c>
      <c r="AU100" s="146" t="s">
        <v>80</v>
      </c>
      <c r="AY100" s="18" t="s">
        <v>304</v>
      </c>
      <c r="BE100" s="147">
        <f t="shared" si="4"/>
        <v>0</v>
      </c>
      <c r="BF100" s="147">
        <f t="shared" si="5"/>
        <v>0</v>
      </c>
      <c r="BG100" s="147">
        <f t="shared" si="6"/>
        <v>0</v>
      </c>
      <c r="BH100" s="147">
        <f t="shared" si="7"/>
        <v>0</v>
      </c>
      <c r="BI100" s="147">
        <f t="shared" si="8"/>
        <v>0</v>
      </c>
      <c r="BJ100" s="18" t="s">
        <v>78</v>
      </c>
      <c r="BK100" s="147">
        <f t="shared" si="9"/>
        <v>0</v>
      </c>
      <c r="BL100" s="18" t="s">
        <v>86</v>
      </c>
      <c r="BM100" s="146" t="s">
        <v>404</v>
      </c>
    </row>
    <row r="101" spans="2:65" s="1" customFormat="1" ht="16.5" customHeight="1" x14ac:dyDescent="0.2">
      <c r="B101" s="134"/>
      <c r="C101" s="181" t="s">
        <v>95</v>
      </c>
      <c r="D101" s="181" t="s">
        <v>535</v>
      </c>
      <c r="E101" s="182" t="s">
        <v>5925</v>
      </c>
      <c r="F101" s="183" t="s">
        <v>5926</v>
      </c>
      <c r="G101" s="184" t="s">
        <v>871</v>
      </c>
      <c r="H101" s="185">
        <v>25</v>
      </c>
      <c r="I101" s="186"/>
      <c r="J101" s="187">
        <f t="shared" si="0"/>
        <v>0</v>
      </c>
      <c r="K101" s="183" t="s">
        <v>4892</v>
      </c>
      <c r="L101" s="188"/>
      <c r="M101" s="189" t="s">
        <v>2</v>
      </c>
      <c r="N101" s="190" t="s">
        <v>42</v>
      </c>
      <c r="P101" s="144">
        <f t="shared" si="1"/>
        <v>0</v>
      </c>
      <c r="Q101" s="144">
        <v>0</v>
      </c>
      <c r="R101" s="144">
        <f t="shared" si="2"/>
        <v>0</v>
      </c>
      <c r="S101" s="144">
        <v>0</v>
      </c>
      <c r="T101" s="145">
        <f t="shared" si="3"/>
        <v>0</v>
      </c>
      <c r="AR101" s="146" t="s">
        <v>98</v>
      </c>
      <c r="AT101" s="146" t="s">
        <v>535</v>
      </c>
      <c r="AU101" s="146" t="s">
        <v>80</v>
      </c>
      <c r="AY101" s="18" t="s">
        <v>304</v>
      </c>
      <c r="BE101" s="147">
        <f t="shared" si="4"/>
        <v>0</v>
      </c>
      <c r="BF101" s="147">
        <f t="shared" si="5"/>
        <v>0</v>
      </c>
      <c r="BG101" s="147">
        <f t="shared" si="6"/>
        <v>0</v>
      </c>
      <c r="BH101" s="147">
        <f t="shared" si="7"/>
        <v>0</v>
      </c>
      <c r="BI101" s="147">
        <f t="shared" si="8"/>
        <v>0</v>
      </c>
      <c r="BJ101" s="18" t="s">
        <v>78</v>
      </c>
      <c r="BK101" s="147">
        <f t="shared" si="9"/>
        <v>0</v>
      </c>
      <c r="BL101" s="18" t="s">
        <v>86</v>
      </c>
      <c r="BM101" s="146" t="s">
        <v>409</v>
      </c>
    </row>
    <row r="102" spans="2:65" s="1" customFormat="1" ht="16.5" customHeight="1" x14ac:dyDescent="0.2">
      <c r="B102" s="134"/>
      <c r="C102" s="181" t="s">
        <v>98</v>
      </c>
      <c r="D102" s="181" t="s">
        <v>535</v>
      </c>
      <c r="E102" s="182" t="s">
        <v>5927</v>
      </c>
      <c r="F102" s="183" t="s">
        <v>5928</v>
      </c>
      <c r="G102" s="184" t="s">
        <v>871</v>
      </c>
      <c r="H102" s="185">
        <v>40</v>
      </c>
      <c r="I102" s="186"/>
      <c r="J102" s="187">
        <f t="shared" si="0"/>
        <v>0</v>
      </c>
      <c r="K102" s="183" t="s">
        <v>4892</v>
      </c>
      <c r="L102" s="188"/>
      <c r="M102" s="189" t="s">
        <v>2</v>
      </c>
      <c r="N102" s="190" t="s">
        <v>42</v>
      </c>
      <c r="P102" s="144">
        <f t="shared" si="1"/>
        <v>0</v>
      </c>
      <c r="Q102" s="144">
        <v>0</v>
      </c>
      <c r="R102" s="144">
        <f t="shared" si="2"/>
        <v>0</v>
      </c>
      <c r="S102" s="144">
        <v>0</v>
      </c>
      <c r="T102" s="145">
        <f t="shared" si="3"/>
        <v>0</v>
      </c>
      <c r="AR102" s="146" t="s">
        <v>98</v>
      </c>
      <c r="AT102" s="146" t="s">
        <v>535</v>
      </c>
      <c r="AU102" s="146" t="s">
        <v>80</v>
      </c>
      <c r="AY102" s="18" t="s">
        <v>304</v>
      </c>
      <c r="BE102" s="147">
        <f t="shared" si="4"/>
        <v>0</v>
      </c>
      <c r="BF102" s="147">
        <f t="shared" si="5"/>
        <v>0</v>
      </c>
      <c r="BG102" s="147">
        <f t="shared" si="6"/>
        <v>0</v>
      </c>
      <c r="BH102" s="147">
        <f t="shared" si="7"/>
        <v>0</v>
      </c>
      <c r="BI102" s="147">
        <f t="shared" si="8"/>
        <v>0</v>
      </c>
      <c r="BJ102" s="18" t="s">
        <v>78</v>
      </c>
      <c r="BK102" s="147">
        <f t="shared" si="9"/>
        <v>0</v>
      </c>
      <c r="BL102" s="18" t="s">
        <v>86</v>
      </c>
      <c r="BM102" s="146" t="s">
        <v>423</v>
      </c>
    </row>
    <row r="103" spans="2:65" s="1" customFormat="1" ht="16.5" customHeight="1" x14ac:dyDescent="0.2">
      <c r="B103" s="134"/>
      <c r="C103" s="181" t="s">
        <v>380</v>
      </c>
      <c r="D103" s="181" t="s">
        <v>535</v>
      </c>
      <c r="E103" s="182" t="s">
        <v>5929</v>
      </c>
      <c r="F103" s="183" t="s">
        <v>5930</v>
      </c>
      <c r="G103" s="184" t="s">
        <v>871</v>
      </c>
      <c r="H103" s="185">
        <v>25</v>
      </c>
      <c r="I103" s="186"/>
      <c r="J103" s="187">
        <f t="shared" si="0"/>
        <v>0</v>
      </c>
      <c r="K103" s="183" t="s">
        <v>4892</v>
      </c>
      <c r="L103" s="188"/>
      <c r="M103" s="189" t="s">
        <v>2</v>
      </c>
      <c r="N103" s="190" t="s">
        <v>42</v>
      </c>
      <c r="P103" s="144">
        <f t="shared" si="1"/>
        <v>0</v>
      </c>
      <c r="Q103" s="144">
        <v>0</v>
      </c>
      <c r="R103" s="144">
        <f t="shared" si="2"/>
        <v>0</v>
      </c>
      <c r="S103" s="144">
        <v>0</v>
      </c>
      <c r="T103" s="145">
        <f t="shared" si="3"/>
        <v>0</v>
      </c>
      <c r="AR103" s="146" t="s">
        <v>98</v>
      </c>
      <c r="AT103" s="146" t="s">
        <v>535</v>
      </c>
      <c r="AU103" s="146" t="s">
        <v>80</v>
      </c>
      <c r="AY103" s="18" t="s">
        <v>304</v>
      </c>
      <c r="BE103" s="147">
        <f t="shared" si="4"/>
        <v>0</v>
      </c>
      <c r="BF103" s="147">
        <f t="shared" si="5"/>
        <v>0</v>
      </c>
      <c r="BG103" s="147">
        <f t="shared" si="6"/>
        <v>0</v>
      </c>
      <c r="BH103" s="147">
        <f t="shared" si="7"/>
        <v>0</v>
      </c>
      <c r="BI103" s="147">
        <f t="shared" si="8"/>
        <v>0</v>
      </c>
      <c r="BJ103" s="18" t="s">
        <v>78</v>
      </c>
      <c r="BK103" s="147">
        <f t="shared" si="9"/>
        <v>0</v>
      </c>
      <c r="BL103" s="18" t="s">
        <v>86</v>
      </c>
      <c r="BM103" s="146" t="s">
        <v>440</v>
      </c>
    </row>
    <row r="104" spans="2:65" s="11" customFormat="1" ht="25.9" customHeight="1" x14ac:dyDescent="0.2">
      <c r="B104" s="122"/>
      <c r="D104" s="123" t="s">
        <v>70</v>
      </c>
      <c r="E104" s="124" t="s">
        <v>5581</v>
      </c>
      <c r="F104" s="124" t="s">
        <v>5931</v>
      </c>
      <c r="I104" s="125"/>
      <c r="J104" s="126">
        <f>BK104</f>
        <v>0</v>
      </c>
      <c r="L104" s="122"/>
      <c r="M104" s="127"/>
      <c r="P104" s="128">
        <f>P105+P106+P130+P138+P153</f>
        <v>0</v>
      </c>
      <c r="R104" s="128">
        <f>R105+R106+R130+R138+R153</f>
        <v>0</v>
      </c>
      <c r="T104" s="129">
        <f>T105+T106+T130+T138+T153</f>
        <v>0</v>
      </c>
      <c r="AR104" s="123" t="s">
        <v>78</v>
      </c>
      <c r="AT104" s="130" t="s">
        <v>70</v>
      </c>
      <c r="AU104" s="130" t="s">
        <v>71</v>
      </c>
      <c r="AY104" s="123" t="s">
        <v>304</v>
      </c>
      <c r="BK104" s="131">
        <f>BK105+BK106+BK130+BK138+BK153</f>
        <v>0</v>
      </c>
    </row>
    <row r="105" spans="2:65" s="1" customFormat="1" ht="16.5" customHeight="1" x14ac:dyDescent="0.2">
      <c r="B105" s="134"/>
      <c r="C105" s="135" t="s">
        <v>387</v>
      </c>
      <c r="D105" s="135" t="s">
        <v>306</v>
      </c>
      <c r="E105" s="136" t="s">
        <v>5932</v>
      </c>
      <c r="F105" s="137" t="s">
        <v>5933</v>
      </c>
      <c r="G105" s="138" t="s">
        <v>581</v>
      </c>
      <c r="H105" s="139">
        <v>1</v>
      </c>
      <c r="I105" s="140"/>
      <c r="J105" s="141">
        <f>ROUND(I105*H105,2)</f>
        <v>0</v>
      </c>
      <c r="K105" s="137" t="s">
        <v>4892</v>
      </c>
      <c r="L105" s="33"/>
      <c r="M105" s="142" t="s">
        <v>2</v>
      </c>
      <c r="N105" s="143" t="s">
        <v>42</v>
      </c>
      <c r="P105" s="144">
        <f>O105*H105</f>
        <v>0</v>
      </c>
      <c r="Q105" s="144">
        <v>0</v>
      </c>
      <c r="R105" s="144">
        <f>Q105*H105</f>
        <v>0</v>
      </c>
      <c r="S105" s="144">
        <v>0</v>
      </c>
      <c r="T105" s="145">
        <f>S105*H105</f>
        <v>0</v>
      </c>
      <c r="AR105" s="146" t="s">
        <v>86</v>
      </c>
      <c r="AT105" s="146" t="s">
        <v>306</v>
      </c>
      <c r="AU105" s="146" t="s">
        <v>78</v>
      </c>
      <c r="AY105" s="18" t="s">
        <v>304</v>
      </c>
      <c r="BE105" s="147">
        <f>IF(N105="základní",J105,0)</f>
        <v>0</v>
      </c>
      <c r="BF105" s="147">
        <f>IF(N105="snížená",J105,0)</f>
        <v>0</v>
      </c>
      <c r="BG105" s="147">
        <f>IF(N105="zákl. přenesená",J105,0)</f>
        <v>0</v>
      </c>
      <c r="BH105" s="147">
        <f>IF(N105="sníž. přenesená",J105,0)</f>
        <v>0</v>
      </c>
      <c r="BI105" s="147">
        <f>IF(N105="nulová",J105,0)</f>
        <v>0</v>
      </c>
      <c r="BJ105" s="18" t="s">
        <v>78</v>
      </c>
      <c r="BK105" s="147">
        <f>ROUND(I105*H105,2)</f>
        <v>0</v>
      </c>
      <c r="BL105" s="18" t="s">
        <v>86</v>
      </c>
      <c r="BM105" s="146" t="s">
        <v>461</v>
      </c>
    </row>
    <row r="106" spans="2:65" s="11" customFormat="1" ht="22.9" customHeight="1" x14ac:dyDescent="0.2">
      <c r="B106" s="122"/>
      <c r="D106" s="123" t="s">
        <v>70</v>
      </c>
      <c r="E106" s="132" t="s">
        <v>5583</v>
      </c>
      <c r="F106" s="132" t="s">
        <v>5934</v>
      </c>
      <c r="I106" s="125"/>
      <c r="J106" s="133">
        <f>BK106</f>
        <v>0</v>
      </c>
      <c r="L106" s="122"/>
      <c r="M106" s="127"/>
      <c r="P106" s="128">
        <f>SUM(P107:P129)</f>
        <v>0</v>
      </c>
      <c r="R106" s="128">
        <f>SUM(R107:R129)</f>
        <v>0</v>
      </c>
      <c r="T106" s="129">
        <f>SUM(T107:T129)</f>
        <v>0</v>
      </c>
      <c r="AR106" s="123" t="s">
        <v>78</v>
      </c>
      <c r="AT106" s="130" t="s">
        <v>70</v>
      </c>
      <c r="AU106" s="130" t="s">
        <v>78</v>
      </c>
      <c r="AY106" s="123" t="s">
        <v>304</v>
      </c>
      <c r="BK106" s="131">
        <f>SUM(BK107:BK129)</f>
        <v>0</v>
      </c>
    </row>
    <row r="107" spans="2:65" s="1" customFormat="1" ht="16.5" customHeight="1" x14ac:dyDescent="0.2">
      <c r="B107" s="134"/>
      <c r="C107" s="135" t="s">
        <v>396</v>
      </c>
      <c r="D107" s="135" t="s">
        <v>306</v>
      </c>
      <c r="E107" s="136" t="s">
        <v>5935</v>
      </c>
      <c r="F107" s="137" t="s">
        <v>5936</v>
      </c>
      <c r="G107" s="138" t="s">
        <v>871</v>
      </c>
      <c r="H107" s="139">
        <v>9</v>
      </c>
      <c r="I107" s="140"/>
      <c r="J107" s="141">
        <f>ROUND(I107*H107,2)</f>
        <v>0</v>
      </c>
      <c r="K107" s="137" t="s">
        <v>4892</v>
      </c>
      <c r="L107" s="33"/>
      <c r="M107" s="142" t="s">
        <v>2</v>
      </c>
      <c r="N107" s="143" t="s">
        <v>42</v>
      </c>
      <c r="P107" s="144">
        <f>O107*H107</f>
        <v>0</v>
      </c>
      <c r="Q107" s="144">
        <v>0</v>
      </c>
      <c r="R107" s="144">
        <f>Q107*H107</f>
        <v>0</v>
      </c>
      <c r="S107" s="144">
        <v>0</v>
      </c>
      <c r="T107" s="145">
        <f>S107*H107</f>
        <v>0</v>
      </c>
      <c r="AR107" s="146" t="s">
        <v>86</v>
      </c>
      <c r="AT107" s="146" t="s">
        <v>306</v>
      </c>
      <c r="AU107" s="146" t="s">
        <v>80</v>
      </c>
      <c r="AY107" s="18" t="s">
        <v>304</v>
      </c>
      <c r="BE107" s="147">
        <f>IF(N107="základní",J107,0)</f>
        <v>0</v>
      </c>
      <c r="BF107" s="147">
        <f>IF(N107="snížená",J107,0)</f>
        <v>0</v>
      </c>
      <c r="BG107" s="147">
        <f>IF(N107="zákl. přenesená",J107,0)</f>
        <v>0</v>
      </c>
      <c r="BH107" s="147">
        <f>IF(N107="sníž. přenesená",J107,0)</f>
        <v>0</v>
      </c>
      <c r="BI107" s="147">
        <f>IF(N107="nulová",J107,0)</f>
        <v>0</v>
      </c>
      <c r="BJ107" s="18" t="s">
        <v>78</v>
      </c>
      <c r="BK107" s="147">
        <f>ROUND(I107*H107,2)</f>
        <v>0</v>
      </c>
      <c r="BL107" s="18" t="s">
        <v>86</v>
      </c>
      <c r="BM107" s="146" t="s">
        <v>469</v>
      </c>
    </row>
    <row r="108" spans="2:65" s="1" customFormat="1" ht="33" customHeight="1" x14ac:dyDescent="0.2">
      <c r="B108" s="134"/>
      <c r="C108" s="135" t="s">
        <v>404</v>
      </c>
      <c r="D108" s="135" t="s">
        <v>306</v>
      </c>
      <c r="E108" s="136" t="s">
        <v>5937</v>
      </c>
      <c r="F108" s="137" t="s">
        <v>5938</v>
      </c>
      <c r="G108" s="138" t="s">
        <v>871</v>
      </c>
      <c r="H108" s="139">
        <v>9</v>
      </c>
      <c r="I108" s="140"/>
      <c r="J108" s="141">
        <f>ROUND(I108*H108,2)</f>
        <v>0</v>
      </c>
      <c r="K108" s="137" t="s">
        <v>309</v>
      </c>
      <c r="L108" s="33"/>
      <c r="M108" s="142" t="s">
        <v>2</v>
      </c>
      <c r="N108" s="143" t="s">
        <v>42</v>
      </c>
      <c r="P108" s="144">
        <f>O108*H108</f>
        <v>0</v>
      </c>
      <c r="Q108" s="144">
        <v>0</v>
      </c>
      <c r="R108" s="144">
        <f>Q108*H108</f>
        <v>0</v>
      </c>
      <c r="S108" s="144">
        <v>0</v>
      </c>
      <c r="T108" s="145">
        <f>S108*H108</f>
        <v>0</v>
      </c>
      <c r="AR108" s="146" t="s">
        <v>86</v>
      </c>
      <c r="AT108" s="146" t="s">
        <v>306</v>
      </c>
      <c r="AU108" s="146" t="s">
        <v>80</v>
      </c>
      <c r="AY108" s="18" t="s">
        <v>304</v>
      </c>
      <c r="BE108" s="147">
        <f>IF(N108="základní",J108,0)</f>
        <v>0</v>
      </c>
      <c r="BF108" s="147">
        <f>IF(N108="snížená",J108,0)</f>
        <v>0</v>
      </c>
      <c r="BG108" s="147">
        <f>IF(N108="zákl. přenesená",J108,0)</f>
        <v>0</v>
      </c>
      <c r="BH108" s="147">
        <f>IF(N108="sníž. přenesená",J108,0)</f>
        <v>0</v>
      </c>
      <c r="BI108" s="147">
        <f>IF(N108="nulová",J108,0)</f>
        <v>0</v>
      </c>
      <c r="BJ108" s="18" t="s">
        <v>78</v>
      </c>
      <c r="BK108" s="147">
        <f>ROUND(I108*H108,2)</f>
        <v>0</v>
      </c>
      <c r="BL108" s="18" t="s">
        <v>86</v>
      </c>
      <c r="BM108" s="146" t="s">
        <v>485</v>
      </c>
    </row>
    <row r="109" spans="2:65" s="1" customFormat="1" x14ac:dyDescent="0.2">
      <c r="B109" s="33"/>
      <c r="D109" s="148" t="s">
        <v>311</v>
      </c>
      <c r="F109" s="149" t="s">
        <v>5939</v>
      </c>
      <c r="I109" s="150"/>
      <c r="L109" s="33"/>
      <c r="M109" s="151"/>
      <c r="T109" s="54"/>
      <c r="AT109" s="18" t="s">
        <v>311</v>
      </c>
      <c r="AU109" s="18" t="s">
        <v>80</v>
      </c>
    </row>
    <row r="110" spans="2:65" s="1" customFormat="1" ht="21.75" customHeight="1" x14ac:dyDescent="0.2">
      <c r="B110" s="134"/>
      <c r="C110" s="135" t="s">
        <v>406</v>
      </c>
      <c r="D110" s="135" t="s">
        <v>306</v>
      </c>
      <c r="E110" s="136" t="s">
        <v>5940</v>
      </c>
      <c r="F110" s="137" t="s">
        <v>5941</v>
      </c>
      <c r="G110" s="138" t="s">
        <v>134</v>
      </c>
      <c r="H110" s="139">
        <v>1.3</v>
      </c>
      <c r="I110" s="140"/>
      <c r="J110" s="141">
        <f>ROUND(I110*H110,2)</f>
        <v>0</v>
      </c>
      <c r="K110" s="137" t="s">
        <v>4892</v>
      </c>
      <c r="L110" s="33"/>
      <c r="M110" s="142" t="s">
        <v>2</v>
      </c>
      <c r="N110" s="143" t="s">
        <v>42</v>
      </c>
      <c r="P110" s="144">
        <f>O110*H110</f>
        <v>0</v>
      </c>
      <c r="Q110" s="144">
        <v>0</v>
      </c>
      <c r="R110" s="144">
        <f>Q110*H110</f>
        <v>0</v>
      </c>
      <c r="S110" s="144">
        <v>0</v>
      </c>
      <c r="T110" s="145">
        <f>S110*H110</f>
        <v>0</v>
      </c>
      <c r="AR110" s="146" t="s">
        <v>86</v>
      </c>
      <c r="AT110" s="146" t="s">
        <v>306</v>
      </c>
      <c r="AU110" s="146" t="s">
        <v>80</v>
      </c>
      <c r="AY110" s="18" t="s">
        <v>304</v>
      </c>
      <c r="BE110" s="147">
        <f>IF(N110="základní",J110,0)</f>
        <v>0</v>
      </c>
      <c r="BF110" s="147">
        <f>IF(N110="snížená",J110,0)</f>
        <v>0</v>
      </c>
      <c r="BG110" s="147">
        <f>IF(N110="zákl. přenesená",J110,0)</f>
        <v>0</v>
      </c>
      <c r="BH110" s="147">
        <f>IF(N110="sníž. přenesená",J110,0)</f>
        <v>0</v>
      </c>
      <c r="BI110" s="147">
        <f>IF(N110="nulová",J110,0)</f>
        <v>0</v>
      </c>
      <c r="BJ110" s="18" t="s">
        <v>78</v>
      </c>
      <c r="BK110" s="147">
        <f>ROUND(I110*H110,2)</f>
        <v>0</v>
      </c>
      <c r="BL110" s="18" t="s">
        <v>86</v>
      </c>
      <c r="BM110" s="146" t="s">
        <v>499</v>
      </c>
    </row>
    <row r="111" spans="2:65" s="1" customFormat="1" ht="37.9" customHeight="1" x14ac:dyDescent="0.2">
      <c r="B111" s="134"/>
      <c r="C111" s="135" t="s">
        <v>409</v>
      </c>
      <c r="D111" s="135" t="s">
        <v>306</v>
      </c>
      <c r="E111" s="136" t="s">
        <v>362</v>
      </c>
      <c r="F111" s="137" t="s">
        <v>5942</v>
      </c>
      <c r="G111" s="138" t="s">
        <v>134</v>
      </c>
      <c r="H111" s="139">
        <v>1.3</v>
      </c>
      <c r="I111" s="140"/>
      <c r="J111" s="141">
        <f>ROUND(I111*H111,2)</f>
        <v>0</v>
      </c>
      <c r="K111" s="137" t="s">
        <v>309</v>
      </c>
      <c r="L111" s="33"/>
      <c r="M111" s="142" t="s">
        <v>2</v>
      </c>
      <c r="N111" s="143" t="s">
        <v>42</v>
      </c>
      <c r="P111" s="144">
        <f>O111*H111</f>
        <v>0</v>
      </c>
      <c r="Q111" s="144">
        <v>0</v>
      </c>
      <c r="R111" s="144">
        <f>Q111*H111</f>
        <v>0</v>
      </c>
      <c r="S111" s="144">
        <v>0</v>
      </c>
      <c r="T111" s="145">
        <f>S111*H111</f>
        <v>0</v>
      </c>
      <c r="AR111" s="146" t="s">
        <v>86</v>
      </c>
      <c r="AT111" s="146" t="s">
        <v>306</v>
      </c>
      <c r="AU111" s="146" t="s">
        <v>80</v>
      </c>
      <c r="AY111" s="18" t="s">
        <v>304</v>
      </c>
      <c r="BE111" s="147">
        <f>IF(N111="základní",J111,0)</f>
        <v>0</v>
      </c>
      <c r="BF111" s="147">
        <f>IF(N111="snížená",J111,0)</f>
        <v>0</v>
      </c>
      <c r="BG111" s="147">
        <f>IF(N111="zákl. přenesená",J111,0)</f>
        <v>0</v>
      </c>
      <c r="BH111" s="147">
        <f>IF(N111="sníž. přenesená",J111,0)</f>
        <v>0</v>
      </c>
      <c r="BI111" s="147">
        <f>IF(N111="nulová",J111,0)</f>
        <v>0</v>
      </c>
      <c r="BJ111" s="18" t="s">
        <v>78</v>
      </c>
      <c r="BK111" s="147">
        <f>ROUND(I111*H111,2)</f>
        <v>0</v>
      </c>
      <c r="BL111" s="18" t="s">
        <v>86</v>
      </c>
      <c r="BM111" s="146" t="s">
        <v>512</v>
      </c>
    </row>
    <row r="112" spans="2:65" s="1" customFormat="1" x14ac:dyDescent="0.2">
      <c r="B112" s="33"/>
      <c r="D112" s="148" t="s">
        <v>311</v>
      </c>
      <c r="F112" s="149" t="s">
        <v>365</v>
      </c>
      <c r="I112" s="150"/>
      <c r="L112" s="33"/>
      <c r="M112" s="151"/>
      <c r="T112" s="54"/>
      <c r="AT112" s="18" t="s">
        <v>311</v>
      </c>
      <c r="AU112" s="18" t="s">
        <v>80</v>
      </c>
    </row>
    <row r="113" spans="2:65" s="1" customFormat="1" ht="24.2" customHeight="1" x14ac:dyDescent="0.2">
      <c r="B113" s="134"/>
      <c r="C113" s="135" t="s">
        <v>8</v>
      </c>
      <c r="D113" s="135" t="s">
        <v>306</v>
      </c>
      <c r="E113" s="136" t="s">
        <v>5943</v>
      </c>
      <c r="F113" s="137" t="s">
        <v>5944</v>
      </c>
      <c r="G113" s="138" t="s">
        <v>871</v>
      </c>
      <c r="H113" s="139">
        <v>9</v>
      </c>
      <c r="I113" s="140"/>
      <c r="J113" s="141">
        <f>ROUND(I113*H113,2)</f>
        <v>0</v>
      </c>
      <c r="K113" s="137" t="s">
        <v>309</v>
      </c>
      <c r="L113" s="33"/>
      <c r="M113" s="142" t="s">
        <v>2</v>
      </c>
      <c r="N113" s="143" t="s">
        <v>42</v>
      </c>
      <c r="P113" s="144">
        <f>O113*H113</f>
        <v>0</v>
      </c>
      <c r="Q113" s="144">
        <v>0</v>
      </c>
      <c r="R113" s="144">
        <f>Q113*H113</f>
        <v>0</v>
      </c>
      <c r="S113" s="144">
        <v>0</v>
      </c>
      <c r="T113" s="145">
        <f>S113*H113</f>
        <v>0</v>
      </c>
      <c r="AR113" s="146" t="s">
        <v>86</v>
      </c>
      <c r="AT113" s="146" t="s">
        <v>306</v>
      </c>
      <c r="AU113" s="146" t="s">
        <v>80</v>
      </c>
      <c r="AY113" s="18" t="s">
        <v>304</v>
      </c>
      <c r="BE113" s="147">
        <f>IF(N113="základní",J113,0)</f>
        <v>0</v>
      </c>
      <c r="BF113" s="147">
        <f>IF(N113="snížená",J113,0)</f>
        <v>0</v>
      </c>
      <c r="BG113" s="147">
        <f>IF(N113="zákl. přenesená",J113,0)</f>
        <v>0</v>
      </c>
      <c r="BH113" s="147">
        <f>IF(N113="sníž. přenesená",J113,0)</f>
        <v>0</v>
      </c>
      <c r="BI113" s="147">
        <f>IF(N113="nulová",J113,0)</f>
        <v>0</v>
      </c>
      <c r="BJ113" s="18" t="s">
        <v>78</v>
      </c>
      <c r="BK113" s="147">
        <f>ROUND(I113*H113,2)</f>
        <v>0</v>
      </c>
      <c r="BL113" s="18" t="s">
        <v>86</v>
      </c>
      <c r="BM113" s="146" t="s">
        <v>541</v>
      </c>
    </row>
    <row r="114" spans="2:65" s="1" customFormat="1" x14ac:dyDescent="0.2">
      <c r="B114" s="33"/>
      <c r="D114" s="148" t="s">
        <v>311</v>
      </c>
      <c r="F114" s="149" t="s">
        <v>5945</v>
      </c>
      <c r="I114" s="150"/>
      <c r="L114" s="33"/>
      <c r="M114" s="151"/>
      <c r="T114" s="54"/>
      <c r="AT114" s="18" t="s">
        <v>311</v>
      </c>
      <c r="AU114" s="18" t="s">
        <v>80</v>
      </c>
    </row>
    <row r="115" spans="2:65" s="1" customFormat="1" ht="24.2" customHeight="1" x14ac:dyDescent="0.2">
      <c r="B115" s="134"/>
      <c r="C115" s="135" t="s">
        <v>423</v>
      </c>
      <c r="D115" s="135" t="s">
        <v>306</v>
      </c>
      <c r="E115" s="136" t="s">
        <v>5946</v>
      </c>
      <c r="F115" s="137" t="s">
        <v>5947</v>
      </c>
      <c r="G115" s="138" t="s">
        <v>581</v>
      </c>
      <c r="H115" s="139">
        <v>9</v>
      </c>
      <c r="I115" s="140"/>
      <c r="J115" s="141">
        <f>ROUND(I115*H115,2)</f>
        <v>0</v>
      </c>
      <c r="K115" s="137" t="s">
        <v>4892</v>
      </c>
      <c r="L115" s="33"/>
      <c r="M115" s="142" t="s">
        <v>2</v>
      </c>
      <c r="N115" s="143" t="s">
        <v>42</v>
      </c>
      <c r="P115" s="144">
        <f>O115*H115</f>
        <v>0</v>
      </c>
      <c r="Q115" s="144">
        <v>0</v>
      </c>
      <c r="R115" s="144">
        <f>Q115*H115</f>
        <v>0</v>
      </c>
      <c r="S115" s="144">
        <v>0</v>
      </c>
      <c r="T115" s="145">
        <f>S115*H115</f>
        <v>0</v>
      </c>
      <c r="AR115" s="146" t="s">
        <v>86</v>
      </c>
      <c r="AT115" s="146" t="s">
        <v>306</v>
      </c>
      <c r="AU115" s="146" t="s">
        <v>80</v>
      </c>
      <c r="AY115" s="18" t="s">
        <v>304</v>
      </c>
      <c r="BE115" s="147">
        <f>IF(N115="základní",J115,0)</f>
        <v>0</v>
      </c>
      <c r="BF115" s="147">
        <f>IF(N115="snížená",J115,0)</f>
        <v>0</v>
      </c>
      <c r="BG115" s="147">
        <f>IF(N115="zákl. přenesená",J115,0)</f>
        <v>0</v>
      </c>
      <c r="BH115" s="147">
        <f>IF(N115="sníž. přenesená",J115,0)</f>
        <v>0</v>
      </c>
      <c r="BI115" s="147">
        <f>IF(N115="nulová",J115,0)</f>
        <v>0</v>
      </c>
      <c r="BJ115" s="18" t="s">
        <v>78</v>
      </c>
      <c r="BK115" s="147">
        <f>ROUND(I115*H115,2)</f>
        <v>0</v>
      </c>
      <c r="BL115" s="18" t="s">
        <v>86</v>
      </c>
      <c r="BM115" s="146" t="s">
        <v>552</v>
      </c>
    </row>
    <row r="116" spans="2:65" s="1" customFormat="1" ht="16.5" customHeight="1" x14ac:dyDescent="0.2">
      <c r="B116" s="134"/>
      <c r="C116" s="135" t="s">
        <v>433</v>
      </c>
      <c r="D116" s="135" t="s">
        <v>306</v>
      </c>
      <c r="E116" s="136" t="s">
        <v>5948</v>
      </c>
      <c r="F116" s="137" t="s">
        <v>5949</v>
      </c>
      <c r="G116" s="138" t="s">
        <v>130</v>
      </c>
      <c r="H116" s="139">
        <v>9</v>
      </c>
      <c r="I116" s="140"/>
      <c r="J116" s="141">
        <f>ROUND(I116*H116,2)</f>
        <v>0</v>
      </c>
      <c r="K116" s="137" t="s">
        <v>309</v>
      </c>
      <c r="L116" s="33"/>
      <c r="M116" s="142" t="s">
        <v>2</v>
      </c>
      <c r="N116" s="143" t="s">
        <v>42</v>
      </c>
      <c r="P116" s="144">
        <f>O116*H116</f>
        <v>0</v>
      </c>
      <c r="Q116" s="144">
        <v>0</v>
      </c>
      <c r="R116" s="144">
        <f>Q116*H116</f>
        <v>0</v>
      </c>
      <c r="S116" s="144">
        <v>0</v>
      </c>
      <c r="T116" s="145">
        <f>S116*H116</f>
        <v>0</v>
      </c>
      <c r="AR116" s="146" t="s">
        <v>86</v>
      </c>
      <c r="AT116" s="146" t="s">
        <v>306</v>
      </c>
      <c r="AU116" s="146" t="s">
        <v>80</v>
      </c>
      <c r="AY116" s="18" t="s">
        <v>304</v>
      </c>
      <c r="BE116" s="147">
        <f>IF(N116="základní",J116,0)</f>
        <v>0</v>
      </c>
      <c r="BF116" s="147">
        <f>IF(N116="snížená",J116,0)</f>
        <v>0</v>
      </c>
      <c r="BG116" s="147">
        <f>IF(N116="zákl. přenesená",J116,0)</f>
        <v>0</v>
      </c>
      <c r="BH116" s="147">
        <f>IF(N116="sníž. přenesená",J116,0)</f>
        <v>0</v>
      </c>
      <c r="BI116" s="147">
        <f>IF(N116="nulová",J116,0)</f>
        <v>0</v>
      </c>
      <c r="BJ116" s="18" t="s">
        <v>78</v>
      </c>
      <c r="BK116" s="147">
        <f>ROUND(I116*H116,2)</f>
        <v>0</v>
      </c>
      <c r="BL116" s="18" t="s">
        <v>86</v>
      </c>
      <c r="BM116" s="146" t="s">
        <v>570</v>
      </c>
    </row>
    <row r="117" spans="2:65" s="1" customFormat="1" x14ac:dyDescent="0.2">
      <c r="B117" s="33"/>
      <c r="D117" s="148" t="s">
        <v>311</v>
      </c>
      <c r="F117" s="149" t="s">
        <v>5950</v>
      </c>
      <c r="I117" s="150"/>
      <c r="L117" s="33"/>
      <c r="M117" s="151"/>
      <c r="T117" s="54"/>
      <c r="AT117" s="18" t="s">
        <v>311</v>
      </c>
      <c r="AU117" s="18" t="s">
        <v>80</v>
      </c>
    </row>
    <row r="118" spans="2:65" s="1" customFormat="1" ht="24.2" customHeight="1" x14ac:dyDescent="0.2">
      <c r="B118" s="134"/>
      <c r="C118" s="135" t="s">
        <v>440</v>
      </c>
      <c r="D118" s="135" t="s">
        <v>306</v>
      </c>
      <c r="E118" s="136" t="s">
        <v>5951</v>
      </c>
      <c r="F118" s="137" t="s">
        <v>5952</v>
      </c>
      <c r="G118" s="138" t="s">
        <v>130</v>
      </c>
      <c r="H118" s="139">
        <v>9</v>
      </c>
      <c r="I118" s="140"/>
      <c r="J118" s="141">
        <f>ROUND(I118*H118,2)</f>
        <v>0</v>
      </c>
      <c r="K118" s="137" t="s">
        <v>309</v>
      </c>
      <c r="L118" s="33"/>
      <c r="M118" s="142" t="s">
        <v>2</v>
      </c>
      <c r="N118" s="143" t="s">
        <v>42</v>
      </c>
      <c r="P118" s="144">
        <f>O118*H118</f>
        <v>0</v>
      </c>
      <c r="Q118" s="144">
        <v>0</v>
      </c>
      <c r="R118" s="144">
        <f>Q118*H118</f>
        <v>0</v>
      </c>
      <c r="S118" s="144">
        <v>0</v>
      </c>
      <c r="T118" s="145">
        <f>S118*H118</f>
        <v>0</v>
      </c>
      <c r="AR118" s="146" t="s">
        <v>86</v>
      </c>
      <c r="AT118" s="146" t="s">
        <v>306</v>
      </c>
      <c r="AU118" s="146" t="s">
        <v>80</v>
      </c>
      <c r="AY118" s="18" t="s">
        <v>304</v>
      </c>
      <c r="BE118" s="147">
        <f>IF(N118="základní",J118,0)</f>
        <v>0</v>
      </c>
      <c r="BF118" s="147">
        <f>IF(N118="snížená",J118,0)</f>
        <v>0</v>
      </c>
      <c r="BG118" s="147">
        <f>IF(N118="zákl. přenesená",J118,0)</f>
        <v>0</v>
      </c>
      <c r="BH118" s="147">
        <f>IF(N118="sníž. přenesená",J118,0)</f>
        <v>0</v>
      </c>
      <c r="BI118" s="147">
        <f>IF(N118="nulová",J118,0)</f>
        <v>0</v>
      </c>
      <c r="BJ118" s="18" t="s">
        <v>78</v>
      </c>
      <c r="BK118" s="147">
        <f>ROUND(I118*H118,2)</f>
        <v>0</v>
      </c>
      <c r="BL118" s="18" t="s">
        <v>86</v>
      </c>
      <c r="BM118" s="146" t="s">
        <v>585</v>
      </c>
    </row>
    <row r="119" spans="2:65" s="1" customFormat="1" x14ac:dyDescent="0.2">
      <c r="B119" s="33"/>
      <c r="D119" s="148" t="s">
        <v>311</v>
      </c>
      <c r="F119" s="149" t="s">
        <v>5953</v>
      </c>
      <c r="I119" s="150"/>
      <c r="L119" s="33"/>
      <c r="M119" s="151"/>
      <c r="T119" s="54"/>
      <c r="AT119" s="18" t="s">
        <v>311</v>
      </c>
      <c r="AU119" s="18" t="s">
        <v>80</v>
      </c>
    </row>
    <row r="120" spans="2:65" s="1" customFormat="1" ht="21.75" customHeight="1" x14ac:dyDescent="0.2">
      <c r="B120" s="134"/>
      <c r="C120" s="135" t="s">
        <v>453</v>
      </c>
      <c r="D120" s="135" t="s">
        <v>306</v>
      </c>
      <c r="E120" s="136" t="s">
        <v>5954</v>
      </c>
      <c r="F120" s="137" t="s">
        <v>5955</v>
      </c>
      <c r="G120" s="138" t="s">
        <v>130</v>
      </c>
      <c r="H120" s="139">
        <v>9</v>
      </c>
      <c r="I120" s="140"/>
      <c r="J120" s="141">
        <f>ROUND(I120*H120,2)</f>
        <v>0</v>
      </c>
      <c r="K120" s="137" t="s">
        <v>309</v>
      </c>
      <c r="L120" s="33"/>
      <c r="M120" s="142" t="s">
        <v>2</v>
      </c>
      <c r="N120" s="143" t="s">
        <v>42</v>
      </c>
      <c r="P120" s="144">
        <f>O120*H120</f>
        <v>0</v>
      </c>
      <c r="Q120" s="144">
        <v>0</v>
      </c>
      <c r="R120" s="144">
        <f>Q120*H120</f>
        <v>0</v>
      </c>
      <c r="S120" s="144">
        <v>0</v>
      </c>
      <c r="T120" s="145">
        <f>S120*H120</f>
        <v>0</v>
      </c>
      <c r="AR120" s="146" t="s">
        <v>86</v>
      </c>
      <c r="AT120" s="146" t="s">
        <v>306</v>
      </c>
      <c r="AU120" s="146" t="s">
        <v>80</v>
      </c>
      <c r="AY120" s="18" t="s">
        <v>304</v>
      </c>
      <c r="BE120" s="147">
        <f>IF(N120="základní",J120,0)</f>
        <v>0</v>
      </c>
      <c r="BF120" s="147">
        <f>IF(N120="snížená",J120,0)</f>
        <v>0</v>
      </c>
      <c r="BG120" s="147">
        <f>IF(N120="zákl. přenesená",J120,0)</f>
        <v>0</v>
      </c>
      <c r="BH120" s="147">
        <f>IF(N120="sníž. přenesená",J120,0)</f>
        <v>0</v>
      </c>
      <c r="BI120" s="147">
        <f>IF(N120="nulová",J120,0)</f>
        <v>0</v>
      </c>
      <c r="BJ120" s="18" t="s">
        <v>78</v>
      </c>
      <c r="BK120" s="147">
        <f>ROUND(I120*H120,2)</f>
        <v>0</v>
      </c>
      <c r="BL120" s="18" t="s">
        <v>86</v>
      </c>
      <c r="BM120" s="146" t="s">
        <v>596</v>
      </c>
    </row>
    <row r="121" spans="2:65" s="1" customFormat="1" x14ac:dyDescent="0.2">
      <c r="B121" s="33"/>
      <c r="D121" s="148" t="s">
        <v>311</v>
      </c>
      <c r="F121" s="149" t="s">
        <v>5956</v>
      </c>
      <c r="I121" s="150"/>
      <c r="L121" s="33"/>
      <c r="M121" s="151"/>
      <c r="T121" s="54"/>
      <c r="AT121" s="18" t="s">
        <v>311</v>
      </c>
      <c r="AU121" s="18" t="s">
        <v>80</v>
      </c>
    </row>
    <row r="122" spans="2:65" s="1" customFormat="1" ht="16.5" customHeight="1" x14ac:dyDescent="0.2">
      <c r="B122" s="134"/>
      <c r="C122" s="135" t="s">
        <v>461</v>
      </c>
      <c r="D122" s="135" t="s">
        <v>306</v>
      </c>
      <c r="E122" s="136" t="s">
        <v>5957</v>
      </c>
      <c r="F122" s="137" t="s">
        <v>5958</v>
      </c>
      <c r="G122" s="138" t="s">
        <v>4509</v>
      </c>
      <c r="H122" s="139">
        <v>9</v>
      </c>
      <c r="I122" s="140"/>
      <c r="J122" s="141">
        <f>ROUND(I122*H122,2)</f>
        <v>0</v>
      </c>
      <c r="K122" s="137" t="s">
        <v>4892</v>
      </c>
      <c r="L122" s="33"/>
      <c r="M122" s="142" t="s">
        <v>2</v>
      </c>
      <c r="N122" s="143" t="s">
        <v>42</v>
      </c>
      <c r="P122" s="144">
        <f>O122*H122</f>
        <v>0</v>
      </c>
      <c r="Q122" s="144">
        <v>0</v>
      </c>
      <c r="R122" s="144">
        <f>Q122*H122</f>
        <v>0</v>
      </c>
      <c r="S122" s="144">
        <v>0</v>
      </c>
      <c r="T122" s="145">
        <f>S122*H122</f>
        <v>0</v>
      </c>
      <c r="AR122" s="146" t="s">
        <v>86</v>
      </c>
      <c r="AT122" s="146" t="s">
        <v>306</v>
      </c>
      <c r="AU122" s="146" t="s">
        <v>80</v>
      </c>
      <c r="AY122" s="18" t="s">
        <v>304</v>
      </c>
      <c r="BE122" s="147">
        <f>IF(N122="základní",J122,0)</f>
        <v>0</v>
      </c>
      <c r="BF122" s="147">
        <f>IF(N122="snížená",J122,0)</f>
        <v>0</v>
      </c>
      <c r="BG122" s="147">
        <f>IF(N122="zákl. přenesená",J122,0)</f>
        <v>0</v>
      </c>
      <c r="BH122" s="147">
        <f>IF(N122="sníž. přenesená",J122,0)</f>
        <v>0</v>
      </c>
      <c r="BI122" s="147">
        <f>IF(N122="nulová",J122,0)</f>
        <v>0</v>
      </c>
      <c r="BJ122" s="18" t="s">
        <v>78</v>
      </c>
      <c r="BK122" s="147">
        <f>ROUND(I122*H122,2)</f>
        <v>0</v>
      </c>
      <c r="BL122" s="18" t="s">
        <v>86</v>
      </c>
      <c r="BM122" s="146" t="s">
        <v>608</v>
      </c>
    </row>
    <row r="123" spans="2:65" s="1" customFormat="1" ht="21.75" customHeight="1" x14ac:dyDescent="0.2">
      <c r="B123" s="134"/>
      <c r="C123" s="135" t="s">
        <v>7</v>
      </c>
      <c r="D123" s="135" t="s">
        <v>306</v>
      </c>
      <c r="E123" s="136" t="s">
        <v>5959</v>
      </c>
      <c r="F123" s="137" t="s">
        <v>5960</v>
      </c>
      <c r="G123" s="138" t="s">
        <v>4509</v>
      </c>
      <c r="H123" s="139">
        <v>9</v>
      </c>
      <c r="I123" s="140"/>
      <c r="J123" s="141">
        <f>ROUND(I123*H123,2)</f>
        <v>0</v>
      </c>
      <c r="K123" s="137" t="s">
        <v>4892</v>
      </c>
      <c r="L123" s="33"/>
      <c r="M123" s="142" t="s">
        <v>2</v>
      </c>
      <c r="N123" s="143" t="s">
        <v>42</v>
      </c>
      <c r="P123" s="144">
        <f>O123*H123</f>
        <v>0</v>
      </c>
      <c r="Q123" s="144">
        <v>0</v>
      </c>
      <c r="R123" s="144">
        <f>Q123*H123</f>
        <v>0</v>
      </c>
      <c r="S123" s="144">
        <v>0</v>
      </c>
      <c r="T123" s="145">
        <f>S123*H123</f>
        <v>0</v>
      </c>
      <c r="AR123" s="146" t="s">
        <v>86</v>
      </c>
      <c r="AT123" s="146" t="s">
        <v>306</v>
      </c>
      <c r="AU123" s="146" t="s">
        <v>80</v>
      </c>
      <c r="AY123" s="18" t="s">
        <v>304</v>
      </c>
      <c r="BE123" s="147">
        <f>IF(N123="základní",J123,0)</f>
        <v>0</v>
      </c>
      <c r="BF123" s="147">
        <f>IF(N123="snížená",J123,0)</f>
        <v>0</v>
      </c>
      <c r="BG123" s="147">
        <f>IF(N123="zákl. přenesená",J123,0)</f>
        <v>0</v>
      </c>
      <c r="BH123" s="147">
        <f>IF(N123="sníž. přenesená",J123,0)</f>
        <v>0</v>
      </c>
      <c r="BI123" s="147">
        <f>IF(N123="nulová",J123,0)</f>
        <v>0</v>
      </c>
      <c r="BJ123" s="18" t="s">
        <v>78</v>
      </c>
      <c r="BK123" s="147">
        <f>ROUND(I123*H123,2)</f>
        <v>0</v>
      </c>
      <c r="BL123" s="18" t="s">
        <v>86</v>
      </c>
      <c r="BM123" s="146" t="s">
        <v>623</v>
      </c>
    </row>
    <row r="124" spans="2:65" s="1" customFormat="1" ht="24.2" customHeight="1" x14ac:dyDescent="0.2">
      <c r="B124" s="134"/>
      <c r="C124" s="135" t="s">
        <v>469</v>
      </c>
      <c r="D124" s="135" t="s">
        <v>306</v>
      </c>
      <c r="E124" s="136" t="s">
        <v>5961</v>
      </c>
      <c r="F124" s="137" t="s">
        <v>5962</v>
      </c>
      <c r="G124" s="138" t="s">
        <v>4509</v>
      </c>
      <c r="H124" s="139">
        <v>9</v>
      </c>
      <c r="I124" s="140"/>
      <c r="J124" s="141">
        <f>ROUND(I124*H124,2)</f>
        <v>0</v>
      </c>
      <c r="K124" s="137" t="s">
        <v>309</v>
      </c>
      <c r="L124" s="33"/>
      <c r="M124" s="142" t="s">
        <v>2</v>
      </c>
      <c r="N124" s="143" t="s">
        <v>42</v>
      </c>
      <c r="P124" s="144">
        <f>O124*H124</f>
        <v>0</v>
      </c>
      <c r="Q124" s="144">
        <v>0</v>
      </c>
      <c r="R124" s="144">
        <f>Q124*H124</f>
        <v>0</v>
      </c>
      <c r="S124" s="144">
        <v>0</v>
      </c>
      <c r="T124" s="145">
        <f>S124*H124</f>
        <v>0</v>
      </c>
      <c r="AR124" s="146" t="s">
        <v>86</v>
      </c>
      <c r="AT124" s="146" t="s">
        <v>306</v>
      </c>
      <c r="AU124" s="146" t="s">
        <v>80</v>
      </c>
      <c r="AY124" s="18" t="s">
        <v>304</v>
      </c>
      <c r="BE124" s="147">
        <f>IF(N124="základní",J124,0)</f>
        <v>0</v>
      </c>
      <c r="BF124" s="147">
        <f>IF(N124="snížená",J124,0)</f>
        <v>0</v>
      </c>
      <c r="BG124" s="147">
        <f>IF(N124="zákl. přenesená",J124,0)</f>
        <v>0</v>
      </c>
      <c r="BH124" s="147">
        <f>IF(N124="sníž. přenesená",J124,0)</f>
        <v>0</v>
      </c>
      <c r="BI124" s="147">
        <f>IF(N124="nulová",J124,0)</f>
        <v>0</v>
      </c>
      <c r="BJ124" s="18" t="s">
        <v>78</v>
      </c>
      <c r="BK124" s="147">
        <f>ROUND(I124*H124,2)</f>
        <v>0</v>
      </c>
      <c r="BL124" s="18" t="s">
        <v>86</v>
      </c>
      <c r="BM124" s="146" t="s">
        <v>643</v>
      </c>
    </row>
    <row r="125" spans="2:65" s="1" customFormat="1" x14ac:dyDescent="0.2">
      <c r="B125" s="33"/>
      <c r="D125" s="148" t="s">
        <v>311</v>
      </c>
      <c r="F125" s="149" t="s">
        <v>5963</v>
      </c>
      <c r="I125" s="150"/>
      <c r="L125" s="33"/>
      <c r="M125" s="151"/>
      <c r="T125" s="54"/>
      <c r="AT125" s="18" t="s">
        <v>311</v>
      </c>
      <c r="AU125" s="18" t="s">
        <v>80</v>
      </c>
    </row>
    <row r="126" spans="2:65" s="1" customFormat="1" ht="24.2" customHeight="1" x14ac:dyDescent="0.2">
      <c r="B126" s="134"/>
      <c r="C126" s="135" t="s">
        <v>479</v>
      </c>
      <c r="D126" s="135" t="s">
        <v>306</v>
      </c>
      <c r="E126" s="136" t="s">
        <v>5964</v>
      </c>
      <c r="F126" s="137" t="s">
        <v>5965</v>
      </c>
      <c r="G126" s="138" t="s">
        <v>134</v>
      </c>
      <c r="H126" s="139">
        <v>0.9</v>
      </c>
      <c r="I126" s="140"/>
      <c r="J126" s="141">
        <f>ROUND(I126*H126,2)</f>
        <v>0</v>
      </c>
      <c r="K126" s="137" t="s">
        <v>309</v>
      </c>
      <c r="L126" s="33"/>
      <c r="M126" s="142" t="s">
        <v>2</v>
      </c>
      <c r="N126" s="143" t="s">
        <v>42</v>
      </c>
      <c r="P126" s="144">
        <f>O126*H126</f>
        <v>0</v>
      </c>
      <c r="Q126" s="144">
        <v>0</v>
      </c>
      <c r="R126" s="144">
        <f>Q126*H126</f>
        <v>0</v>
      </c>
      <c r="S126" s="144">
        <v>0</v>
      </c>
      <c r="T126" s="145">
        <f>S126*H126</f>
        <v>0</v>
      </c>
      <c r="AR126" s="146" t="s">
        <v>86</v>
      </c>
      <c r="AT126" s="146" t="s">
        <v>306</v>
      </c>
      <c r="AU126" s="146" t="s">
        <v>80</v>
      </c>
      <c r="AY126" s="18" t="s">
        <v>304</v>
      </c>
      <c r="BE126" s="147">
        <f>IF(N126="základní",J126,0)</f>
        <v>0</v>
      </c>
      <c r="BF126" s="147">
        <f>IF(N126="snížená",J126,0)</f>
        <v>0</v>
      </c>
      <c r="BG126" s="147">
        <f>IF(N126="zákl. přenesená",J126,0)</f>
        <v>0</v>
      </c>
      <c r="BH126" s="147">
        <f>IF(N126="sníž. přenesená",J126,0)</f>
        <v>0</v>
      </c>
      <c r="BI126" s="147">
        <f>IF(N126="nulová",J126,0)</f>
        <v>0</v>
      </c>
      <c r="BJ126" s="18" t="s">
        <v>78</v>
      </c>
      <c r="BK126" s="147">
        <f>ROUND(I126*H126,2)</f>
        <v>0</v>
      </c>
      <c r="BL126" s="18" t="s">
        <v>86</v>
      </c>
      <c r="BM126" s="146" t="s">
        <v>661</v>
      </c>
    </row>
    <row r="127" spans="2:65" s="1" customFormat="1" x14ac:dyDescent="0.2">
      <c r="B127" s="33"/>
      <c r="D127" s="148" t="s">
        <v>311</v>
      </c>
      <c r="F127" s="149" t="s">
        <v>5966</v>
      </c>
      <c r="I127" s="150"/>
      <c r="L127" s="33"/>
      <c r="M127" s="151"/>
      <c r="T127" s="54"/>
      <c r="AT127" s="18" t="s">
        <v>311</v>
      </c>
      <c r="AU127" s="18" t="s">
        <v>80</v>
      </c>
    </row>
    <row r="128" spans="2:65" s="1" customFormat="1" ht="21.75" customHeight="1" x14ac:dyDescent="0.2">
      <c r="B128" s="134"/>
      <c r="C128" s="135" t="s">
        <v>485</v>
      </c>
      <c r="D128" s="135" t="s">
        <v>306</v>
      </c>
      <c r="E128" s="136" t="s">
        <v>5967</v>
      </c>
      <c r="F128" s="137" t="s">
        <v>5968</v>
      </c>
      <c r="G128" s="138" t="s">
        <v>134</v>
      </c>
      <c r="H128" s="139">
        <v>0.9</v>
      </c>
      <c r="I128" s="140"/>
      <c r="J128" s="141">
        <f>ROUND(I128*H128,2)</f>
        <v>0</v>
      </c>
      <c r="K128" s="137" t="s">
        <v>309</v>
      </c>
      <c r="L128" s="33"/>
      <c r="M128" s="142" t="s">
        <v>2</v>
      </c>
      <c r="N128" s="143" t="s">
        <v>42</v>
      </c>
      <c r="P128" s="144">
        <f>O128*H128</f>
        <v>0</v>
      </c>
      <c r="Q128" s="144">
        <v>0</v>
      </c>
      <c r="R128" s="144">
        <f>Q128*H128</f>
        <v>0</v>
      </c>
      <c r="S128" s="144">
        <v>0</v>
      </c>
      <c r="T128" s="145">
        <f>S128*H128</f>
        <v>0</v>
      </c>
      <c r="AR128" s="146" t="s">
        <v>86</v>
      </c>
      <c r="AT128" s="146" t="s">
        <v>306</v>
      </c>
      <c r="AU128" s="146" t="s">
        <v>80</v>
      </c>
      <c r="AY128" s="18" t="s">
        <v>304</v>
      </c>
      <c r="BE128" s="147">
        <f>IF(N128="základní",J128,0)</f>
        <v>0</v>
      </c>
      <c r="BF128" s="147">
        <f>IF(N128="snížená",J128,0)</f>
        <v>0</v>
      </c>
      <c r="BG128" s="147">
        <f>IF(N128="zákl. přenesená",J128,0)</f>
        <v>0</v>
      </c>
      <c r="BH128" s="147">
        <f>IF(N128="sníž. přenesená",J128,0)</f>
        <v>0</v>
      </c>
      <c r="BI128" s="147">
        <f>IF(N128="nulová",J128,0)</f>
        <v>0</v>
      </c>
      <c r="BJ128" s="18" t="s">
        <v>78</v>
      </c>
      <c r="BK128" s="147">
        <f>ROUND(I128*H128,2)</f>
        <v>0</v>
      </c>
      <c r="BL128" s="18" t="s">
        <v>86</v>
      </c>
      <c r="BM128" s="146" t="s">
        <v>677</v>
      </c>
    </row>
    <row r="129" spans="2:65" s="1" customFormat="1" x14ac:dyDescent="0.2">
      <c r="B129" s="33"/>
      <c r="D129" s="148" t="s">
        <v>311</v>
      </c>
      <c r="F129" s="149" t="s">
        <v>5969</v>
      </c>
      <c r="I129" s="150"/>
      <c r="L129" s="33"/>
      <c r="M129" s="151"/>
      <c r="T129" s="54"/>
      <c r="AT129" s="18" t="s">
        <v>311</v>
      </c>
      <c r="AU129" s="18" t="s">
        <v>80</v>
      </c>
    </row>
    <row r="130" spans="2:65" s="11" customFormat="1" ht="22.9" customHeight="1" x14ac:dyDescent="0.2">
      <c r="B130" s="122"/>
      <c r="D130" s="123" t="s">
        <v>70</v>
      </c>
      <c r="E130" s="132" t="s">
        <v>5607</v>
      </c>
      <c r="F130" s="132" t="s">
        <v>5970</v>
      </c>
      <c r="I130" s="125"/>
      <c r="J130" s="133">
        <f>BK130</f>
        <v>0</v>
      </c>
      <c r="L130" s="122"/>
      <c r="M130" s="127"/>
      <c r="P130" s="128">
        <f>SUM(P131:P137)</f>
        <v>0</v>
      </c>
      <c r="R130" s="128">
        <f>SUM(R131:R137)</f>
        <v>0</v>
      </c>
      <c r="T130" s="129">
        <f>SUM(T131:T137)</f>
        <v>0</v>
      </c>
      <c r="AR130" s="123" t="s">
        <v>78</v>
      </c>
      <c r="AT130" s="130" t="s">
        <v>70</v>
      </c>
      <c r="AU130" s="130" t="s">
        <v>78</v>
      </c>
      <c r="AY130" s="123" t="s">
        <v>304</v>
      </c>
      <c r="BK130" s="131">
        <f>SUM(BK131:BK137)</f>
        <v>0</v>
      </c>
    </row>
    <row r="131" spans="2:65" s="1" customFormat="1" ht="16.5" customHeight="1" x14ac:dyDescent="0.2">
      <c r="B131" s="134"/>
      <c r="C131" s="181" t="s">
        <v>492</v>
      </c>
      <c r="D131" s="181" t="s">
        <v>535</v>
      </c>
      <c r="E131" s="182" t="s">
        <v>78</v>
      </c>
      <c r="F131" s="183" t="s">
        <v>5971</v>
      </c>
      <c r="G131" s="184" t="s">
        <v>1435</v>
      </c>
      <c r="H131" s="185">
        <v>1.8</v>
      </c>
      <c r="I131" s="186"/>
      <c r="J131" s="187">
        <f t="shared" ref="J131:J137" si="10">ROUND(I131*H131,2)</f>
        <v>0</v>
      </c>
      <c r="K131" s="183" t="s">
        <v>4892</v>
      </c>
      <c r="L131" s="188"/>
      <c r="M131" s="189" t="s">
        <v>2</v>
      </c>
      <c r="N131" s="190" t="s">
        <v>42</v>
      </c>
      <c r="P131" s="144">
        <f t="shared" ref="P131:P137" si="11">O131*H131</f>
        <v>0</v>
      </c>
      <c r="Q131" s="144">
        <v>0</v>
      </c>
      <c r="R131" s="144">
        <f t="shared" ref="R131:R137" si="12">Q131*H131</f>
        <v>0</v>
      </c>
      <c r="S131" s="144">
        <v>0</v>
      </c>
      <c r="T131" s="145">
        <f t="shared" ref="T131:T137" si="13">S131*H131</f>
        <v>0</v>
      </c>
      <c r="AR131" s="146" t="s">
        <v>98</v>
      </c>
      <c r="AT131" s="146" t="s">
        <v>535</v>
      </c>
      <c r="AU131" s="146" t="s">
        <v>80</v>
      </c>
      <c r="AY131" s="18" t="s">
        <v>304</v>
      </c>
      <c r="BE131" s="147">
        <f t="shared" ref="BE131:BE137" si="14">IF(N131="základní",J131,0)</f>
        <v>0</v>
      </c>
      <c r="BF131" s="147">
        <f t="shared" ref="BF131:BF137" si="15">IF(N131="snížená",J131,0)</f>
        <v>0</v>
      </c>
      <c r="BG131" s="147">
        <f t="shared" ref="BG131:BG137" si="16">IF(N131="zákl. přenesená",J131,0)</f>
        <v>0</v>
      </c>
      <c r="BH131" s="147">
        <f t="shared" ref="BH131:BH137" si="17">IF(N131="sníž. přenesená",J131,0)</f>
        <v>0</v>
      </c>
      <c r="BI131" s="147">
        <f t="shared" ref="BI131:BI137" si="18">IF(N131="nulová",J131,0)</f>
        <v>0</v>
      </c>
      <c r="BJ131" s="18" t="s">
        <v>78</v>
      </c>
      <c r="BK131" s="147">
        <f t="shared" ref="BK131:BK137" si="19">ROUND(I131*H131,2)</f>
        <v>0</v>
      </c>
      <c r="BL131" s="18" t="s">
        <v>86</v>
      </c>
      <c r="BM131" s="146" t="s">
        <v>700</v>
      </c>
    </row>
    <row r="132" spans="2:65" s="1" customFormat="1" ht="16.5" customHeight="1" x14ac:dyDescent="0.2">
      <c r="B132" s="134"/>
      <c r="C132" s="181" t="s">
        <v>499</v>
      </c>
      <c r="D132" s="181" t="s">
        <v>535</v>
      </c>
      <c r="E132" s="182" t="s">
        <v>80</v>
      </c>
      <c r="F132" s="183" t="s">
        <v>5972</v>
      </c>
      <c r="G132" s="184" t="s">
        <v>134</v>
      </c>
      <c r="H132" s="185">
        <v>1.8</v>
      </c>
      <c r="I132" s="186"/>
      <c r="J132" s="187">
        <f t="shared" si="10"/>
        <v>0</v>
      </c>
      <c r="K132" s="183" t="s">
        <v>4892</v>
      </c>
      <c r="L132" s="188"/>
      <c r="M132" s="189" t="s">
        <v>2</v>
      </c>
      <c r="N132" s="190" t="s">
        <v>42</v>
      </c>
      <c r="P132" s="144">
        <f t="shared" si="11"/>
        <v>0</v>
      </c>
      <c r="Q132" s="144">
        <v>0</v>
      </c>
      <c r="R132" s="144">
        <f t="shared" si="12"/>
        <v>0</v>
      </c>
      <c r="S132" s="144">
        <v>0</v>
      </c>
      <c r="T132" s="145">
        <f t="shared" si="13"/>
        <v>0</v>
      </c>
      <c r="AR132" s="146" t="s">
        <v>98</v>
      </c>
      <c r="AT132" s="146" t="s">
        <v>535</v>
      </c>
      <c r="AU132" s="146" t="s">
        <v>80</v>
      </c>
      <c r="AY132" s="18" t="s">
        <v>304</v>
      </c>
      <c r="BE132" s="147">
        <f t="shared" si="14"/>
        <v>0</v>
      </c>
      <c r="BF132" s="147">
        <f t="shared" si="15"/>
        <v>0</v>
      </c>
      <c r="BG132" s="147">
        <f t="shared" si="16"/>
        <v>0</v>
      </c>
      <c r="BH132" s="147">
        <f t="shared" si="17"/>
        <v>0</v>
      </c>
      <c r="BI132" s="147">
        <f t="shared" si="18"/>
        <v>0</v>
      </c>
      <c r="BJ132" s="18" t="s">
        <v>78</v>
      </c>
      <c r="BK132" s="147">
        <f t="shared" si="19"/>
        <v>0</v>
      </c>
      <c r="BL132" s="18" t="s">
        <v>86</v>
      </c>
      <c r="BM132" s="146" t="s">
        <v>717</v>
      </c>
    </row>
    <row r="133" spans="2:65" s="1" customFormat="1" ht="16.5" customHeight="1" x14ac:dyDescent="0.2">
      <c r="B133" s="134"/>
      <c r="C133" s="181" t="s">
        <v>505</v>
      </c>
      <c r="D133" s="181" t="s">
        <v>535</v>
      </c>
      <c r="E133" s="182" t="s">
        <v>322</v>
      </c>
      <c r="F133" s="183" t="s">
        <v>5973</v>
      </c>
      <c r="G133" s="184" t="s">
        <v>134</v>
      </c>
      <c r="H133" s="185">
        <v>9</v>
      </c>
      <c r="I133" s="186"/>
      <c r="J133" s="187">
        <f t="shared" si="10"/>
        <v>0</v>
      </c>
      <c r="K133" s="183" t="s">
        <v>4892</v>
      </c>
      <c r="L133" s="188"/>
      <c r="M133" s="189" t="s">
        <v>2</v>
      </c>
      <c r="N133" s="190" t="s">
        <v>42</v>
      </c>
      <c r="P133" s="144">
        <f t="shared" si="11"/>
        <v>0</v>
      </c>
      <c r="Q133" s="144">
        <v>0</v>
      </c>
      <c r="R133" s="144">
        <f t="shared" si="12"/>
        <v>0</v>
      </c>
      <c r="S133" s="144">
        <v>0</v>
      </c>
      <c r="T133" s="145">
        <f t="shared" si="13"/>
        <v>0</v>
      </c>
      <c r="AR133" s="146" t="s">
        <v>98</v>
      </c>
      <c r="AT133" s="146" t="s">
        <v>535</v>
      </c>
      <c r="AU133" s="146" t="s">
        <v>80</v>
      </c>
      <c r="AY133" s="18" t="s">
        <v>304</v>
      </c>
      <c r="BE133" s="147">
        <f t="shared" si="14"/>
        <v>0</v>
      </c>
      <c r="BF133" s="147">
        <f t="shared" si="15"/>
        <v>0</v>
      </c>
      <c r="BG133" s="147">
        <f t="shared" si="16"/>
        <v>0</v>
      </c>
      <c r="BH133" s="147">
        <f t="shared" si="17"/>
        <v>0</v>
      </c>
      <c r="BI133" s="147">
        <f t="shared" si="18"/>
        <v>0</v>
      </c>
      <c r="BJ133" s="18" t="s">
        <v>78</v>
      </c>
      <c r="BK133" s="147">
        <f t="shared" si="19"/>
        <v>0</v>
      </c>
      <c r="BL133" s="18" t="s">
        <v>86</v>
      </c>
      <c r="BM133" s="146" t="s">
        <v>742</v>
      </c>
    </row>
    <row r="134" spans="2:65" s="1" customFormat="1" ht="16.5" customHeight="1" x14ac:dyDescent="0.2">
      <c r="B134" s="134"/>
      <c r="C134" s="181" t="s">
        <v>512</v>
      </c>
      <c r="D134" s="181" t="s">
        <v>535</v>
      </c>
      <c r="E134" s="182" t="s">
        <v>86</v>
      </c>
      <c r="F134" s="183" t="s">
        <v>5974</v>
      </c>
      <c r="G134" s="184" t="s">
        <v>4509</v>
      </c>
      <c r="H134" s="185">
        <v>27</v>
      </c>
      <c r="I134" s="186"/>
      <c r="J134" s="187">
        <f t="shared" si="10"/>
        <v>0</v>
      </c>
      <c r="K134" s="183" t="s">
        <v>4892</v>
      </c>
      <c r="L134" s="188"/>
      <c r="M134" s="189" t="s">
        <v>2</v>
      </c>
      <c r="N134" s="190" t="s">
        <v>42</v>
      </c>
      <c r="P134" s="144">
        <f t="shared" si="11"/>
        <v>0</v>
      </c>
      <c r="Q134" s="144">
        <v>0</v>
      </c>
      <c r="R134" s="144">
        <f t="shared" si="12"/>
        <v>0</v>
      </c>
      <c r="S134" s="144">
        <v>0</v>
      </c>
      <c r="T134" s="145">
        <f t="shared" si="13"/>
        <v>0</v>
      </c>
      <c r="AR134" s="146" t="s">
        <v>98</v>
      </c>
      <c r="AT134" s="146" t="s">
        <v>535</v>
      </c>
      <c r="AU134" s="146" t="s">
        <v>80</v>
      </c>
      <c r="AY134" s="18" t="s">
        <v>304</v>
      </c>
      <c r="BE134" s="147">
        <f t="shared" si="14"/>
        <v>0</v>
      </c>
      <c r="BF134" s="147">
        <f t="shared" si="15"/>
        <v>0</v>
      </c>
      <c r="BG134" s="147">
        <f t="shared" si="16"/>
        <v>0</v>
      </c>
      <c r="BH134" s="147">
        <f t="shared" si="17"/>
        <v>0</v>
      </c>
      <c r="BI134" s="147">
        <f t="shared" si="18"/>
        <v>0</v>
      </c>
      <c r="BJ134" s="18" t="s">
        <v>78</v>
      </c>
      <c r="BK134" s="147">
        <f t="shared" si="19"/>
        <v>0</v>
      </c>
      <c r="BL134" s="18" t="s">
        <v>86</v>
      </c>
      <c r="BM134" s="146" t="s">
        <v>758</v>
      </c>
    </row>
    <row r="135" spans="2:65" s="1" customFormat="1" ht="16.5" customHeight="1" x14ac:dyDescent="0.2">
      <c r="B135" s="134"/>
      <c r="C135" s="181" t="s">
        <v>534</v>
      </c>
      <c r="D135" s="181" t="s">
        <v>535</v>
      </c>
      <c r="E135" s="182" t="s">
        <v>89</v>
      </c>
      <c r="F135" s="183" t="s">
        <v>5975</v>
      </c>
      <c r="G135" s="184" t="s">
        <v>4509</v>
      </c>
      <c r="H135" s="185">
        <v>108</v>
      </c>
      <c r="I135" s="186"/>
      <c r="J135" s="187">
        <f t="shared" si="10"/>
        <v>0</v>
      </c>
      <c r="K135" s="183" t="s">
        <v>4892</v>
      </c>
      <c r="L135" s="188"/>
      <c r="M135" s="189" t="s">
        <v>2</v>
      </c>
      <c r="N135" s="190" t="s">
        <v>42</v>
      </c>
      <c r="P135" s="144">
        <f t="shared" si="11"/>
        <v>0</v>
      </c>
      <c r="Q135" s="144">
        <v>0</v>
      </c>
      <c r="R135" s="144">
        <f t="shared" si="12"/>
        <v>0</v>
      </c>
      <c r="S135" s="144">
        <v>0</v>
      </c>
      <c r="T135" s="145">
        <f t="shared" si="13"/>
        <v>0</v>
      </c>
      <c r="AR135" s="146" t="s">
        <v>98</v>
      </c>
      <c r="AT135" s="146" t="s">
        <v>535</v>
      </c>
      <c r="AU135" s="146" t="s">
        <v>80</v>
      </c>
      <c r="AY135" s="18" t="s">
        <v>304</v>
      </c>
      <c r="BE135" s="147">
        <f t="shared" si="14"/>
        <v>0</v>
      </c>
      <c r="BF135" s="147">
        <f t="shared" si="15"/>
        <v>0</v>
      </c>
      <c r="BG135" s="147">
        <f t="shared" si="16"/>
        <v>0</v>
      </c>
      <c r="BH135" s="147">
        <f t="shared" si="17"/>
        <v>0</v>
      </c>
      <c r="BI135" s="147">
        <f t="shared" si="18"/>
        <v>0</v>
      </c>
      <c r="BJ135" s="18" t="s">
        <v>78</v>
      </c>
      <c r="BK135" s="147">
        <f t="shared" si="19"/>
        <v>0</v>
      </c>
      <c r="BL135" s="18" t="s">
        <v>86</v>
      </c>
      <c r="BM135" s="146" t="s">
        <v>779</v>
      </c>
    </row>
    <row r="136" spans="2:65" s="1" customFormat="1" ht="21.75" customHeight="1" x14ac:dyDescent="0.2">
      <c r="B136" s="134"/>
      <c r="C136" s="181" t="s">
        <v>541</v>
      </c>
      <c r="D136" s="181" t="s">
        <v>535</v>
      </c>
      <c r="E136" s="182" t="s">
        <v>92</v>
      </c>
      <c r="F136" s="183" t="s">
        <v>5976</v>
      </c>
      <c r="G136" s="184" t="s">
        <v>5977</v>
      </c>
      <c r="H136" s="185">
        <v>13.5</v>
      </c>
      <c r="I136" s="186"/>
      <c r="J136" s="187">
        <f t="shared" si="10"/>
        <v>0</v>
      </c>
      <c r="K136" s="183" t="s">
        <v>4892</v>
      </c>
      <c r="L136" s="188"/>
      <c r="M136" s="189" t="s">
        <v>2</v>
      </c>
      <c r="N136" s="190" t="s">
        <v>42</v>
      </c>
      <c r="P136" s="144">
        <f t="shared" si="11"/>
        <v>0</v>
      </c>
      <c r="Q136" s="144">
        <v>0</v>
      </c>
      <c r="R136" s="144">
        <f t="shared" si="12"/>
        <v>0</v>
      </c>
      <c r="S136" s="144">
        <v>0</v>
      </c>
      <c r="T136" s="145">
        <f t="shared" si="13"/>
        <v>0</v>
      </c>
      <c r="AR136" s="146" t="s">
        <v>98</v>
      </c>
      <c r="AT136" s="146" t="s">
        <v>535</v>
      </c>
      <c r="AU136" s="146" t="s">
        <v>80</v>
      </c>
      <c r="AY136" s="18" t="s">
        <v>304</v>
      </c>
      <c r="BE136" s="147">
        <f t="shared" si="14"/>
        <v>0</v>
      </c>
      <c r="BF136" s="147">
        <f t="shared" si="15"/>
        <v>0</v>
      </c>
      <c r="BG136" s="147">
        <f t="shared" si="16"/>
        <v>0</v>
      </c>
      <c r="BH136" s="147">
        <f t="shared" si="17"/>
        <v>0</v>
      </c>
      <c r="BI136" s="147">
        <f t="shared" si="18"/>
        <v>0</v>
      </c>
      <c r="BJ136" s="18" t="s">
        <v>78</v>
      </c>
      <c r="BK136" s="147">
        <f t="shared" si="19"/>
        <v>0</v>
      </c>
      <c r="BL136" s="18" t="s">
        <v>86</v>
      </c>
      <c r="BM136" s="146" t="s">
        <v>809</v>
      </c>
    </row>
    <row r="137" spans="2:65" s="1" customFormat="1" ht="33" customHeight="1" x14ac:dyDescent="0.2">
      <c r="B137" s="134"/>
      <c r="C137" s="181" t="s">
        <v>547</v>
      </c>
      <c r="D137" s="181" t="s">
        <v>535</v>
      </c>
      <c r="E137" s="182" t="s">
        <v>95</v>
      </c>
      <c r="F137" s="183" t="s">
        <v>5978</v>
      </c>
      <c r="G137" s="184" t="s">
        <v>4509</v>
      </c>
      <c r="H137" s="185">
        <v>9</v>
      </c>
      <c r="I137" s="186"/>
      <c r="J137" s="187">
        <f t="shared" si="10"/>
        <v>0</v>
      </c>
      <c r="K137" s="183" t="s">
        <v>4892</v>
      </c>
      <c r="L137" s="188"/>
      <c r="M137" s="189" t="s">
        <v>2</v>
      </c>
      <c r="N137" s="190" t="s">
        <v>42</v>
      </c>
      <c r="P137" s="144">
        <f t="shared" si="11"/>
        <v>0</v>
      </c>
      <c r="Q137" s="144">
        <v>0</v>
      </c>
      <c r="R137" s="144">
        <f t="shared" si="12"/>
        <v>0</v>
      </c>
      <c r="S137" s="144">
        <v>0</v>
      </c>
      <c r="T137" s="145">
        <f t="shared" si="13"/>
        <v>0</v>
      </c>
      <c r="AR137" s="146" t="s">
        <v>98</v>
      </c>
      <c r="AT137" s="146" t="s">
        <v>535</v>
      </c>
      <c r="AU137" s="146" t="s">
        <v>80</v>
      </c>
      <c r="AY137" s="18" t="s">
        <v>304</v>
      </c>
      <c r="BE137" s="147">
        <f t="shared" si="14"/>
        <v>0</v>
      </c>
      <c r="BF137" s="147">
        <f t="shared" si="15"/>
        <v>0</v>
      </c>
      <c r="BG137" s="147">
        <f t="shared" si="16"/>
        <v>0</v>
      </c>
      <c r="BH137" s="147">
        <f t="shared" si="17"/>
        <v>0</v>
      </c>
      <c r="BI137" s="147">
        <f t="shared" si="18"/>
        <v>0</v>
      </c>
      <c r="BJ137" s="18" t="s">
        <v>78</v>
      </c>
      <c r="BK137" s="147">
        <f t="shared" si="19"/>
        <v>0</v>
      </c>
      <c r="BL137" s="18" t="s">
        <v>86</v>
      </c>
      <c r="BM137" s="146" t="s">
        <v>830</v>
      </c>
    </row>
    <row r="138" spans="2:65" s="11" customFormat="1" ht="22.9" customHeight="1" x14ac:dyDescent="0.2">
      <c r="B138" s="122"/>
      <c r="D138" s="123" t="s">
        <v>70</v>
      </c>
      <c r="E138" s="132" t="s">
        <v>5629</v>
      </c>
      <c r="F138" s="132" t="s">
        <v>5979</v>
      </c>
      <c r="I138" s="125"/>
      <c r="J138" s="133">
        <f>BK138</f>
        <v>0</v>
      </c>
      <c r="L138" s="122"/>
      <c r="M138" s="127"/>
      <c r="P138" s="128">
        <f>SUM(P139:P152)</f>
        <v>0</v>
      </c>
      <c r="R138" s="128">
        <f>SUM(R139:R152)</f>
        <v>0</v>
      </c>
      <c r="T138" s="129">
        <f>SUM(T139:T152)</f>
        <v>0</v>
      </c>
      <c r="AR138" s="123" t="s">
        <v>78</v>
      </c>
      <c r="AT138" s="130" t="s">
        <v>70</v>
      </c>
      <c r="AU138" s="130" t="s">
        <v>78</v>
      </c>
      <c r="AY138" s="123" t="s">
        <v>304</v>
      </c>
      <c r="BK138" s="131">
        <f>SUM(BK139:BK152)</f>
        <v>0</v>
      </c>
    </row>
    <row r="139" spans="2:65" s="1" customFormat="1" ht="33" customHeight="1" x14ac:dyDescent="0.2">
      <c r="B139" s="134"/>
      <c r="C139" s="135" t="s">
        <v>552</v>
      </c>
      <c r="D139" s="135" t="s">
        <v>306</v>
      </c>
      <c r="E139" s="136" t="s">
        <v>5980</v>
      </c>
      <c r="F139" s="137" t="s">
        <v>5981</v>
      </c>
      <c r="G139" s="138" t="s">
        <v>130</v>
      </c>
      <c r="H139" s="139">
        <v>228</v>
      </c>
      <c r="I139" s="140"/>
      <c r="J139" s="141">
        <f>ROUND(I139*H139,2)</f>
        <v>0</v>
      </c>
      <c r="K139" s="137" t="s">
        <v>309</v>
      </c>
      <c r="L139" s="33"/>
      <c r="M139" s="142" t="s">
        <v>2</v>
      </c>
      <c r="N139" s="143" t="s">
        <v>42</v>
      </c>
      <c r="P139" s="144">
        <f>O139*H139</f>
        <v>0</v>
      </c>
      <c r="Q139" s="144">
        <v>0</v>
      </c>
      <c r="R139" s="144">
        <f>Q139*H139</f>
        <v>0</v>
      </c>
      <c r="S139" s="144">
        <v>0</v>
      </c>
      <c r="T139" s="145">
        <f>S139*H139</f>
        <v>0</v>
      </c>
      <c r="AR139" s="146" t="s">
        <v>86</v>
      </c>
      <c r="AT139" s="146" t="s">
        <v>306</v>
      </c>
      <c r="AU139" s="146" t="s">
        <v>80</v>
      </c>
      <c r="AY139" s="18" t="s">
        <v>304</v>
      </c>
      <c r="BE139" s="147">
        <f>IF(N139="základní",J139,0)</f>
        <v>0</v>
      </c>
      <c r="BF139" s="147">
        <f>IF(N139="snížená",J139,0)</f>
        <v>0</v>
      </c>
      <c r="BG139" s="147">
        <f>IF(N139="zákl. přenesená",J139,0)</f>
        <v>0</v>
      </c>
      <c r="BH139" s="147">
        <f>IF(N139="sníž. přenesená",J139,0)</f>
        <v>0</v>
      </c>
      <c r="BI139" s="147">
        <f>IF(N139="nulová",J139,0)</f>
        <v>0</v>
      </c>
      <c r="BJ139" s="18" t="s">
        <v>78</v>
      </c>
      <c r="BK139" s="147">
        <f>ROUND(I139*H139,2)</f>
        <v>0</v>
      </c>
      <c r="BL139" s="18" t="s">
        <v>86</v>
      </c>
      <c r="BM139" s="146" t="s">
        <v>850</v>
      </c>
    </row>
    <row r="140" spans="2:65" s="1" customFormat="1" x14ac:dyDescent="0.2">
      <c r="B140" s="33"/>
      <c r="D140" s="148" t="s">
        <v>311</v>
      </c>
      <c r="F140" s="149" t="s">
        <v>5982</v>
      </c>
      <c r="I140" s="150"/>
      <c r="L140" s="33"/>
      <c r="M140" s="151"/>
      <c r="T140" s="54"/>
      <c r="AT140" s="18" t="s">
        <v>311</v>
      </c>
      <c r="AU140" s="18" t="s">
        <v>80</v>
      </c>
    </row>
    <row r="141" spans="2:65" s="1" customFormat="1" ht="16.5" customHeight="1" x14ac:dyDescent="0.2">
      <c r="B141" s="134"/>
      <c r="C141" s="135" t="s">
        <v>565</v>
      </c>
      <c r="D141" s="135" t="s">
        <v>306</v>
      </c>
      <c r="E141" s="136" t="s">
        <v>5983</v>
      </c>
      <c r="F141" s="137" t="s">
        <v>5984</v>
      </c>
      <c r="G141" s="138" t="s">
        <v>130</v>
      </c>
      <c r="H141" s="139">
        <v>228</v>
      </c>
      <c r="I141" s="140"/>
      <c r="J141" s="141">
        <f>ROUND(I141*H141,2)</f>
        <v>0</v>
      </c>
      <c r="K141" s="137" t="s">
        <v>309</v>
      </c>
      <c r="L141" s="33"/>
      <c r="M141" s="142" t="s">
        <v>2</v>
      </c>
      <c r="N141" s="143" t="s">
        <v>42</v>
      </c>
      <c r="P141" s="144">
        <f>O141*H141</f>
        <v>0</v>
      </c>
      <c r="Q141" s="144">
        <v>0</v>
      </c>
      <c r="R141" s="144">
        <f>Q141*H141</f>
        <v>0</v>
      </c>
      <c r="S141" s="144">
        <v>0</v>
      </c>
      <c r="T141" s="145">
        <f>S141*H141</f>
        <v>0</v>
      </c>
      <c r="AR141" s="146" t="s">
        <v>86</v>
      </c>
      <c r="AT141" s="146" t="s">
        <v>306</v>
      </c>
      <c r="AU141" s="146" t="s">
        <v>80</v>
      </c>
      <c r="AY141" s="18" t="s">
        <v>304</v>
      </c>
      <c r="BE141" s="147">
        <f>IF(N141="základní",J141,0)</f>
        <v>0</v>
      </c>
      <c r="BF141" s="147">
        <f>IF(N141="snížená",J141,0)</f>
        <v>0</v>
      </c>
      <c r="BG141" s="147">
        <f>IF(N141="zákl. přenesená",J141,0)</f>
        <v>0</v>
      </c>
      <c r="BH141" s="147">
        <f>IF(N141="sníž. přenesená",J141,0)</f>
        <v>0</v>
      </c>
      <c r="BI141" s="147">
        <f>IF(N141="nulová",J141,0)</f>
        <v>0</v>
      </c>
      <c r="BJ141" s="18" t="s">
        <v>78</v>
      </c>
      <c r="BK141" s="147">
        <f>ROUND(I141*H141,2)</f>
        <v>0</v>
      </c>
      <c r="BL141" s="18" t="s">
        <v>86</v>
      </c>
      <c r="BM141" s="146" t="s">
        <v>868</v>
      </c>
    </row>
    <row r="142" spans="2:65" s="1" customFormat="1" x14ac:dyDescent="0.2">
      <c r="B142" s="33"/>
      <c r="D142" s="148" t="s">
        <v>311</v>
      </c>
      <c r="F142" s="149" t="s">
        <v>5985</v>
      </c>
      <c r="I142" s="150"/>
      <c r="L142" s="33"/>
      <c r="M142" s="151"/>
      <c r="T142" s="54"/>
      <c r="AT142" s="18" t="s">
        <v>311</v>
      </c>
      <c r="AU142" s="18" t="s">
        <v>80</v>
      </c>
    </row>
    <row r="143" spans="2:65" s="1" customFormat="1" ht="16.5" customHeight="1" x14ac:dyDescent="0.2">
      <c r="B143" s="134"/>
      <c r="C143" s="135" t="s">
        <v>570</v>
      </c>
      <c r="D143" s="135" t="s">
        <v>306</v>
      </c>
      <c r="E143" s="136" t="s">
        <v>5986</v>
      </c>
      <c r="F143" s="137" t="s">
        <v>5987</v>
      </c>
      <c r="G143" s="138" t="s">
        <v>134</v>
      </c>
      <c r="H143" s="139">
        <v>2</v>
      </c>
      <c r="I143" s="140"/>
      <c r="J143" s="141">
        <f>ROUND(I143*H143,2)</f>
        <v>0</v>
      </c>
      <c r="K143" s="137" t="s">
        <v>4892</v>
      </c>
      <c r="L143" s="33"/>
      <c r="M143" s="142" t="s">
        <v>2</v>
      </c>
      <c r="N143" s="143" t="s">
        <v>42</v>
      </c>
      <c r="P143" s="144">
        <f>O143*H143</f>
        <v>0</v>
      </c>
      <c r="Q143" s="144">
        <v>0</v>
      </c>
      <c r="R143" s="144">
        <f>Q143*H143</f>
        <v>0</v>
      </c>
      <c r="S143" s="144">
        <v>0</v>
      </c>
      <c r="T143" s="145">
        <f>S143*H143</f>
        <v>0</v>
      </c>
      <c r="AR143" s="146" t="s">
        <v>86</v>
      </c>
      <c r="AT143" s="146" t="s">
        <v>306</v>
      </c>
      <c r="AU143" s="146" t="s">
        <v>80</v>
      </c>
      <c r="AY143" s="18" t="s">
        <v>304</v>
      </c>
      <c r="BE143" s="147">
        <f>IF(N143="základní",J143,0)</f>
        <v>0</v>
      </c>
      <c r="BF143" s="147">
        <f>IF(N143="snížená",J143,0)</f>
        <v>0</v>
      </c>
      <c r="BG143" s="147">
        <f>IF(N143="zákl. přenesená",J143,0)</f>
        <v>0</v>
      </c>
      <c r="BH143" s="147">
        <f>IF(N143="sníž. přenesená",J143,0)</f>
        <v>0</v>
      </c>
      <c r="BI143" s="147">
        <f>IF(N143="nulová",J143,0)</f>
        <v>0</v>
      </c>
      <c r="BJ143" s="18" t="s">
        <v>78</v>
      </c>
      <c r="BK143" s="147">
        <f>ROUND(I143*H143,2)</f>
        <v>0</v>
      </c>
      <c r="BL143" s="18" t="s">
        <v>86</v>
      </c>
      <c r="BM143" s="146" t="s">
        <v>881</v>
      </c>
    </row>
    <row r="144" spans="2:65" s="1" customFormat="1" ht="33" customHeight="1" x14ac:dyDescent="0.2">
      <c r="B144" s="134"/>
      <c r="C144" s="135" t="s">
        <v>578</v>
      </c>
      <c r="D144" s="135" t="s">
        <v>306</v>
      </c>
      <c r="E144" s="136" t="s">
        <v>5988</v>
      </c>
      <c r="F144" s="137" t="s">
        <v>5989</v>
      </c>
      <c r="G144" s="138" t="s">
        <v>4509</v>
      </c>
      <c r="H144" s="139">
        <v>210</v>
      </c>
      <c r="I144" s="140"/>
      <c r="J144" s="141">
        <f>ROUND(I144*H144,2)</f>
        <v>0</v>
      </c>
      <c r="K144" s="137" t="s">
        <v>309</v>
      </c>
      <c r="L144" s="33"/>
      <c r="M144" s="142" t="s">
        <v>2</v>
      </c>
      <c r="N144" s="143" t="s">
        <v>42</v>
      </c>
      <c r="P144" s="144">
        <f>O144*H144</f>
        <v>0</v>
      </c>
      <c r="Q144" s="144">
        <v>0</v>
      </c>
      <c r="R144" s="144">
        <f>Q144*H144</f>
        <v>0</v>
      </c>
      <c r="S144" s="144">
        <v>0</v>
      </c>
      <c r="T144" s="145">
        <f>S144*H144</f>
        <v>0</v>
      </c>
      <c r="AR144" s="146" t="s">
        <v>86</v>
      </c>
      <c r="AT144" s="146" t="s">
        <v>306</v>
      </c>
      <c r="AU144" s="146" t="s">
        <v>80</v>
      </c>
      <c r="AY144" s="18" t="s">
        <v>304</v>
      </c>
      <c r="BE144" s="147">
        <f>IF(N144="základní",J144,0)</f>
        <v>0</v>
      </c>
      <c r="BF144" s="147">
        <f>IF(N144="snížená",J144,0)</f>
        <v>0</v>
      </c>
      <c r="BG144" s="147">
        <f>IF(N144="zákl. přenesená",J144,0)</f>
        <v>0</v>
      </c>
      <c r="BH144" s="147">
        <f>IF(N144="sníž. přenesená",J144,0)</f>
        <v>0</v>
      </c>
      <c r="BI144" s="147">
        <f>IF(N144="nulová",J144,0)</f>
        <v>0</v>
      </c>
      <c r="BJ144" s="18" t="s">
        <v>78</v>
      </c>
      <c r="BK144" s="147">
        <f>ROUND(I144*H144,2)</f>
        <v>0</v>
      </c>
      <c r="BL144" s="18" t="s">
        <v>86</v>
      </c>
      <c r="BM144" s="146" t="s">
        <v>898</v>
      </c>
    </row>
    <row r="145" spans="2:65" s="1" customFormat="1" x14ac:dyDescent="0.2">
      <c r="B145" s="33"/>
      <c r="D145" s="148" t="s">
        <v>311</v>
      </c>
      <c r="F145" s="149" t="s">
        <v>5990</v>
      </c>
      <c r="I145" s="150"/>
      <c r="L145" s="33"/>
      <c r="M145" s="151"/>
      <c r="T145" s="54"/>
      <c r="AT145" s="18" t="s">
        <v>311</v>
      </c>
      <c r="AU145" s="18" t="s">
        <v>80</v>
      </c>
    </row>
    <row r="146" spans="2:65" s="1" customFormat="1" ht="24.2" customHeight="1" x14ac:dyDescent="0.2">
      <c r="B146" s="134"/>
      <c r="C146" s="135" t="s">
        <v>585</v>
      </c>
      <c r="D146" s="135" t="s">
        <v>306</v>
      </c>
      <c r="E146" s="136" t="s">
        <v>5991</v>
      </c>
      <c r="F146" s="137" t="s">
        <v>5992</v>
      </c>
      <c r="G146" s="138" t="s">
        <v>4509</v>
      </c>
      <c r="H146" s="139">
        <v>210</v>
      </c>
      <c r="I146" s="140"/>
      <c r="J146" s="141">
        <f>ROUND(I146*H146,2)</f>
        <v>0</v>
      </c>
      <c r="K146" s="137" t="s">
        <v>309</v>
      </c>
      <c r="L146" s="33"/>
      <c r="M146" s="142" t="s">
        <v>2</v>
      </c>
      <c r="N146" s="143" t="s">
        <v>42</v>
      </c>
      <c r="P146" s="144">
        <f>O146*H146</f>
        <v>0</v>
      </c>
      <c r="Q146" s="144">
        <v>0</v>
      </c>
      <c r="R146" s="144">
        <f>Q146*H146</f>
        <v>0</v>
      </c>
      <c r="S146" s="144">
        <v>0</v>
      </c>
      <c r="T146" s="145">
        <f>S146*H146</f>
        <v>0</v>
      </c>
      <c r="AR146" s="146" t="s">
        <v>86</v>
      </c>
      <c r="AT146" s="146" t="s">
        <v>306</v>
      </c>
      <c r="AU146" s="146" t="s">
        <v>80</v>
      </c>
      <c r="AY146" s="18" t="s">
        <v>304</v>
      </c>
      <c r="BE146" s="147">
        <f>IF(N146="základní",J146,0)</f>
        <v>0</v>
      </c>
      <c r="BF146" s="147">
        <f>IF(N146="snížená",J146,0)</f>
        <v>0</v>
      </c>
      <c r="BG146" s="147">
        <f>IF(N146="zákl. přenesená",J146,0)</f>
        <v>0</v>
      </c>
      <c r="BH146" s="147">
        <f>IF(N146="sníž. přenesená",J146,0)</f>
        <v>0</v>
      </c>
      <c r="BI146" s="147">
        <f>IF(N146="nulová",J146,0)</f>
        <v>0</v>
      </c>
      <c r="BJ146" s="18" t="s">
        <v>78</v>
      </c>
      <c r="BK146" s="147">
        <f>ROUND(I146*H146,2)</f>
        <v>0</v>
      </c>
      <c r="BL146" s="18" t="s">
        <v>86</v>
      </c>
      <c r="BM146" s="146" t="s">
        <v>932</v>
      </c>
    </row>
    <row r="147" spans="2:65" s="1" customFormat="1" x14ac:dyDescent="0.2">
      <c r="B147" s="33"/>
      <c r="D147" s="148" t="s">
        <v>311</v>
      </c>
      <c r="F147" s="149" t="s">
        <v>5993</v>
      </c>
      <c r="I147" s="150"/>
      <c r="L147" s="33"/>
      <c r="M147" s="151"/>
      <c r="T147" s="54"/>
      <c r="AT147" s="18" t="s">
        <v>311</v>
      </c>
      <c r="AU147" s="18" t="s">
        <v>80</v>
      </c>
    </row>
    <row r="148" spans="2:65" s="1" customFormat="1" ht="16.5" customHeight="1" x14ac:dyDescent="0.2">
      <c r="B148" s="134"/>
      <c r="C148" s="135" t="s">
        <v>593</v>
      </c>
      <c r="D148" s="135" t="s">
        <v>306</v>
      </c>
      <c r="E148" s="136" t="s">
        <v>5994</v>
      </c>
      <c r="F148" s="137" t="s">
        <v>5995</v>
      </c>
      <c r="G148" s="138" t="s">
        <v>4509</v>
      </c>
      <c r="H148" s="139">
        <v>210</v>
      </c>
      <c r="I148" s="140"/>
      <c r="J148" s="141">
        <f>ROUND(I148*H148,2)</f>
        <v>0</v>
      </c>
      <c r="K148" s="137" t="s">
        <v>4892</v>
      </c>
      <c r="L148" s="33"/>
      <c r="M148" s="142" t="s">
        <v>2</v>
      </c>
      <c r="N148" s="143" t="s">
        <v>42</v>
      </c>
      <c r="P148" s="144">
        <f>O148*H148</f>
        <v>0</v>
      </c>
      <c r="Q148" s="144">
        <v>0</v>
      </c>
      <c r="R148" s="144">
        <f>Q148*H148</f>
        <v>0</v>
      </c>
      <c r="S148" s="144">
        <v>0</v>
      </c>
      <c r="T148" s="145">
        <f>S148*H148</f>
        <v>0</v>
      </c>
      <c r="AR148" s="146" t="s">
        <v>86</v>
      </c>
      <c r="AT148" s="146" t="s">
        <v>306</v>
      </c>
      <c r="AU148" s="146" t="s">
        <v>80</v>
      </c>
      <c r="AY148" s="18" t="s">
        <v>304</v>
      </c>
      <c r="BE148" s="147">
        <f>IF(N148="základní",J148,0)</f>
        <v>0</v>
      </c>
      <c r="BF148" s="147">
        <f>IF(N148="snížená",J148,0)</f>
        <v>0</v>
      </c>
      <c r="BG148" s="147">
        <f>IF(N148="zákl. přenesená",J148,0)</f>
        <v>0</v>
      </c>
      <c r="BH148" s="147">
        <f>IF(N148="sníž. přenesená",J148,0)</f>
        <v>0</v>
      </c>
      <c r="BI148" s="147">
        <f>IF(N148="nulová",J148,0)</f>
        <v>0</v>
      </c>
      <c r="BJ148" s="18" t="s">
        <v>78</v>
      </c>
      <c r="BK148" s="147">
        <f>ROUND(I148*H148,2)</f>
        <v>0</v>
      </c>
      <c r="BL148" s="18" t="s">
        <v>86</v>
      </c>
      <c r="BM148" s="146" t="s">
        <v>944</v>
      </c>
    </row>
    <row r="149" spans="2:65" s="1" customFormat="1" ht="16.5" customHeight="1" x14ac:dyDescent="0.2">
      <c r="B149" s="134"/>
      <c r="C149" s="135" t="s">
        <v>596</v>
      </c>
      <c r="D149" s="135" t="s">
        <v>306</v>
      </c>
      <c r="E149" s="136" t="s">
        <v>5996</v>
      </c>
      <c r="F149" s="137" t="s">
        <v>5997</v>
      </c>
      <c r="G149" s="138" t="s">
        <v>130</v>
      </c>
      <c r="H149" s="139">
        <v>228</v>
      </c>
      <c r="I149" s="140"/>
      <c r="J149" s="141">
        <f>ROUND(I149*H149,2)</f>
        <v>0</v>
      </c>
      <c r="K149" s="137" t="s">
        <v>4892</v>
      </c>
      <c r="L149" s="33"/>
      <c r="M149" s="142" t="s">
        <v>2</v>
      </c>
      <c r="N149" s="143" t="s">
        <v>42</v>
      </c>
      <c r="P149" s="144">
        <f>O149*H149</f>
        <v>0</v>
      </c>
      <c r="Q149" s="144">
        <v>0</v>
      </c>
      <c r="R149" s="144">
        <f>Q149*H149</f>
        <v>0</v>
      </c>
      <c r="S149" s="144">
        <v>0</v>
      </c>
      <c r="T149" s="145">
        <f>S149*H149</f>
        <v>0</v>
      </c>
      <c r="AR149" s="146" t="s">
        <v>86</v>
      </c>
      <c r="AT149" s="146" t="s">
        <v>306</v>
      </c>
      <c r="AU149" s="146" t="s">
        <v>80</v>
      </c>
      <c r="AY149" s="18" t="s">
        <v>304</v>
      </c>
      <c r="BE149" s="147">
        <f>IF(N149="základní",J149,0)</f>
        <v>0</v>
      </c>
      <c r="BF149" s="147">
        <f>IF(N149="snížená",J149,0)</f>
        <v>0</v>
      </c>
      <c r="BG149" s="147">
        <f>IF(N149="zákl. přenesená",J149,0)</f>
        <v>0</v>
      </c>
      <c r="BH149" s="147">
        <f>IF(N149="sníž. přenesená",J149,0)</f>
        <v>0</v>
      </c>
      <c r="BI149" s="147">
        <f>IF(N149="nulová",J149,0)</f>
        <v>0</v>
      </c>
      <c r="BJ149" s="18" t="s">
        <v>78</v>
      </c>
      <c r="BK149" s="147">
        <f>ROUND(I149*H149,2)</f>
        <v>0</v>
      </c>
      <c r="BL149" s="18" t="s">
        <v>86</v>
      </c>
      <c r="BM149" s="146" t="s">
        <v>972</v>
      </c>
    </row>
    <row r="150" spans="2:65" s="1" customFormat="1" ht="21.75" customHeight="1" x14ac:dyDescent="0.2">
      <c r="B150" s="134"/>
      <c r="C150" s="135" t="s">
        <v>603</v>
      </c>
      <c r="D150" s="135" t="s">
        <v>306</v>
      </c>
      <c r="E150" s="136" t="s">
        <v>5998</v>
      </c>
      <c r="F150" s="137" t="s">
        <v>5999</v>
      </c>
      <c r="G150" s="138" t="s">
        <v>134</v>
      </c>
      <c r="H150" s="139">
        <v>11.4</v>
      </c>
      <c r="I150" s="140"/>
      <c r="J150" s="141">
        <f>ROUND(I150*H150,2)</f>
        <v>0</v>
      </c>
      <c r="K150" s="137" t="s">
        <v>309</v>
      </c>
      <c r="L150" s="33"/>
      <c r="M150" s="142" t="s">
        <v>2</v>
      </c>
      <c r="N150" s="143" t="s">
        <v>42</v>
      </c>
      <c r="P150" s="144">
        <f>O150*H150</f>
        <v>0</v>
      </c>
      <c r="Q150" s="144">
        <v>0</v>
      </c>
      <c r="R150" s="144">
        <f>Q150*H150</f>
        <v>0</v>
      </c>
      <c r="S150" s="144">
        <v>0</v>
      </c>
      <c r="T150" s="145">
        <f>S150*H150</f>
        <v>0</v>
      </c>
      <c r="AR150" s="146" t="s">
        <v>86</v>
      </c>
      <c r="AT150" s="146" t="s">
        <v>306</v>
      </c>
      <c r="AU150" s="146" t="s">
        <v>80</v>
      </c>
      <c r="AY150" s="18" t="s">
        <v>304</v>
      </c>
      <c r="BE150" s="147">
        <f>IF(N150="základní",J150,0)</f>
        <v>0</v>
      </c>
      <c r="BF150" s="147">
        <f>IF(N150="snížená",J150,0)</f>
        <v>0</v>
      </c>
      <c r="BG150" s="147">
        <f>IF(N150="zákl. přenesená",J150,0)</f>
        <v>0</v>
      </c>
      <c r="BH150" s="147">
        <f>IF(N150="sníž. přenesená",J150,0)</f>
        <v>0</v>
      </c>
      <c r="BI150" s="147">
        <f>IF(N150="nulová",J150,0)</f>
        <v>0</v>
      </c>
      <c r="BJ150" s="18" t="s">
        <v>78</v>
      </c>
      <c r="BK150" s="147">
        <f>ROUND(I150*H150,2)</f>
        <v>0</v>
      </c>
      <c r="BL150" s="18" t="s">
        <v>86</v>
      </c>
      <c r="BM150" s="146" t="s">
        <v>1016</v>
      </c>
    </row>
    <row r="151" spans="2:65" s="1" customFormat="1" x14ac:dyDescent="0.2">
      <c r="B151" s="33"/>
      <c r="D151" s="148" t="s">
        <v>311</v>
      </c>
      <c r="F151" s="149" t="s">
        <v>6000</v>
      </c>
      <c r="I151" s="150"/>
      <c r="L151" s="33"/>
      <c r="M151" s="151"/>
      <c r="T151" s="54"/>
      <c r="AT151" s="18" t="s">
        <v>311</v>
      </c>
      <c r="AU151" s="18" t="s">
        <v>80</v>
      </c>
    </row>
    <row r="152" spans="2:65" s="1" customFormat="1" ht="16.5" customHeight="1" x14ac:dyDescent="0.2">
      <c r="B152" s="134"/>
      <c r="C152" s="135" t="s">
        <v>608</v>
      </c>
      <c r="D152" s="135" t="s">
        <v>306</v>
      </c>
      <c r="E152" s="136" t="s">
        <v>6001</v>
      </c>
      <c r="F152" s="137" t="s">
        <v>6002</v>
      </c>
      <c r="G152" s="138" t="s">
        <v>134</v>
      </c>
      <c r="H152" s="139">
        <v>11.4</v>
      </c>
      <c r="I152" s="140"/>
      <c r="J152" s="141">
        <f>ROUND(I152*H152,2)</f>
        <v>0</v>
      </c>
      <c r="K152" s="137" t="s">
        <v>4892</v>
      </c>
      <c r="L152" s="33"/>
      <c r="M152" s="142" t="s">
        <v>2</v>
      </c>
      <c r="N152" s="143" t="s">
        <v>42</v>
      </c>
      <c r="P152" s="144">
        <f>O152*H152</f>
        <v>0</v>
      </c>
      <c r="Q152" s="144">
        <v>0</v>
      </c>
      <c r="R152" s="144">
        <f>Q152*H152</f>
        <v>0</v>
      </c>
      <c r="S152" s="144">
        <v>0</v>
      </c>
      <c r="T152" s="145">
        <f>S152*H152</f>
        <v>0</v>
      </c>
      <c r="AR152" s="146" t="s">
        <v>86</v>
      </c>
      <c r="AT152" s="146" t="s">
        <v>306</v>
      </c>
      <c r="AU152" s="146" t="s">
        <v>80</v>
      </c>
      <c r="AY152" s="18" t="s">
        <v>304</v>
      </c>
      <c r="BE152" s="147">
        <f>IF(N152="základní",J152,0)</f>
        <v>0</v>
      </c>
      <c r="BF152" s="147">
        <f>IF(N152="snížená",J152,0)</f>
        <v>0</v>
      </c>
      <c r="BG152" s="147">
        <f>IF(N152="zákl. přenesená",J152,0)</f>
        <v>0</v>
      </c>
      <c r="BH152" s="147">
        <f>IF(N152="sníž. přenesená",J152,0)</f>
        <v>0</v>
      </c>
      <c r="BI152" s="147">
        <f>IF(N152="nulová",J152,0)</f>
        <v>0</v>
      </c>
      <c r="BJ152" s="18" t="s">
        <v>78</v>
      </c>
      <c r="BK152" s="147">
        <f>ROUND(I152*H152,2)</f>
        <v>0</v>
      </c>
      <c r="BL152" s="18" t="s">
        <v>86</v>
      </c>
      <c r="BM152" s="146" t="s">
        <v>1125</v>
      </c>
    </row>
    <row r="153" spans="2:65" s="11" customFormat="1" ht="22.9" customHeight="1" x14ac:dyDescent="0.2">
      <c r="B153" s="122"/>
      <c r="D153" s="123" t="s">
        <v>70</v>
      </c>
      <c r="E153" s="132" t="s">
        <v>5637</v>
      </c>
      <c r="F153" s="132" t="s">
        <v>6003</v>
      </c>
      <c r="I153" s="125"/>
      <c r="J153" s="133">
        <f>BK153</f>
        <v>0</v>
      </c>
      <c r="L153" s="122"/>
      <c r="M153" s="127"/>
      <c r="P153" s="128">
        <f>SUM(P154:P156)</f>
        <v>0</v>
      </c>
      <c r="R153" s="128">
        <f>SUM(R154:R156)</f>
        <v>0</v>
      </c>
      <c r="T153" s="129">
        <f>SUM(T154:T156)</f>
        <v>0</v>
      </c>
      <c r="AR153" s="123" t="s">
        <v>78</v>
      </c>
      <c r="AT153" s="130" t="s">
        <v>70</v>
      </c>
      <c r="AU153" s="130" t="s">
        <v>78</v>
      </c>
      <c r="AY153" s="123" t="s">
        <v>304</v>
      </c>
      <c r="BK153" s="131">
        <f>SUM(BK154:BK156)</f>
        <v>0</v>
      </c>
    </row>
    <row r="154" spans="2:65" s="1" customFormat="1" ht="16.5" customHeight="1" x14ac:dyDescent="0.2">
      <c r="B154" s="134"/>
      <c r="C154" s="181" t="s">
        <v>616</v>
      </c>
      <c r="D154" s="181" t="s">
        <v>535</v>
      </c>
      <c r="E154" s="182" t="s">
        <v>6004</v>
      </c>
      <c r="F154" s="183" t="s">
        <v>6005</v>
      </c>
      <c r="G154" s="184" t="s">
        <v>130</v>
      </c>
      <c r="H154" s="185">
        <v>228</v>
      </c>
      <c r="I154" s="186"/>
      <c r="J154" s="187">
        <f>ROUND(I154*H154,2)</f>
        <v>0</v>
      </c>
      <c r="K154" s="183" t="s">
        <v>4892</v>
      </c>
      <c r="L154" s="188"/>
      <c r="M154" s="189" t="s">
        <v>2</v>
      </c>
      <c r="N154" s="190" t="s">
        <v>42</v>
      </c>
      <c r="P154" s="144">
        <f>O154*H154</f>
        <v>0</v>
      </c>
      <c r="Q154" s="144">
        <v>0</v>
      </c>
      <c r="R154" s="144">
        <f>Q154*H154</f>
        <v>0</v>
      </c>
      <c r="S154" s="144">
        <v>0</v>
      </c>
      <c r="T154" s="145">
        <f>S154*H154</f>
        <v>0</v>
      </c>
      <c r="AR154" s="146" t="s">
        <v>98</v>
      </c>
      <c r="AT154" s="146" t="s">
        <v>535</v>
      </c>
      <c r="AU154" s="146" t="s">
        <v>80</v>
      </c>
      <c r="AY154" s="18" t="s">
        <v>304</v>
      </c>
      <c r="BE154" s="147">
        <f>IF(N154="základní",J154,0)</f>
        <v>0</v>
      </c>
      <c r="BF154" s="147">
        <f>IF(N154="snížená",J154,0)</f>
        <v>0</v>
      </c>
      <c r="BG154" s="147">
        <f>IF(N154="zákl. přenesená",J154,0)</f>
        <v>0</v>
      </c>
      <c r="BH154" s="147">
        <f>IF(N154="sníž. přenesená",J154,0)</f>
        <v>0</v>
      </c>
      <c r="BI154" s="147">
        <f>IF(N154="nulová",J154,0)</f>
        <v>0</v>
      </c>
      <c r="BJ154" s="18" t="s">
        <v>78</v>
      </c>
      <c r="BK154" s="147">
        <f>ROUND(I154*H154,2)</f>
        <v>0</v>
      </c>
      <c r="BL154" s="18" t="s">
        <v>86</v>
      </c>
      <c r="BM154" s="146" t="s">
        <v>1225</v>
      </c>
    </row>
    <row r="155" spans="2:65" s="1" customFormat="1" ht="16.5" customHeight="1" x14ac:dyDescent="0.2">
      <c r="B155" s="134"/>
      <c r="C155" s="181" t="s">
        <v>623</v>
      </c>
      <c r="D155" s="181" t="s">
        <v>535</v>
      </c>
      <c r="E155" s="182" t="s">
        <v>6006</v>
      </c>
      <c r="F155" s="183" t="s">
        <v>6007</v>
      </c>
      <c r="G155" s="184" t="s">
        <v>134</v>
      </c>
      <c r="H155" s="185">
        <v>22.8</v>
      </c>
      <c r="I155" s="186"/>
      <c r="J155" s="187">
        <f>ROUND(I155*H155,2)</f>
        <v>0</v>
      </c>
      <c r="K155" s="183" t="s">
        <v>4892</v>
      </c>
      <c r="L155" s="188"/>
      <c r="M155" s="189" t="s">
        <v>2</v>
      </c>
      <c r="N155" s="190" t="s">
        <v>42</v>
      </c>
      <c r="P155" s="144">
        <f>O155*H155</f>
        <v>0</v>
      </c>
      <c r="Q155" s="144">
        <v>0</v>
      </c>
      <c r="R155" s="144">
        <f>Q155*H155</f>
        <v>0</v>
      </c>
      <c r="S155" s="144">
        <v>0</v>
      </c>
      <c r="T155" s="145">
        <f>S155*H155</f>
        <v>0</v>
      </c>
      <c r="AR155" s="146" t="s">
        <v>98</v>
      </c>
      <c r="AT155" s="146" t="s">
        <v>535</v>
      </c>
      <c r="AU155" s="146" t="s">
        <v>80</v>
      </c>
      <c r="AY155" s="18" t="s">
        <v>304</v>
      </c>
      <c r="BE155" s="147">
        <f>IF(N155="základní",J155,0)</f>
        <v>0</v>
      </c>
      <c r="BF155" s="147">
        <f>IF(N155="snížená",J155,0)</f>
        <v>0</v>
      </c>
      <c r="BG155" s="147">
        <f>IF(N155="zákl. přenesená",J155,0)</f>
        <v>0</v>
      </c>
      <c r="BH155" s="147">
        <f>IF(N155="sníž. přenesená",J155,0)</f>
        <v>0</v>
      </c>
      <c r="BI155" s="147">
        <f>IF(N155="nulová",J155,0)</f>
        <v>0</v>
      </c>
      <c r="BJ155" s="18" t="s">
        <v>78</v>
      </c>
      <c r="BK155" s="147">
        <f>ROUND(I155*H155,2)</f>
        <v>0</v>
      </c>
      <c r="BL155" s="18" t="s">
        <v>86</v>
      </c>
      <c r="BM155" s="146" t="s">
        <v>1236</v>
      </c>
    </row>
    <row r="156" spans="2:65" s="1" customFormat="1" ht="16.5" customHeight="1" x14ac:dyDescent="0.2">
      <c r="B156" s="134"/>
      <c r="C156" s="181" t="s">
        <v>630</v>
      </c>
      <c r="D156" s="181" t="s">
        <v>535</v>
      </c>
      <c r="E156" s="182" t="s">
        <v>6008</v>
      </c>
      <c r="F156" s="183" t="s">
        <v>6009</v>
      </c>
      <c r="G156" s="184" t="s">
        <v>4509</v>
      </c>
      <c r="H156" s="185">
        <v>210</v>
      </c>
      <c r="I156" s="186"/>
      <c r="J156" s="187">
        <f>ROUND(I156*H156,2)</f>
        <v>0</v>
      </c>
      <c r="K156" s="183" t="s">
        <v>4892</v>
      </c>
      <c r="L156" s="188"/>
      <c r="M156" s="189" t="s">
        <v>2</v>
      </c>
      <c r="N156" s="190" t="s">
        <v>42</v>
      </c>
      <c r="P156" s="144">
        <f>O156*H156</f>
        <v>0</v>
      </c>
      <c r="Q156" s="144">
        <v>0</v>
      </c>
      <c r="R156" s="144">
        <f>Q156*H156</f>
        <v>0</v>
      </c>
      <c r="S156" s="144">
        <v>0</v>
      </c>
      <c r="T156" s="145">
        <f>S156*H156</f>
        <v>0</v>
      </c>
      <c r="AR156" s="146" t="s">
        <v>98</v>
      </c>
      <c r="AT156" s="146" t="s">
        <v>535</v>
      </c>
      <c r="AU156" s="146" t="s">
        <v>80</v>
      </c>
      <c r="AY156" s="18" t="s">
        <v>304</v>
      </c>
      <c r="BE156" s="147">
        <f>IF(N156="základní",J156,0)</f>
        <v>0</v>
      </c>
      <c r="BF156" s="147">
        <f>IF(N156="snížená",J156,0)</f>
        <v>0</v>
      </c>
      <c r="BG156" s="147">
        <f>IF(N156="zákl. přenesená",J156,0)</f>
        <v>0</v>
      </c>
      <c r="BH156" s="147">
        <f>IF(N156="sníž. přenesená",J156,0)</f>
        <v>0</v>
      </c>
      <c r="BI156" s="147">
        <f>IF(N156="nulová",J156,0)</f>
        <v>0</v>
      </c>
      <c r="BJ156" s="18" t="s">
        <v>78</v>
      </c>
      <c r="BK156" s="147">
        <f>ROUND(I156*H156,2)</f>
        <v>0</v>
      </c>
      <c r="BL156" s="18" t="s">
        <v>86</v>
      </c>
      <c r="BM156" s="146" t="s">
        <v>1258</v>
      </c>
    </row>
    <row r="157" spans="2:65" s="11" customFormat="1" ht="25.9" customHeight="1" x14ac:dyDescent="0.2">
      <c r="B157" s="122"/>
      <c r="D157" s="123" t="s">
        <v>70</v>
      </c>
      <c r="E157" s="124" t="s">
        <v>5641</v>
      </c>
      <c r="F157" s="124" t="s">
        <v>6010</v>
      </c>
      <c r="I157" s="125"/>
      <c r="J157" s="126">
        <f>BK157</f>
        <v>0</v>
      </c>
      <c r="L157" s="122"/>
      <c r="M157" s="127"/>
      <c r="P157" s="128">
        <f>P158+P183</f>
        <v>0</v>
      </c>
      <c r="R157" s="128">
        <f>R158+R183</f>
        <v>0</v>
      </c>
      <c r="T157" s="129">
        <f>T158+T183</f>
        <v>0</v>
      </c>
      <c r="AR157" s="123" t="s">
        <v>78</v>
      </c>
      <c r="AT157" s="130" t="s">
        <v>70</v>
      </c>
      <c r="AU157" s="130" t="s">
        <v>71</v>
      </c>
      <c r="AY157" s="123" t="s">
        <v>304</v>
      </c>
      <c r="BK157" s="131">
        <f>BK158+BK183</f>
        <v>0</v>
      </c>
    </row>
    <row r="158" spans="2:65" s="11" customFormat="1" ht="22.9" customHeight="1" x14ac:dyDescent="0.2">
      <c r="B158" s="122"/>
      <c r="D158" s="123" t="s">
        <v>70</v>
      </c>
      <c r="E158" s="132" t="s">
        <v>5647</v>
      </c>
      <c r="F158" s="132" t="s">
        <v>6011</v>
      </c>
      <c r="I158" s="125"/>
      <c r="J158" s="133">
        <f>BK158</f>
        <v>0</v>
      </c>
      <c r="L158" s="122"/>
      <c r="M158" s="127"/>
      <c r="P158" s="128">
        <f>SUM(P159:P182)</f>
        <v>0</v>
      </c>
      <c r="R158" s="128">
        <f>SUM(R159:R182)</f>
        <v>0</v>
      </c>
      <c r="T158" s="129">
        <f>SUM(T159:T182)</f>
        <v>0</v>
      </c>
      <c r="AR158" s="123" t="s">
        <v>78</v>
      </c>
      <c r="AT158" s="130" t="s">
        <v>70</v>
      </c>
      <c r="AU158" s="130" t="s">
        <v>78</v>
      </c>
      <c r="AY158" s="123" t="s">
        <v>304</v>
      </c>
      <c r="BK158" s="131">
        <f>SUM(BK159:BK182)</f>
        <v>0</v>
      </c>
    </row>
    <row r="159" spans="2:65" s="1" customFormat="1" ht="44.25" customHeight="1" x14ac:dyDescent="0.2">
      <c r="B159" s="134"/>
      <c r="C159" s="135" t="s">
        <v>643</v>
      </c>
      <c r="D159" s="135" t="s">
        <v>306</v>
      </c>
      <c r="E159" s="136" t="s">
        <v>6012</v>
      </c>
      <c r="F159" s="137" t="s">
        <v>6013</v>
      </c>
      <c r="G159" s="138" t="s">
        <v>134</v>
      </c>
      <c r="H159" s="139">
        <v>171</v>
      </c>
      <c r="I159" s="140"/>
      <c r="J159" s="141">
        <f>ROUND(I159*H159,2)</f>
        <v>0</v>
      </c>
      <c r="K159" s="137" t="s">
        <v>309</v>
      </c>
      <c r="L159" s="33"/>
      <c r="M159" s="142" t="s">
        <v>2</v>
      </c>
      <c r="N159" s="143" t="s">
        <v>42</v>
      </c>
      <c r="P159" s="144">
        <f>O159*H159</f>
        <v>0</v>
      </c>
      <c r="Q159" s="144">
        <v>0</v>
      </c>
      <c r="R159" s="144">
        <f>Q159*H159</f>
        <v>0</v>
      </c>
      <c r="S159" s="144">
        <v>0</v>
      </c>
      <c r="T159" s="145">
        <f>S159*H159</f>
        <v>0</v>
      </c>
      <c r="AR159" s="146" t="s">
        <v>86</v>
      </c>
      <c r="AT159" s="146" t="s">
        <v>306</v>
      </c>
      <c r="AU159" s="146" t="s">
        <v>80</v>
      </c>
      <c r="AY159" s="18" t="s">
        <v>304</v>
      </c>
      <c r="BE159" s="147">
        <f>IF(N159="základní",J159,0)</f>
        <v>0</v>
      </c>
      <c r="BF159" s="147">
        <f>IF(N159="snížená",J159,0)</f>
        <v>0</v>
      </c>
      <c r="BG159" s="147">
        <f>IF(N159="zákl. přenesená",J159,0)</f>
        <v>0</v>
      </c>
      <c r="BH159" s="147">
        <f>IF(N159="sníž. přenesená",J159,0)</f>
        <v>0</v>
      </c>
      <c r="BI159" s="147">
        <f>IF(N159="nulová",J159,0)</f>
        <v>0</v>
      </c>
      <c r="BJ159" s="18" t="s">
        <v>78</v>
      </c>
      <c r="BK159" s="147">
        <f>ROUND(I159*H159,2)</f>
        <v>0</v>
      </c>
      <c r="BL159" s="18" t="s">
        <v>86</v>
      </c>
      <c r="BM159" s="146" t="s">
        <v>6014</v>
      </c>
    </row>
    <row r="160" spans="2:65" s="1" customFormat="1" x14ac:dyDescent="0.2">
      <c r="B160" s="33"/>
      <c r="D160" s="148" t="s">
        <v>311</v>
      </c>
      <c r="F160" s="149" t="s">
        <v>6015</v>
      </c>
      <c r="I160" s="150"/>
      <c r="L160" s="33"/>
      <c r="M160" s="151"/>
      <c r="T160" s="54"/>
      <c r="AT160" s="18" t="s">
        <v>311</v>
      </c>
      <c r="AU160" s="18" t="s">
        <v>80</v>
      </c>
    </row>
    <row r="161" spans="2:65" s="13" customFormat="1" x14ac:dyDescent="0.2">
      <c r="B161" s="159"/>
      <c r="D161" s="153" t="s">
        <v>313</v>
      </c>
      <c r="F161" s="161" t="s">
        <v>6016</v>
      </c>
      <c r="H161" s="162">
        <v>171</v>
      </c>
      <c r="I161" s="163"/>
      <c r="L161" s="159"/>
      <c r="M161" s="164"/>
      <c r="T161" s="165"/>
      <c r="AT161" s="160" t="s">
        <v>313</v>
      </c>
      <c r="AU161" s="160" t="s">
        <v>80</v>
      </c>
      <c r="AV161" s="13" t="s">
        <v>80</v>
      </c>
      <c r="AW161" s="13" t="s">
        <v>3</v>
      </c>
      <c r="AX161" s="13" t="s">
        <v>78</v>
      </c>
      <c r="AY161" s="160" t="s">
        <v>304</v>
      </c>
    </row>
    <row r="162" spans="2:65" s="1" customFormat="1" ht="37.9" customHeight="1" x14ac:dyDescent="0.2">
      <c r="B162" s="134"/>
      <c r="C162" s="135" t="s">
        <v>650</v>
      </c>
      <c r="D162" s="135" t="s">
        <v>306</v>
      </c>
      <c r="E162" s="136" t="s">
        <v>362</v>
      </c>
      <c r="F162" s="137" t="s">
        <v>5942</v>
      </c>
      <c r="G162" s="138" t="s">
        <v>134</v>
      </c>
      <c r="H162" s="139">
        <v>171</v>
      </c>
      <c r="I162" s="140"/>
      <c r="J162" s="141">
        <f>ROUND(I162*H162,2)</f>
        <v>0</v>
      </c>
      <c r="K162" s="137" t="s">
        <v>309</v>
      </c>
      <c r="L162" s="33"/>
      <c r="M162" s="142" t="s">
        <v>2</v>
      </c>
      <c r="N162" s="143" t="s">
        <v>42</v>
      </c>
      <c r="P162" s="144">
        <f>O162*H162</f>
        <v>0</v>
      </c>
      <c r="Q162" s="144">
        <v>0</v>
      </c>
      <c r="R162" s="144">
        <f>Q162*H162</f>
        <v>0</v>
      </c>
      <c r="S162" s="144">
        <v>0</v>
      </c>
      <c r="T162" s="145">
        <f>S162*H162</f>
        <v>0</v>
      </c>
      <c r="AR162" s="146" t="s">
        <v>86</v>
      </c>
      <c r="AT162" s="146" t="s">
        <v>306</v>
      </c>
      <c r="AU162" s="146" t="s">
        <v>80</v>
      </c>
      <c r="AY162" s="18" t="s">
        <v>304</v>
      </c>
      <c r="BE162" s="147">
        <f>IF(N162="základní",J162,0)</f>
        <v>0</v>
      </c>
      <c r="BF162" s="147">
        <f>IF(N162="snížená",J162,0)</f>
        <v>0</v>
      </c>
      <c r="BG162" s="147">
        <f>IF(N162="zákl. přenesená",J162,0)</f>
        <v>0</v>
      </c>
      <c r="BH162" s="147">
        <f>IF(N162="sníž. přenesená",J162,0)</f>
        <v>0</v>
      </c>
      <c r="BI162" s="147">
        <f>IF(N162="nulová",J162,0)</f>
        <v>0</v>
      </c>
      <c r="BJ162" s="18" t="s">
        <v>78</v>
      </c>
      <c r="BK162" s="147">
        <f>ROUND(I162*H162,2)</f>
        <v>0</v>
      </c>
      <c r="BL162" s="18" t="s">
        <v>86</v>
      </c>
      <c r="BM162" s="146" t="s">
        <v>6017</v>
      </c>
    </row>
    <row r="163" spans="2:65" s="1" customFormat="1" x14ac:dyDescent="0.2">
      <c r="B163" s="33"/>
      <c r="D163" s="148" t="s">
        <v>311</v>
      </c>
      <c r="F163" s="149" t="s">
        <v>365</v>
      </c>
      <c r="I163" s="150"/>
      <c r="L163" s="33"/>
      <c r="M163" s="151"/>
      <c r="T163" s="54"/>
      <c r="AT163" s="18" t="s">
        <v>311</v>
      </c>
      <c r="AU163" s="18" t="s">
        <v>80</v>
      </c>
    </row>
    <row r="164" spans="2:65" s="13" customFormat="1" x14ac:dyDescent="0.2">
      <c r="B164" s="159"/>
      <c r="D164" s="153" t="s">
        <v>313</v>
      </c>
      <c r="F164" s="161" t="s">
        <v>6016</v>
      </c>
      <c r="H164" s="162">
        <v>171</v>
      </c>
      <c r="I164" s="163"/>
      <c r="L164" s="159"/>
      <c r="M164" s="164"/>
      <c r="T164" s="165"/>
      <c r="AT164" s="160" t="s">
        <v>313</v>
      </c>
      <c r="AU164" s="160" t="s">
        <v>80</v>
      </c>
      <c r="AV164" s="13" t="s">
        <v>80</v>
      </c>
      <c r="AW164" s="13" t="s">
        <v>3</v>
      </c>
      <c r="AX164" s="13" t="s">
        <v>78</v>
      </c>
      <c r="AY164" s="160" t="s">
        <v>304</v>
      </c>
    </row>
    <row r="165" spans="2:65" s="1" customFormat="1" ht="37.9" customHeight="1" x14ac:dyDescent="0.2">
      <c r="B165" s="134"/>
      <c r="C165" s="135" t="s">
        <v>661</v>
      </c>
      <c r="D165" s="135" t="s">
        <v>306</v>
      </c>
      <c r="E165" s="136" t="s">
        <v>6018</v>
      </c>
      <c r="F165" s="137" t="s">
        <v>6019</v>
      </c>
      <c r="G165" s="138" t="s">
        <v>130</v>
      </c>
      <c r="H165" s="139">
        <v>1140</v>
      </c>
      <c r="I165" s="140"/>
      <c r="J165" s="141">
        <f>ROUND(I165*H165,2)</f>
        <v>0</v>
      </c>
      <c r="K165" s="137" t="s">
        <v>309</v>
      </c>
      <c r="L165" s="33"/>
      <c r="M165" s="142" t="s">
        <v>2</v>
      </c>
      <c r="N165" s="143" t="s">
        <v>42</v>
      </c>
      <c r="P165" s="144">
        <f>O165*H165</f>
        <v>0</v>
      </c>
      <c r="Q165" s="144">
        <v>0</v>
      </c>
      <c r="R165" s="144">
        <f>Q165*H165</f>
        <v>0</v>
      </c>
      <c r="S165" s="144">
        <v>0</v>
      </c>
      <c r="T165" s="145">
        <f>S165*H165</f>
        <v>0</v>
      </c>
      <c r="AR165" s="146" t="s">
        <v>86</v>
      </c>
      <c r="AT165" s="146" t="s">
        <v>306</v>
      </c>
      <c r="AU165" s="146" t="s">
        <v>80</v>
      </c>
      <c r="AY165" s="18" t="s">
        <v>304</v>
      </c>
      <c r="BE165" s="147">
        <f>IF(N165="základní",J165,0)</f>
        <v>0</v>
      </c>
      <c r="BF165" s="147">
        <f>IF(N165="snížená",J165,0)</f>
        <v>0</v>
      </c>
      <c r="BG165" s="147">
        <f>IF(N165="zákl. přenesená",J165,0)</f>
        <v>0</v>
      </c>
      <c r="BH165" s="147">
        <f>IF(N165="sníž. přenesená",J165,0)</f>
        <v>0</v>
      </c>
      <c r="BI165" s="147">
        <f>IF(N165="nulová",J165,0)</f>
        <v>0</v>
      </c>
      <c r="BJ165" s="18" t="s">
        <v>78</v>
      </c>
      <c r="BK165" s="147">
        <f>ROUND(I165*H165,2)</f>
        <v>0</v>
      </c>
      <c r="BL165" s="18" t="s">
        <v>86</v>
      </c>
      <c r="BM165" s="146" t="s">
        <v>6020</v>
      </c>
    </row>
    <row r="166" spans="2:65" s="1" customFormat="1" x14ac:dyDescent="0.2">
      <c r="B166" s="33"/>
      <c r="D166" s="148" t="s">
        <v>311</v>
      </c>
      <c r="F166" s="149" t="s">
        <v>6021</v>
      </c>
      <c r="I166" s="150"/>
      <c r="L166" s="33"/>
      <c r="M166" s="151"/>
      <c r="T166" s="54"/>
      <c r="AT166" s="18" t="s">
        <v>311</v>
      </c>
      <c r="AU166" s="18" t="s">
        <v>80</v>
      </c>
    </row>
    <row r="167" spans="2:65" s="1" customFormat="1" ht="19.5" x14ac:dyDescent="0.2">
      <c r="B167" s="33"/>
      <c r="D167" s="153" t="s">
        <v>360</v>
      </c>
      <c r="F167" s="180" t="s">
        <v>6022</v>
      </c>
      <c r="I167" s="150"/>
      <c r="L167" s="33"/>
      <c r="M167" s="151"/>
      <c r="T167" s="54"/>
      <c r="AT167" s="18" t="s">
        <v>360</v>
      </c>
      <c r="AU167" s="18" t="s">
        <v>80</v>
      </c>
    </row>
    <row r="168" spans="2:65" s="1" customFormat="1" ht="33" customHeight="1" x14ac:dyDescent="0.2">
      <c r="B168" s="134"/>
      <c r="C168" s="135" t="s">
        <v>673</v>
      </c>
      <c r="D168" s="135" t="s">
        <v>306</v>
      </c>
      <c r="E168" s="136" t="s">
        <v>6023</v>
      </c>
      <c r="F168" s="137" t="s">
        <v>6024</v>
      </c>
      <c r="G168" s="138" t="s">
        <v>130</v>
      </c>
      <c r="H168" s="139">
        <v>1140</v>
      </c>
      <c r="I168" s="140"/>
      <c r="J168" s="141">
        <f>ROUND(I168*H168,2)</f>
        <v>0</v>
      </c>
      <c r="K168" s="137" t="s">
        <v>4892</v>
      </c>
      <c r="L168" s="33"/>
      <c r="M168" s="142" t="s">
        <v>2</v>
      </c>
      <c r="N168" s="143" t="s">
        <v>42</v>
      </c>
      <c r="P168" s="144">
        <f>O168*H168</f>
        <v>0</v>
      </c>
      <c r="Q168" s="144">
        <v>0</v>
      </c>
      <c r="R168" s="144">
        <f>Q168*H168</f>
        <v>0</v>
      </c>
      <c r="S168" s="144">
        <v>0</v>
      </c>
      <c r="T168" s="145">
        <f>S168*H168</f>
        <v>0</v>
      </c>
      <c r="AR168" s="146" t="s">
        <v>86</v>
      </c>
      <c r="AT168" s="146" t="s">
        <v>306</v>
      </c>
      <c r="AU168" s="146" t="s">
        <v>80</v>
      </c>
      <c r="AY168" s="18" t="s">
        <v>304</v>
      </c>
      <c r="BE168" s="147">
        <f>IF(N168="základní",J168,0)</f>
        <v>0</v>
      </c>
      <c r="BF168" s="147">
        <f>IF(N168="snížená",J168,0)</f>
        <v>0</v>
      </c>
      <c r="BG168" s="147">
        <f>IF(N168="zákl. přenesená",J168,0)</f>
        <v>0</v>
      </c>
      <c r="BH168" s="147">
        <f>IF(N168="sníž. přenesená",J168,0)</f>
        <v>0</v>
      </c>
      <c r="BI168" s="147">
        <f>IF(N168="nulová",J168,0)</f>
        <v>0</v>
      </c>
      <c r="BJ168" s="18" t="s">
        <v>78</v>
      </c>
      <c r="BK168" s="147">
        <f>ROUND(I168*H168,2)</f>
        <v>0</v>
      </c>
      <c r="BL168" s="18" t="s">
        <v>86</v>
      </c>
      <c r="BM168" s="146" t="s">
        <v>1269</v>
      </c>
    </row>
    <row r="169" spans="2:65" s="1" customFormat="1" ht="24.2" customHeight="1" x14ac:dyDescent="0.2">
      <c r="B169" s="134"/>
      <c r="C169" s="135" t="s">
        <v>677</v>
      </c>
      <c r="D169" s="135" t="s">
        <v>306</v>
      </c>
      <c r="E169" s="136" t="s">
        <v>6025</v>
      </c>
      <c r="F169" s="137" t="s">
        <v>6026</v>
      </c>
      <c r="G169" s="138" t="s">
        <v>130</v>
      </c>
      <c r="H169" s="139">
        <v>1140</v>
      </c>
      <c r="I169" s="140"/>
      <c r="J169" s="141">
        <f>ROUND(I169*H169,2)</f>
        <v>0</v>
      </c>
      <c r="K169" s="137" t="s">
        <v>309</v>
      </c>
      <c r="L169" s="33"/>
      <c r="M169" s="142" t="s">
        <v>2</v>
      </c>
      <c r="N169" s="143" t="s">
        <v>42</v>
      </c>
      <c r="P169" s="144">
        <f>O169*H169</f>
        <v>0</v>
      </c>
      <c r="Q169" s="144">
        <v>0</v>
      </c>
      <c r="R169" s="144">
        <f>Q169*H169</f>
        <v>0</v>
      </c>
      <c r="S169" s="144">
        <v>0</v>
      </c>
      <c r="T169" s="145">
        <f>S169*H169</f>
        <v>0</v>
      </c>
      <c r="AR169" s="146" t="s">
        <v>86</v>
      </c>
      <c r="AT169" s="146" t="s">
        <v>306</v>
      </c>
      <c r="AU169" s="146" t="s">
        <v>80</v>
      </c>
      <c r="AY169" s="18" t="s">
        <v>304</v>
      </c>
      <c r="BE169" s="147">
        <f>IF(N169="základní",J169,0)</f>
        <v>0</v>
      </c>
      <c r="BF169" s="147">
        <f>IF(N169="snížená",J169,0)</f>
        <v>0</v>
      </c>
      <c r="BG169" s="147">
        <f>IF(N169="zákl. přenesená",J169,0)</f>
        <v>0</v>
      </c>
      <c r="BH169" s="147">
        <f>IF(N169="sníž. přenesená",J169,0)</f>
        <v>0</v>
      </c>
      <c r="BI169" s="147">
        <f>IF(N169="nulová",J169,0)</f>
        <v>0</v>
      </c>
      <c r="BJ169" s="18" t="s">
        <v>78</v>
      </c>
      <c r="BK169" s="147">
        <f>ROUND(I169*H169,2)</f>
        <v>0</v>
      </c>
      <c r="BL169" s="18" t="s">
        <v>86</v>
      </c>
      <c r="BM169" s="146" t="s">
        <v>1282</v>
      </c>
    </row>
    <row r="170" spans="2:65" s="1" customFormat="1" x14ac:dyDescent="0.2">
      <c r="B170" s="33"/>
      <c r="D170" s="148" t="s">
        <v>311</v>
      </c>
      <c r="F170" s="149" t="s">
        <v>6027</v>
      </c>
      <c r="I170" s="150"/>
      <c r="L170" s="33"/>
      <c r="M170" s="151"/>
      <c r="T170" s="54"/>
      <c r="AT170" s="18" t="s">
        <v>311</v>
      </c>
      <c r="AU170" s="18" t="s">
        <v>80</v>
      </c>
    </row>
    <row r="171" spans="2:65" s="1" customFormat="1" ht="33" customHeight="1" x14ac:dyDescent="0.2">
      <c r="B171" s="134"/>
      <c r="C171" s="135" t="s">
        <v>691</v>
      </c>
      <c r="D171" s="135" t="s">
        <v>306</v>
      </c>
      <c r="E171" s="136" t="s">
        <v>6028</v>
      </c>
      <c r="F171" s="137" t="s">
        <v>6029</v>
      </c>
      <c r="G171" s="138" t="s">
        <v>130</v>
      </c>
      <c r="H171" s="139">
        <v>1140</v>
      </c>
      <c r="I171" s="140"/>
      <c r="J171" s="141">
        <f>ROUND(I171*H171,2)</f>
        <v>0</v>
      </c>
      <c r="K171" s="137" t="s">
        <v>309</v>
      </c>
      <c r="L171" s="33"/>
      <c r="M171" s="142" t="s">
        <v>2</v>
      </c>
      <c r="N171" s="143" t="s">
        <v>42</v>
      </c>
      <c r="P171" s="144">
        <f>O171*H171</f>
        <v>0</v>
      </c>
      <c r="Q171" s="144">
        <v>0</v>
      </c>
      <c r="R171" s="144">
        <f>Q171*H171</f>
        <v>0</v>
      </c>
      <c r="S171" s="144">
        <v>0</v>
      </c>
      <c r="T171" s="145">
        <f>S171*H171</f>
        <v>0</v>
      </c>
      <c r="AR171" s="146" t="s">
        <v>86</v>
      </c>
      <c r="AT171" s="146" t="s">
        <v>306</v>
      </c>
      <c r="AU171" s="146" t="s">
        <v>80</v>
      </c>
      <c r="AY171" s="18" t="s">
        <v>304</v>
      </c>
      <c r="BE171" s="147">
        <f>IF(N171="základní",J171,0)</f>
        <v>0</v>
      </c>
      <c r="BF171" s="147">
        <f>IF(N171="snížená",J171,0)</f>
        <v>0</v>
      </c>
      <c r="BG171" s="147">
        <f>IF(N171="zákl. přenesená",J171,0)</f>
        <v>0</v>
      </c>
      <c r="BH171" s="147">
        <f>IF(N171="sníž. přenesená",J171,0)</f>
        <v>0</v>
      </c>
      <c r="BI171" s="147">
        <f>IF(N171="nulová",J171,0)</f>
        <v>0</v>
      </c>
      <c r="BJ171" s="18" t="s">
        <v>78</v>
      </c>
      <c r="BK171" s="147">
        <f>ROUND(I171*H171,2)</f>
        <v>0</v>
      </c>
      <c r="BL171" s="18" t="s">
        <v>86</v>
      </c>
      <c r="BM171" s="146" t="s">
        <v>1330</v>
      </c>
    </row>
    <row r="172" spans="2:65" s="1" customFormat="1" x14ac:dyDescent="0.2">
      <c r="B172" s="33"/>
      <c r="D172" s="148" t="s">
        <v>311</v>
      </c>
      <c r="F172" s="149" t="s">
        <v>6030</v>
      </c>
      <c r="I172" s="150"/>
      <c r="L172" s="33"/>
      <c r="M172" s="151"/>
      <c r="T172" s="54"/>
      <c r="AT172" s="18" t="s">
        <v>311</v>
      </c>
      <c r="AU172" s="18" t="s">
        <v>80</v>
      </c>
    </row>
    <row r="173" spans="2:65" s="1" customFormat="1" ht="21.75" customHeight="1" x14ac:dyDescent="0.2">
      <c r="B173" s="134"/>
      <c r="C173" s="135" t="s">
        <v>700</v>
      </c>
      <c r="D173" s="135" t="s">
        <v>306</v>
      </c>
      <c r="E173" s="136" t="s">
        <v>6031</v>
      </c>
      <c r="F173" s="137" t="s">
        <v>6032</v>
      </c>
      <c r="G173" s="138" t="s">
        <v>130</v>
      </c>
      <c r="H173" s="139">
        <v>1140</v>
      </c>
      <c r="I173" s="140"/>
      <c r="J173" s="141">
        <f>ROUND(I173*H173,2)</f>
        <v>0</v>
      </c>
      <c r="K173" s="137" t="s">
        <v>309</v>
      </c>
      <c r="L173" s="33"/>
      <c r="M173" s="142" t="s">
        <v>2</v>
      </c>
      <c r="N173" s="143" t="s">
        <v>42</v>
      </c>
      <c r="P173" s="144">
        <f>O173*H173</f>
        <v>0</v>
      </c>
      <c r="Q173" s="144">
        <v>0</v>
      </c>
      <c r="R173" s="144">
        <f>Q173*H173</f>
        <v>0</v>
      </c>
      <c r="S173" s="144">
        <v>0</v>
      </c>
      <c r="T173" s="145">
        <f>S173*H173</f>
        <v>0</v>
      </c>
      <c r="AR173" s="146" t="s">
        <v>86</v>
      </c>
      <c r="AT173" s="146" t="s">
        <v>306</v>
      </c>
      <c r="AU173" s="146" t="s">
        <v>80</v>
      </c>
      <c r="AY173" s="18" t="s">
        <v>304</v>
      </c>
      <c r="BE173" s="147">
        <f>IF(N173="základní",J173,0)</f>
        <v>0</v>
      </c>
      <c r="BF173" s="147">
        <f>IF(N173="snížená",J173,0)</f>
        <v>0</v>
      </c>
      <c r="BG173" s="147">
        <f>IF(N173="zákl. přenesená",J173,0)</f>
        <v>0</v>
      </c>
      <c r="BH173" s="147">
        <f>IF(N173="sníž. přenesená",J173,0)</f>
        <v>0</v>
      </c>
      <c r="BI173" s="147">
        <f>IF(N173="nulová",J173,0)</f>
        <v>0</v>
      </c>
      <c r="BJ173" s="18" t="s">
        <v>78</v>
      </c>
      <c r="BK173" s="147">
        <f>ROUND(I173*H173,2)</f>
        <v>0</v>
      </c>
      <c r="BL173" s="18" t="s">
        <v>86</v>
      </c>
      <c r="BM173" s="146" t="s">
        <v>1343</v>
      </c>
    </row>
    <row r="174" spans="2:65" s="1" customFormat="1" x14ac:dyDescent="0.2">
      <c r="B174" s="33"/>
      <c r="D174" s="148" t="s">
        <v>311</v>
      </c>
      <c r="F174" s="149" t="s">
        <v>6033</v>
      </c>
      <c r="I174" s="150"/>
      <c r="L174" s="33"/>
      <c r="M174" s="151"/>
      <c r="T174" s="54"/>
      <c r="AT174" s="18" t="s">
        <v>311</v>
      </c>
      <c r="AU174" s="18" t="s">
        <v>80</v>
      </c>
    </row>
    <row r="175" spans="2:65" s="1" customFormat="1" ht="21.75" customHeight="1" x14ac:dyDescent="0.2">
      <c r="B175" s="134"/>
      <c r="C175" s="135" t="s">
        <v>712</v>
      </c>
      <c r="D175" s="135" t="s">
        <v>306</v>
      </c>
      <c r="E175" s="136" t="s">
        <v>6034</v>
      </c>
      <c r="F175" s="137" t="s">
        <v>6035</v>
      </c>
      <c r="G175" s="138" t="s">
        <v>130</v>
      </c>
      <c r="H175" s="139">
        <v>1140</v>
      </c>
      <c r="I175" s="140"/>
      <c r="J175" s="141">
        <f>ROUND(I175*H175,2)</f>
        <v>0</v>
      </c>
      <c r="K175" s="137" t="s">
        <v>309</v>
      </c>
      <c r="L175" s="33"/>
      <c r="M175" s="142" t="s">
        <v>2</v>
      </c>
      <c r="N175" s="143" t="s">
        <v>42</v>
      </c>
      <c r="P175" s="144">
        <f>O175*H175</f>
        <v>0</v>
      </c>
      <c r="Q175" s="144">
        <v>0</v>
      </c>
      <c r="R175" s="144">
        <f>Q175*H175</f>
        <v>0</v>
      </c>
      <c r="S175" s="144">
        <v>0</v>
      </c>
      <c r="T175" s="145">
        <f>S175*H175</f>
        <v>0</v>
      </c>
      <c r="AR175" s="146" t="s">
        <v>86</v>
      </c>
      <c r="AT175" s="146" t="s">
        <v>306</v>
      </c>
      <c r="AU175" s="146" t="s">
        <v>80</v>
      </c>
      <c r="AY175" s="18" t="s">
        <v>304</v>
      </c>
      <c r="BE175" s="147">
        <f>IF(N175="základní",J175,0)</f>
        <v>0</v>
      </c>
      <c r="BF175" s="147">
        <f>IF(N175="snížená",J175,0)</f>
        <v>0</v>
      </c>
      <c r="BG175" s="147">
        <f>IF(N175="zákl. přenesená",J175,0)</f>
        <v>0</v>
      </c>
      <c r="BH175" s="147">
        <f>IF(N175="sníž. přenesená",J175,0)</f>
        <v>0</v>
      </c>
      <c r="BI175" s="147">
        <f>IF(N175="nulová",J175,0)</f>
        <v>0</v>
      </c>
      <c r="BJ175" s="18" t="s">
        <v>78</v>
      </c>
      <c r="BK175" s="147">
        <f>ROUND(I175*H175,2)</f>
        <v>0</v>
      </c>
      <c r="BL175" s="18" t="s">
        <v>86</v>
      </c>
      <c r="BM175" s="146" t="s">
        <v>1358</v>
      </c>
    </row>
    <row r="176" spans="2:65" s="1" customFormat="1" x14ac:dyDescent="0.2">
      <c r="B176" s="33"/>
      <c r="D176" s="148" t="s">
        <v>311</v>
      </c>
      <c r="F176" s="149" t="s">
        <v>6036</v>
      </c>
      <c r="I176" s="150"/>
      <c r="L176" s="33"/>
      <c r="M176" s="151"/>
      <c r="T176" s="54"/>
      <c r="AT176" s="18" t="s">
        <v>311</v>
      </c>
      <c r="AU176" s="18" t="s">
        <v>80</v>
      </c>
    </row>
    <row r="177" spans="2:65" s="1" customFormat="1" ht="16.5" customHeight="1" x14ac:dyDescent="0.2">
      <c r="B177" s="134"/>
      <c r="C177" s="135" t="s">
        <v>717</v>
      </c>
      <c r="D177" s="135" t="s">
        <v>306</v>
      </c>
      <c r="E177" s="136" t="s">
        <v>6037</v>
      </c>
      <c r="F177" s="137" t="s">
        <v>6038</v>
      </c>
      <c r="G177" s="138" t="s">
        <v>130</v>
      </c>
      <c r="H177" s="139">
        <v>1140</v>
      </c>
      <c r="I177" s="140"/>
      <c r="J177" s="141">
        <f>ROUND(I177*H177,2)</f>
        <v>0</v>
      </c>
      <c r="K177" s="137" t="s">
        <v>309</v>
      </c>
      <c r="L177" s="33"/>
      <c r="M177" s="142" t="s">
        <v>2</v>
      </c>
      <c r="N177" s="143" t="s">
        <v>42</v>
      </c>
      <c r="P177" s="144">
        <f>O177*H177</f>
        <v>0</v>
      </c>
      <c r="Q177" s="144">
        <v>0</v>
      </c>
      <c r="R177" s="144">
        <f>Q177*H177</f>
        <v>0</v>
      </c>
      <c r="S177" s="144">
        <v>0</v>
      </c>
      <c r="T177" s="145">
        <f>S177*H177</f>
        <v>0</v>
      </c>
      <c r="AR177" s="146" t="s">
        <v>86</v>
      </c>
      <c r="AT177" s="146" t="s">
        <v>306</v>
      </c>
      <c r="AU177" s="146" t="s">
        <v>80</v>
      </c>
      <c r="AY177" s="18" t="s">
        <v>304</v>
      </c>
      <c r="BE177" s="147">
        <f>IF(N177="základní",J177,0)</f>
        <v>0</v>
      </c>
      <c r="BF177" s="147">
        <f>IF(N177="snížená",J177,0)</f>
        <v>0</v>
      </c>
      <c r="BG177" s="147">
        <f>IF(N177="zákl. přenesená",J177,0)</f>
        <v>0</v>
      </c>
      <c r="BH177" s="147">
        <f>IF(N177="sníž. přenesená",J177,0)</f>
        <v>0</v>
      </c>
      <c r="BI177" s="147">
        <f>IF(N177="nulová",J177,0)</f>
        <v>0</v>
      </c>
      <c r="BJ177" s="18" t="s">
        <v>78</v>
      </c>
      <c r="BK177" s="147">
        <f>ROUND(I177*H177,2)</f>
        <v>0</v>
      </c>
      <c r="BL177" s="18" t="s">
        <v>86</v>
      </c>
      <c r="BM177" s="146" t="s">
        <v>1373</v>
      </c>
    </row>
    <row r="178" spans="2:65" s="1" customFormat="1" x14ac:dyDescent="0.2">
      <c r="B178" s="33"/>
      <c r="D178" s="148" t="s">
        <v>311</v>
      </c>
      <c r="F178" s="149" t="s">
        <v>6039</v>
      </c>
      <c r="I178" s="150"/>
      <c r="L178" s="33"/>
      <c r="M178" s="151"/>
      <c r="T178" s="54"/>
      <c r="AT178" s="18" t="s">
        <v>311</v>
      </c>
      <c r="AU178" s="18" t="s">
        <v>80</v>
      </c>
    </row>
    <row r="179" spans="2:65" s="1" customFormat="1" ht="24.2" customHeight="1" x14ac:dyDescent="0.2">
      <c r="B179" s="134"/>
      <c r="C179" s="135" t="s">
        <v>725</v>
      </c>
      <c r="D179" s="135" t="s">
        <v>306</v>
      </c>
      <c r="E179" s="136" t="s">
        <v>6040</v>
      </c>
      <c r="F179" s="137" t="s">
        <v>6041</v>
      </c>
      <c r="G179" s="138" t="s">
        <v>383</v>
      </c>
      <c r="H179" s="139">
        <v>0.01</v>
      </c>
      <c r="I179" s="140"/>
      <c r="J179" s="141">
        <f>ROUND(I179*H179,2)</f>
        <v>0</v>
      </c>
      <c r="K179" s="137" t="s">
        <v>309</v>
      </c>
      <c r="L179" s="33"/>
      <c r="M179" s="142" t="s">
        <v>2</v>
      </c>
      <c r="N179" s="143" t="s">
        <v>42</v>
      </c>
      <c r="P179" s="144">
        <f>O179*H179</f>
        <v>0</v>
      </c>
      <c r="Q179" s="144">
        <v>0</v>
      </c>
      <c r="R179" s="144">
        <f>Q179*H179</f>
        <v>0</v>
      </c>
      <c r="S179" s="144">
        <v>0</v>
      </c>
      <c r="T179" s="145">
        <f>S179*H179</f>
        <v>0</v>
      </c>
      <c r="AR179" s="146" t="s">
        <v>86</v>
      </c>
      <c r="AT179" s="146" t="s">
        <v>306</v>
      </c>
      <c r="AU179" s="146" t="s">
        <v>80</v>
      </c>
      <c r="AY179" s="18" t="s">
        <v>304</v>
      </c>
      <c r="BE179" s="147">
        <f>IF(N179="základní",J179,0)</f>
        <v>0</v>
      </c>
      <c r="BF179" s="147">
        <f>IF(N179="snížená",J179,0)</f>
        <v>0</v>
      </c>
      <c r="BG179" s="147">
        <f>IF(N179="zákl. přenesená",J179,0)</f>
        <v>0</v>
      </c>
      <c r="BH179" s="147">
        <f>IF(N179="sníž. přenesená",J179,0)</f>
        <v>0</v>
      </c>
      <c r="BI179" s="147">
        <f>IF(N179="nulová",J179,0)</f>
        <v>0</v>
      </c>
      <c r="BJ179" s="18" t="s">
        <v>78</v>
      </c>
      <c r="BK179" s="147">
        <f>ROUND(I179*H179,2)</f>
        <v>0</v>
      </c>
      <c r="BL179" s="18" t="s">
        <v>86</v>
      </c>
      <c r="BM179" s="146" t="s">
        <v>1388</v>
      </c>
    </row>
    <row r="180" spans="2:65" s="1" customFormat="1" x14ac:dyDescent="0.2">
      <c r="B180" s="33"/>
      <c r="D180" s="148" t="s">
        <v>311</v>
      </c>
      <c r="F180" s="149" t="s">
        <v>6042</v>
      </c>
      <c r="I180" s="150"/>
      <c r="L180" s="33"/>
      <c r="M180" s="151"/>
      <c r="T180" s="54"/>
      <c r="AT180" s="18" t="s">
        <v>311</v>
      </c>
      <c r="AU180" s="18" t="s">
        <v>80</v>
      </c>
    </row>
    <row r="181" spans="2:65" s="1" customFormat="1" ht="24.2" customHeight="1" x14ac:dyDescent="0.2">
      <c r="B181" s="134"/>
      <c r="C181" s="135" t="s">
        <v>742</v>
      </c>
      <c r="D181" s="135" t="s">
        <v>306</v>
      </c>
      <c r="E181" s="136" t="s">
        <v>6043</v>
      </c>
      <c r="F181" s="137" t="s">
        <v>6044</v>
      </c>
      <c r="G181" s="138" t="s">
        <v>130</v>
      </c>
      <c r="H181" s="139">
        <v>1140</v>
      </c>
      <c r="I181" s="140"/>
      <c r="J181" s="141">
        <f>ROUND(I181*H181,2)</f>
        <v>0</v>
      </c>
      <c r="K181" s="137" t="s">
        <v>309</v>
      </c>
      <c r="L181" s="33"/>
      <c r="M181" s="142" t="s">
        <v>2</v>
      </c>
      <c r="N181" s="143" t="s">
        <v>42</v>
      </c>
      <c r="P181" s="144">
        <f>O181*H181</f>
        <v>0</v>
      </c>
      <c r="Q181" s="144">
        <v>0</v>
      </c>
      <c r="R181" s="144">
        <f>Q181*H181</f>
        <v>0</v>
      </c>
      <c r="S181" s="144">
        <v>0</v>
      </c>
      <c r="T181" s="145">
        <f>S181*H181</f>
        <v>0</v>
      </c>
      <c r="AR181" s="146" t="s">
        <v>86</v>
      </c>
      <c r="AT181" s="146" t="s">
        <v>306</v>
      </c>
      <c r="AU181" s="146" t="s">
        <v>80</v>
      </c>
      <c r="AY181" s="18" t="s">
        <v>304</v>
      </c>
      <c r="BE181" s="147">
        <f>IF(N181="základní",J181,0)</f>
        <v>0</v>
      </c>
      <c r="BF181" s="147">
        <f>IF(N181="snížená",J181,0)</f>
        <v>0</v>
      </c>
      <c r="BG181" s="147">
        <f>IF(N181="zákl. přenesená",J181,0)</f>
        <v>0</v>
      </c>
      <c r="BH181" s="147">
        <f>IF(N181="sníž. přenesená",J181,0)</f>
        <v>0</v>
      </c>
      <c r="BI181" s="147">
        <f>IF(N181="nulová",J181,0)</f>
        <v>0</v>
      </c>
      <c r="BJ181" s="18" t="s">
        <v>78</v>
      </c>
      <c r="BK181" s="147">
        <f>ROUND(I181*H181,2)</f>
        <v>0</v>
      </c>
      <c r="BL181" s="18" t="s">
        <v>86</v>
      </c>
      <c r="BM181" s="146" t="s">
        <v>1392</v>
      </c>
    </row>
    <row r="182" spans="2:65" s="1" customFormat="1" x14ac:dyDescent="0.2">
      <c r="B182" s="33"/>
      <c r="D182" s="148" t="s">
        <v>311</v>
      </c>
      <c r="F182" s="149" t="s">
        <v>6045</v>
      </c>
      <c r="I182" s="150"/>
      <c r="L182" s="33"/>
      <c r="M182" s="151"/>
      <c r="T182" s="54"/>
      <c r="AT182" s="18" t="s">
        <v>311</v>
      </c>
      <c r="AU182" s="18" t="s">
        <v>80</v>
      </c>
    </row>
    <row r="183" spans="2:65" s="11" customFormat="1" ht="22.9" customHeight="1" x14ac:dyDescent="0.2">
      <c r="B183" s="122"/>
      <c r="D183" s="123" t="s">
        <v>70</v>
      </c>
      <c r="E183" s="132" t="s">
        <v>5661</v>
      </c>
      <c r="F183" s="132" t="s">
        <v>6046</v>
      </c>
      <c r="I183" s="125"/>
      <c r="J183" s="133">
        <f>BK183</f>
        <v>0</v>
      </c>
      <c r="L183" s="122"/>
      <c r="M183" s="127"/>
      <c r="P183" s="128">
        <f>SUM(P184:P189)</f>
        <v>0</v>
      </c>
      <c r="R183" s="128">
        <f>SUM(R184:R189)</f>
        <v>0</v>
      </c>
      <c r="T183" s="129">
        <f>SUM(T184:T189)</f>
        <v>0</v>
      </c>
      <c r="AR183" s="123" t="s">
        <v>78</v>
      </c>
      <c r="AT183" s="130" t="s">
        <v>70</v>
      </c>
      <c r="AU183" s="130" t="s">
        <v>78</v>
      </c>
      <c r="AY183" s="123" t="s">
        <v>304</v>
      </c>
      <c r="BK183" s="131">
        <f>SUM(BK184:BK189)</f>
        <v>0</v>
      </c>
    </row>
    <row r="184" spans="2:65" s="1" customFormat="1" ht="16.5" customHeight="1" x14ac:dyDescent="0.2">
      <c r="B184" s="134"/>
      <c r="C184" s="181" t="s">
        <v>747</v>
      </c>
      <c r="D184" s="181" t="s">
        <v>535</v>
      </c>
      <c r="E184" s="182" t="s">
        <v>6047</v>
      </c>
      <c r="F184" s="183" t="s">
        <v>6048</v>
      </c>
      <c r="G184" s="184" t="s">
        <v>1435</v>
      </c>
      <c r="H184" s="185">
        <v>39.9</v>
      </c>
      <c r="I184" s="186"/>
      <c r="J184" s="187">
        <f>ROUND(I184*H184,2)</f>
        <v>0</v>
      </c>
      <c r="K184" s="183" t="s">
        <v>4892</v>
      </c>
      <c r="L184" s="188"/>
      <c r="M184" s="189" t="s">
        <v>2</v>
      </c>
      <c r="N184" s="190" t="s">
        <v>42</v>
      </c>
      <c r="P184" s="144">
        <f>O184*H184</f>
        <v>0</v>
      </c>
      <c r="Q184" s="144">
        <v>0</v>
      </c>
      <c r="R184" s="144">
        <f>Q184*H184</f>
        <v>0</v>
      </c>
      <c r="S184" s="144">
        <v>0</v>
      </c>
      <c r="T184" s="145">
        <f>S184*H184</f>
        <v>0</v>
      </c>
      <c r="AR184" s="146" t="s">
        <v>98</v>
      </c>
      <c r="AT184" s="146" t="s">
        <v>535</v>
      </c>
      <c r="AU184" s="146" t="s">
        <v>80</v>
      </c>
      <c r="AY184" s="18" t="s">
        <v>304</v>
      </c>
      <c r="BE184" s="147">
        <f>IF(N184="základní",J184,0)</f>
        <v>0</v>
      </c>
      <c r="BF184" s="147">
        <f>IF(N184="snížená",J184,0)</f>
        <v>0</v>
      </c>
      <c r="BG184" s="147">
        <f>IF(N184="zákl. přenesená",J184,0)</f>
        <v>0</v>
      </c>
      <c r="BH184" s="147">
        <f>IF(N184="sníž. přenesená",J184,0)</f>
        <v>0</v>
      </c>
      <c r="BI184" s="147">
        <f>IF(N184="nulová",J184,0)</f>
        <v>0</v>
      </c>
      <c r="BJ184" s="18" t="s">
        <v>78</v>
      </c>
      <c r="BK184" s="147">
        <f>ROUND(I184*H184,2)</f>
        <v>0</v>
      </c>
      <c r="BL184" s="18" t="s">
        <v>86</v>
      </c>
      <c r="BM184" s="146" t="s">
        <v>1401</v>
      </c>
    </row>
    <row r="185" spans="2:65" s="13" customFormat="1" x14ac:dyDescent="0.2">
      <c r="B185" s="159"/>
      <c r="D185" s="153" t="s">
        <v>313</v>
      </c>
      <c r="E185" s="160" t="s">
        <v>2</v>
      </c>
      <c r="F185" s="161" t="s">
        <v>6049</v>
      </c>
      <c r="H185" s="162">
        <v>39.9</v>
      </c>
      <c r="I185" s="163"/>
      <c r="L185" s="159"/>
      <c r="M185" s="164"/>
      <c r="T185" s="165"/>
      <c r="AT185" s="160" t="s">
        <v>313</v>
      </c>
      <c r="AU185" s="160" t="s">
        <v>80</v>
      </c>
      <c r="AV185" s="13" t="s">
        <v>80</v>
      </c>
      <c r="AW185" s="13" t="s">
        <v>32</v>
      </c>
      <c r="AX185" s="13" t="s">
        <v>78</v>
      </c>
      <c r="AY185" s="160" t="s">
        <v>304</v>
      </c>
    </row>
    <row r="186" spans="2:65" s="1" customFormat="1" ht="33" customHeight="1" x14ac:dyDescent="0.2">
      <c r="B186" s="134"/>
      <c r="C186" s="181" t="s">
        <v>758</v>
      </c>
      <c r="D186" s="181" t="s">
        <v>535</v>
      </c>
      <c r="E186" s="182" t="s">
        <v>6050</v>
      </c>
      <c r="F186" s="183" t="s">
        <v>6051</v>
      </c>
      <c r="G186" s="184" t="s">
        <v>1435</v>
      </c>
      <c r="H186" s="185">
        <v>34.200000000000003</v>
      </c>
      <c r="I186" s="186"/>
      <c r="J186" s="187">
        <f>ROUND(I186*H186,2)</f>
        <v>0</v>
      </c>
      <c r="K186" s="183" t="s">
        <v>4892</v>
      </c>
      <c r="L186" s="188"/>
      <c r="M186" s="189" t="s">
        <v>2</v>
      </c>
      <c r="N186" s="190" t="s">
        <v>42</v>
      </c>
      <c r="P186" s="144">
        <f>O186*H186</f>
        <v>0</v>
      </c>
      <c r="Q186" s="144">
        <v>0</v>
      </c>
      <c r="R186" s="144">
        <f>Q186*H186</f>
        <v>0</v>
      </c>
      <c r="S186" s="144">
        <v>0</v>
      </c>
      <c r="T186" s="145">
        <f>S186*H186</f>
        <v>0</v>
      </c>
      <c r="AR186" s="146" t="s">
        <v>98</v>
      </c>
      <c r="AT186" s="146" t="s">
        <v>535</v>
      </c>
      <c r="AU186" s="146" t="s">
        <v>80</v>
      </c>
      <c r="AY186" s="18" t="s">
        <v>304</v>
      </c>
      <c r="BE186" s="147">
        <f>IF(N186="základní",J186,0)</f>
        <v>0</v>
      </c>
      <c r="BF186" s="147">
        <f>IF(N186="snížená",J186,0)</f>
        <v>0</v>
      </c>
      <c r="BG186" s="147">
        <f>IF(N186="zákl. přenesená",J186,0)</f>
        <v>0</v>
      </c>
      <c r="BH186" s="147">
        <f>IF(N186="sníž. přenesená",J186,0)</f>
        <v>0</v>
      </c>
      <c r="BI186" s="147">
        <f>IF(N186="nulová",J186,0)</f>
        <v>0</v>
      </c>
      <c r="BJ186" s="18" t="s">
        <v>78</v>
      </c>
      <c r="BK186" s="147">
        <f>ROUND(I186*H186,2)</f>
        <v>0</v>
      </c>
      <c r="BL186" s="18" t="s">
        <v>86</v>
      </c>
      <c r="BM186" s="146" t="s">
        <v>1409</v>
      </c>
    </row>
    <row r="187" spans="2:65" s="13" customFormat="1" x14ac:dyDescent="0.2">
      <c r="B187" s="159"/>
      <c r="D187" s="153" t="s">
        <v>313</v>
      </c>
      <c r="E187" s="160" t="s">
        <v>2</v>
      </c>
      <c r="F187" s="161" t="s">
        <v>6052</v>
      </c>
      <c r="H187" s="162">
        <v>34.200000000000003</v>
      </c>
      <c r="I187" s="163"/>
      <c r="L187" s="159"/>
      <c r="M187" s="164"/>
      <c r="T187" s="165"/>
      <c r="AT187" s="160" t="s">
        <v>313</v>
      </c>
      <c r="AU187" s="160" t="s">
        <v>80</v>
      </c>
      <c r="AV187" s="13" t="s">
        <v>80</v>
      </c>
      <c r="AW187" s="13" t="s">
        <v>32</v>
      </c>
      <c r="AX187" s="13" t="s">
        <v>78</v>
      </c>
      <c r="AY187" s="160" t="s">
        <v>304</v>
      </c>
    </row>
    <row r="188" spans="2:65" s="1" customFormat="1" ht="16.5" customHeight="1" x14ac:dyDescent="0.2">
      <c r="B188" s="134"/>
      <c r="C188" s="181" t="s">
        <v>770</v>
      </c>
      <c r="D188" s="181" t="s">
        <v>535</v>
      </c>
      <c r="E188" s="182" t="s">
        <v>6053</v>
      </c>
      <c r="F188" s="183" t="s">
        <v>6054</v>
      </c>
      <c r="G188" s="184" t="s">
        <v>6055</v>
      </c>
      <c r="H188" s="185">
        <v>0.7</v>
      </c>
      <c r="I188" s="186"/>
      <c r="J188" s="187">
        <f>ROUND(I188*H188,2)</f>
        <v>0</v>
      </c>
      <c r="K188" s="183" t="s">
        <v>4892</v>
      </c>
      <c r="L188" s="188"/>
      <c r="M188" s="189" t="s">
        <v>2</v>
      </c>
      <c r="N188" s="190" t="s">
        <v>42</v>
      </c>
      <c r="P188" s="144">
        <f>O188*H188</f>
        <v>0</v>
      </c>
      <c r="Q188" s="144">
        <v>0</v>
      </c>
      <c r="R188" s="144">
        <f>Q188*H188</f>
        <v>0</v>
      </c>
      <c r="S188" s="144">
        <v>0</v>
      </c>
      <c r="T188" s="145">
        <f>S188*H188</f>
        <v>0</v>
      </c>
      <c r="AR188" s="146" t="s">
        <v>98</v>
      </c>
      <c r="AT188" s="146" t="s">
        <v>535</v>
      </c>
      <c r="AU188" s="146" t="s">
        <v>80</v>
      </c>
      <c r="AY188" s="18" t="s">
        <v>304</v>
      </c>
      <c r="BE188" s="147">
        <f>IF(N188="základní",J188,0)</f>
        <v>0</v>
      </c>
      <c r="BF188" s="147">
        <f>IF(N188="snížená",J188,0)</f>
        <v>0</v>
      </c>
      <c r="BG188" s="147">
        <f>IF(N188="zákl. přenesená",J188,0)</f>
        <v>0</v>
      </c>
      <c r="BH188" s="147">
        <f>IF(N188="sníž. přenesená",J188,0)</f>
        <v>0</v>
      </c>
      <c r="BI188" s="147">
        <f>IF(N188="nulová",J188,0)</f>
        <v>0</v>
      </c>
      <c r="BJ188" s="18" t="s">
        <v>78</v>
      </c>
      <c r="BK188" s="147">
        <f>ROUND(I188*H188,2)</f>
        <v>0</v>
      </c>
      <c r="BL188" s="18" t="s">
        <v>86</v>
      </c>
      <c r="BM188" s="146" t="s">
        <v>1415</v>
      </c>
    </row>
    <row r="189" spans="2:65" s="1" customFormat="1" ht="16.5" customHeight="1" x14ac:dyDescent="0.2">
      <c r="B189" s="134"/>
      <c r="C189" s="181" t="s">
        <v>779</v>
      </c>
      <c r="D189" s="181" t="s">
        <v>535</v>
      </c>
      <c r="E189" s="182" t="s">
        <v>6056</v>
      </c>
      <c r="F189" s="183" t="s">
        <v>6057</v>
      </c>
      <c r="G189" s="184" t="s">
        <v>6055</v>
      </c>
      <c r="H189" s="185">
        <v>0.46600000000000003</v>
      </c>
      <c r="I189" s="186"/>
      <c r="J189" s="187">
        <f>ROUND(I189*H189,2)</f>
        <v>0</v>
      </c>
      <c r="K189" s="183" t="s">
        <v>4892</v>
      </c>
      <c r="L189" s="188"/>
      <c r="M189" s="189" t="s">
        <v>2</v>
      </c>
      <c r="N189" s="190" t="s">
        <v>42</v>
      </c>
      <c r="P189" s="144">
        <f>O189*H189</f>
        <v>0</v>
      </c>
      <c r="Q189" s="144">
        <v>0</v>
      </c>
      <c r="R189" s="144">
        <f>Q189*H189</f>
        <v>0</v>
      </c>
      <c r="S189" s="144">
        <v>0</v>
      </c>
      <c r="T189" s="145">
        <f>S189*H189</f>
        <v>0</v>
      </c>
      <c r="AR189" s="146" t="s">
        <v>98</v>
      </c>
      <c r="AT189" s="146" t="s">
        <v>535</v>
      </c>
      <c r="AU189" s="146" t="s">
        <v>80</v>
      </c>
      <c r="AY189" s="18" t="s">
        <v>304</v>
      </c>
      <c r="BE189" s="147">
        <f>IF(N189="základní",J189,0)</f>
        <v>0</v>
      </c>
      <c r="BF189" s="147">
        <f>IF(N189="snížená",J189,0)</f>
        <v>0</v>
      </c>
      <c r="BG189" s="147">
        <f>IF(N189="zákl. přenesená",J189,0)</f>
        <v>0</v>
      </c>
      <c r="BH189" s="147">
        <f>IF(N189="sníž. přenesená",J189,0)</f>
        <v>0</v>
      </c>
      <c r="BI189" s="147">
        <f>IF(N189="nulová",J189,0)</f>
        <v>0</v>
      </c>
      <c r="BJ189" s="18" t="s">
        <v>78</v>
      </c>
      <c r="BK189" s="147">
        <f>ROUND(I189*H189,2)</f>
        <v>0</v>
      </c>
      <c r="BL189" s="18" t="s">
        <v>86</v>
      </c>
      <c r="BM189" s="146" t="s">
        <v>1432</v>
      </c>
    </row>
    <row r="190" spans="2:65" s="11" customFormat="1" ht="25.9" customHeight="1" x14ac:dyDescent="0.2">
      <c r="B190" s="122"/>
      <c r="D190" s="123" t="s">
        <v>70</v>
      </c>
      <c r="E190" s="124" t="s">
        <v>5663</v>
      </c>
      <c r="F190" s="124" t="s">
        <v>6058</v>
      </c>
      <c r="I190" s="125"/>
      <c r="J190" s="126">
        <f>BK190</f>
        <v>0</v>
      </c>
      <c r="L190" s="122"/>
      <c r="M190" s="127"/>
      <c r="P190" s="128">
        <f>SUM(P191:P192)</f>
        <v>0</v>
      </c>
      <c r="R190" s="128">
        <f>SUM(R191:R192)</f>
        <v>0</v>
      </c>
      <c r="T190" s="129">
        <f>SUM(T191:T192)</f>
        <v>0</v>
      </c>
      <c r="AR190" s="123" t="s">
        <v>78</v>
      </c>
      <c r="AT190" s="130" t="s">
        <v>70</v>
      </c>
      <c r="AU190" s="130" t="s">
        <v>71</v>
      </c>
      <c r="AY190" s="123" t="s">
        <v>304</v>
      </c>
      <c r="BK190" s="131">
        <f>SUM(BK191:BK192)</f>
        <v>0</v>
      </c>
    </row>
    <row r="191" spans="2:65" s="1" customFormat="1" ht="16.5" customHeight="1" x14ac:dyDescent="0.2">
      <c r="B191" s="134"/>
      <c r="C191" s="135" t="s">
        <v>788</v>
      </c>
      <c r="D191" s="135" t="s">
        <v>306</v>
      </c>
      <c r="E191" s="136" t="s">
        <v>6059</v>
      </c>
      <c r="F191" s="137" t="s">
        <v>6060</v>
      </c>
      <c r="G191" s="138" t="s">
        <v>383</v>
      </c>
      <c r="H191" s="139">
        <v>10.6</v>
      </c>
      <c r="I191" s="140"/>
      <c r="J191" s="141">
        <f>ROUND(I191*H191,2)</f>
        <v>0</v>
      </c>
      <c r="K191" s="137" t="s">
        <v>309</v>
      </c>
      <c r="L191" s="33"/>
      <c r="M191" s="142" t="s">
        <v>2</v>
      </c>
      <c r="N191" s="143" t="s">
        <v>42</v>
      </c>
      <c r="P191" s="144">
        <f>O191*H191</f>
        <v>0</v>
      </c>
      <c r="Q191" s="144">
        <v>0</v>
      </c>
      <c r="R191" s="144">
        <f>Q191*H191</f>
        <v>0</v>
      </c>
      <c r="S191" s="144">
        <v>0</v>
      </c>
      <c r="T191" s="145">
        <f>S191*H191</f>
        <v>0</v>
      </c>
      <c r="AR191" s="146" t="s">
        <v>86</v>
      </c>
      <c r="AT191" s="146" t="s">
        <v>306</v>
      </c>
      <c r="AU191" s="146" t="s">
        <v>78</v>
      </c>
      <c r="AY191" s="18" t="s">
        <v>304</v>
      </c>
      <c r="BE191" s="147">
        <f>IF(N191="základní",J191,0)</f>
        <v>0</v>
      </c>
      <c r="BF191" s="147">
        <f>IF(N191="snížená",J191,0)</f>
        <v>0</v>
      </c>
      <c r="BG191" s="147">
        <f>IF(N191="zákl. přenesená",J191,0)</f>
        <v>0</v>
      </c>
      <c r="BH191" s="147">
        <f>IF(N191="sníž. přenesená",J191,0)</f>
        <v>0</v>
      </c>
      <c r="BI191" s="147">
        <f>IF(N191="nulová",J191,0)</f>
        <v>0</v>
      </c>
      <c r="BJ191" s="18" t="s">
        <v>78</v>
      </c>
      <c r="BK191" s="147">
        <f>ROUND(I191*H191,2)</f>
        <v>0</v>
      </c>
      <c r="BL191" s="18" t="s">
        <v>86</v>
      </c>
      <c r="BM191" s="146" t="s">
        <v>1445</v>
      </c>
    </row>
    <row r="192" spans="2:65" s="1" customFormat="1" x14ac:dyDescent="0.2">
      <c r="B192" s="33"/>
      <c r="D192" s="148" t="s">
        <v>311</v>
      </c>
      <c r="F192" s="149" t="s">
        <v>6061</v>
      </c>
      <c r="I192" s="150"/>
      <c r="L192" s="33"/>
      <c r="M192" s="191"/>
      <c r="N192" s="192"/>
      <c r="O192" s="192"/>
      <c r="P192" s="192"/>
      <c r="Q192" s="192"/>
      <c r="R192" s="192"/>
      <c r="S192" s="192"/>
      <c r="T192" s="193"/>
      <c r="AT192" s="18" t="s">
        <v>311</v>
      </c>
      <c r="AU192" s="18" t="s">
        <v>78</v>
      </c>
    </row>
    <row r="193" spans="2:12" s="1" customFormat="1" ht="6.95" customHeight="1" x14ac:dyDescent="0.2">
      <c r="B193" s="42"/>
      <c r="C193" s="43"/>
      <c r="D193" s="43"/>
      <c r="E193" s="43"/>
      <c r="F193" s="43"/>
      <c r="G193" s="43"/>
      <c r="H193" s="43"/>
      <c r="I193" s="43"/>
      <c r="J193" s="43"/>
      <c r="K193" s="43"/>
      <c r="L193" s="33"/>
    </row>
  </sheetData>
  <sheetProtection algorithmName="SHA-512" hashValue="7vYVRtAwX4qIfZ4f0Th9VIfUqEhugYryMC1dYbtlnM86LhKIbPfG3Hp3WA32LkkbeFJZXUOrDAzZCpjUl1D80w==" saltValue="R4Cb32oHOc/yP6sYFOFPww==" spinCount="100000" sheet="1" objects="1" scenarios="1"/>
  <autoFilter ref="C90:K192" xr:uid="{00000000-0009-0000-0000-000008000000}"/>
  <mergeCells count="9">
    <mergeCell ref="E50:H50"/>
    <mergeCell ref="E81:H81"/>
    <mergeCell ref="E83:H83"/>
    <mergeCell ref="L2:V2"/>
    <mergeCell ref="E7:H7"/>
    <mergeCell ref="E9:H9"/>
    <mergeCell ref="E18:H18"/>
    <mergeCell ref="E27:H27"/>
    <mergeCell ref="E48:H48"/>
  </mergeCells>
  <hyperlinks>
    <hyperlink ref="F109" r:id="rId1" xr:uid="{00000000-0004-0000-0800-000000000000}"/>
    <hyperlink ref="F112" r:id="rId2" xr:uid="{00000000-0004-0000-0800-000001000000}"/>
    <hyperlink ref="F114" r:id="rId3" xr:uid="{00000000-0004-0000-0800-000002000000}"/>
    <hyperlink ref="F117" r:id="rId4" xr:uid="{00000000-0004-0000-0800-000003000000}"/>
    <hyperlink ref="F119" r:id="rId5" xr:uid="{00000000-0004-0000-0800-000004000000}"/>
    <hyperlink ref="F121" r:id="rId6" xr:uid="{00000000-0004-0000-0800-000005000000}"/>
    <hyperlink ref="F125" r:id="rId7" xr:uid="{00000000-0004-0000-0800-000006000000}"/>
    <hyperlink ref="F127" r:id="rId8" xr:uid="{00000000-0004-0000-0800-000007000000}"/>
    <hyperlink ref="F129" r:id="rId9" xr:uid="{00000000-0004-0000-0800-000008000000}"/>
    <hyperlink ref="F140" r:id="rId10" xr:uid="{00000000-0004-0000-0800-000009000000}"/>
    <hyperlink ref="F142" r:id="rId11" xr:uid="{00000000-0004-0000-0800-00000A000000}"/>
    <hyperlink ref="F145" r:id="rId12" xr:uid="{00000000-0004-0000-0800-00000B000000}"/>
    <hyperlink ref="F147" r:id="rId13" xr:uid="{00000000-0004-0000-0800-00000C000000}"/>
    <hyperlink ref="F151" r:id="rId14" xr:uid="{00000000-0004-0000-0800-00000D000000}"/>
    <hyperlink ref="F160" r:id="rId15" xr:uid="{00000000-0004-0000-0800-00000E000000}"/>
    <hyperlink ref="F163" r:id="rId16" xr:uid="{00000000-0004-0000-0800-00000F000000}"/>
    <hyperlink ref="F166" r:id="rId17" xr:uid="{00000000-0004-0000-0800-000010000000}"/>
    <hyperlink ref="F170" r:id="rId18" xr:uid="{00000000-0004-0000-0800-000011000000}"/>
    <hyperlink ref="F172" r:id="rId19" xr:uid="{00000000-0004-0000-0800-000012000000}"/>
    <hyperlink ref="F174" r:id="rId20" xr:uid="{00000000-0004-0000-0800-000013000000}"/>
    <hyperlink ref="F176" r:id="rId21" xr:uid="{00000000-0004-0000-0800-000014000000}"/>
    <hyperlink ref="F178" r:id="rId22" xr:uid="{00000000-0004-0000-0800-000015000000}"/>
    <hyperlink ref="F180" r:id="rId23" xr:uid="{00000000-0004-0000-0800-000016000000}"/>
    <hyperlink ref="F182" r:id="rId24" xr:uid="{00000000-0004-0000-0800-000017000000}"/>
    <hyperlink ref="F192" r:id="rId25" xr:uid="{00000000-0004-0000-08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7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112</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6062</v>
      </c>
      <c r="F9" s="329"/>
      <c r="G9" s="329"/>
      <c r="H9" s="329"/>
      <c r="L9" s="33"/>
    </row>
    <row r="10" spans="2:46" s="1" customFormat="1" ht="12" customHeight="1" x14ac:dyDescent="0.2">
      <c r="B10" s="33"/>
      <c r="D10" s="28" t="s">
        <v>157</v>
      </c>
      <c r="L10" s="33"/>
    </row>
    <row r="11" spans="2:46" s="1" customFormat="1" ht="16.5" customHeight="1" x14ac:dyDescent="0.2">
      <c r="B11" s="33"/>
      <c r="E11" s="326" t="s">
        <v>6063</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6.5" customHeight="1" x14ac:dyDescent="0.2">
      <c r="B29" s="93"/>
      <c r="E29" s="306" t="s">
        <v>2</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ROUND(J97,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ROUND((SUM(BE97:BE170)),  2)</f>
        <v>0</v>
      </c>
      <c r="I35" s="96">
        <v>0.21</v>
      </c>
      <c r="J35" s="84">
        <f>ROUND(((SUM(BE97:BE170))*I35),  2)</f>
        <v>0</v>
      </c>
      <c r="L35" s="33"/>
    </row>
    <row r="36" spans="2:12" s="1" customFormat="1" ht="14.45" customHeight="1" x14ac:dyDescent="0.2">
      <c r="B36" s="33"/>
      <c r="E36" s="28" t="s">
        <v>43</v>
      </c>
      <c r="F36" s="84">
        <f>ROUND((SUM(BF97:BF170)),  2)</f>
        <v>0</v>
      </c>
      <c r="I36" s="96">
        <v>0.15</v>
      </c>
      <c r="J36" s="84">
        <f>ROUND(((SUM(BF97:BF170))*I36),  2)</f>
        <v>0</v>
      </c>
      <c r="L36" s="33"/>
    </row>
    <row r="37" spans="2:12" s="1" customFormat="1" ht="14.45" hidden="1" customHeight="1" x14ac:dyDescent="0.2">
      <c r="B37" s="33"/>
      <c r="E37" s="28" t="s">
        <v>44</v>
      </c>
      <c r="F37" s="84">
        <f>ROUND((SUM(BG97:BG170)),  2)</f>
        <v>0</v>
      </c>
      <c r="I37" s="96">
        <v>0.21</v>
      </c>
      <c r="J37" s="84">
        <f>0</f>
        <v>0</v>
      </c>
      <c r="L37" s="33"/>
    </row>
    <row r="38" spans="2:12" s="1" customFormat="1" ht="14.45" hidden="1" customHeight="1" x14ac:dyDescent="0.2">
      <c r="B38" s="33"/>
      <c r="E38" s="28" t="s">
        <v>45</v>
      </c>
      <c r="F38" s="84">
        <f>ROUND((SUM(BH97:BH170)),  2)</f>
        <v>0</v>
      </c>
      <c r="I38" s="96">
        <v>0.15</v>
      </c>
      <c r="J38" s="84">
        <f>0</f>
        <v>0</v>
      </c>
      <c r="L38" s="33"/>
    </row>
    <row r="39" spans="2:12" s="1" customFormat="1" ht="14.45" hidden="1" customHeight="1" x14ac:dyDescent="0.2">
      <c r="B39" s="33"/>
      <c r="E39" s="28" t="s">
        <v>46</v>
      </c>
      <c r="F39" s="84">
        <f>ROUND((SUM(BI97:BI170)),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6062</v>
      </c>
      <c r="F52" s="329"/>
      <c r="G52" s="329"/>
      <c r="H52" s="329"/>
      <c r="L52" s="33"/>
    </row>
    <row r="53" spans="2:47" s="1" customFormat="1" ht="12" customHeight="1" x14ac:dyDescent="0.2">
      <c r="B53" s="33"/>
      <c r="C53" s="28" t="s">
        <v>157</v>
      </c>
      <c r="L53" s="33"/>
    </row>
    <row r="54" spans="2:47" s="1" customFormat="1" ht="16.5" customHeight="1" x14ac:dyDescent="0.2">
      <c r="B54" s="33"/>
      <c r="E54" s="326" t="str">
        <f>E11</f>
        <v>01a - Přípojka vody</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J97</f>
        <v>0</v>
      </c>
      <c r="L63" s="33"/>
      <c r="AU63" s="18" t="s">
        <v>237</v>
      </c>
    </row>
    <row r="64" spans="2:47" s="8" customFormat="1" ht="24.95" customHeight="1" x14ac:dyDescent="0.2">
      <c r="B64" s="106"/>
      <c r="D64" s="107" t="s">
        <v>6064</v>
      </c>
      <c r="E64" s="108"/>
      <c r="F64" s="108"/>
      <c r="G64" s="108"/>
      <c r="H64" s="108"/>
      <c r="I64" s="108"/>
      <c r="J64" s="109">
        <f>J98</f>
        <v>0</v>
      </c>
      <c r="L64" s="106"/>
    </row>
    <row r="65" spans="2:12" s="8" customFormat="1" ht="24.95" customHeight="1" x14ac:dyDescent="0.2">
      <c r="B65" s="106"/>
      <c r="D65" s="107" t="s">
        <v>4311</v>
      </c>
      <c r="E65" s="108"/>
      <c r="F65" s="108"/>
      <c r="G65" s="108"/>
      <c r="H65" s="108"/>
      <c r="I65" s="108"/>
      <c r="J65" s="109">
        <f>J101</f>
        <v>0</v>
      </c>
      <c r="L65" s="106"/>
    </row>
    <row r="66" spans="2:12" s="8" customFormat="1" ht="24.95" customHeight="1" x14ac:dyDescent="0.2">
      <c r="B66" s="106"/>
      <c r="D66" s="107" t="s">
        <v>6065</v>
      </c>
      <c r="E66" s="108"/>
      <c r="F66" s="108"/>
      <c r="G66" s="108"/>
      <c r="H66" s="108"/>
      <c r="I66" s="108"/>
      <c r="J66" s="109">
        <f>J106</f>
        <v>0</v>
      </c>
      <c r="L66" s="106"/>
    </row>
    <row r="67" spans="2:12" s="8" customFormat="1" ht="24.95" customHeight="1" x14ac:dyDescent="0.2">
      <c r="B67" s="106"/>
      <c r="D67" s="107" t="s">
        <v>4312</v>
      </c>
      <c r="E67" s="108"/>
      <c r="F67" s="108"/>
      <c r="G67" s="108"/>
      <c r="H67" s="108"/>
      <c r="I67" s="108"/>
      <c r="J67" s="109">
        <f>J111</f>
        <v>0</v>
      </c>
      <c r="L67" s="106"/>
    </row>
    <row r="68" spans="2:12" s="8" customFormat="1" ht="24.95" customHeight="1" x14ac:dyDescent="0.2">
      <c r="B68" s="106"/>
      <c r="D68" s="107" t="s">
        <v>4313</v>
      </c>
      <c r="E68" s="108"/>
      <c r="F68" s="108"/>
      <c r="G68" s="108"/>
      <c r="H68" s="108"/>
      <c r="I68" s="108"/>
      <c r="J68" s="109">
        <f>J116</f>
        <v>0</v>
      </c>
      <c r="L68" s="106"/>
    </row>
    <row r="69" spans="2:12" s="8" customFormat="1" ht="24.95" customHeight="1" x14ac:dyDescent="0.2">
      <c r="B69" s="106"/>
      <c r="D69" s="107" t="s">
        <v>4314</v>
      </c>
      <c r="E69" s="108"/>
      <c r="F69" s="108"/>
      <c r="G69" s="108"/>
      <c r="H69" s="108"/>
      <c r="I69" s="108"/>
      <c r="J69" s="109">
        <f>J121</f>
        <v>0</v>
      </c>
      <c r="L69" s="106"/>
    </row>
    <row r="70" spans="2:12" s="8" customFormat="1" ht="24.95" customHeight="1" x14ac:dyDescent="0.2">
      <c r="B70" s="106"/>
      <c r="D70" s="107" t="s">
        <v>6066</v>
      </c>
      <c r="E70" s="108"/>
      <c r="F70" s="108"/>
      <c r="G70" s="108"/>
      <c r="H70" s="108"/>
      <c r="I70" s="108"/>
      <c r="J70" s="109">
        <f>J128</f>
        <v>0</v>
      </c>
      <c r="L70" s="106"/>
    </row>
    <row r="71" spans="2:12" s="8" customFormat="1" ht="24.95" customHeight="1" x14ac:dyDescent="0.2">
      <c r="B71" s="106"/>
      <c r="D71" s="107" t="s">
        <v>4315</v>
      </c>
      <c r="E71" s="108"/>
      <c r="F71" s="108"/>
      <c r="G71" s="108"/>
      <c r="H71" s="108"/>
      <c r="I71" s="108"/>
      <c r="J71" s="109">
        <f>J131</f>
        <v>0</v>
      </c>
      <c r="L71" s="106"/>
    </row>
    <row r="72" spans="2:12" s="8" customFormat="1" ht="24.95" customHeight="1" x14ac:dyDescent="0.2">
      <c r="B72" s="106"/>
      <c r="D72" s="107" t="s">
        <v>4317</v>
      </c>
      <c r="E72" s="108"/>
      <c r="F72" s="108"/>
      <c r="G72" s="108"/>
      <c r="H72" s="108"/>
      <c r="I72" s="108"/>
      <c r="J72" s="109">
        <f>J134</f>
        <v>0</v>
      </c>
      <c r="L72" s="106"/>
    </row>
    <row r="73" spans="2:12" s="8" customFormat="1" ht="24.95" customHeight="1" x14ac:dyDescent="0.2">
      <c r="B73" s="106"/>
      <c r="D73" s="107" t="s">
        <v>4321</v>
      </c>
      <c r="E73" s="108"/>
      <c r="F73" s="108"/>
      <c r="G73" s="108"/>
      <c r="H73" s="108"/>
      <c r="I73" s="108"/>
      <c r="J73" s="109">
        <f>J137</f>
        <v>0</v>
      </c>
      <c r="L73" s="106"/>
    </row>
    <row r="74" spans="2:12" s="8" customFormat="1" ht="24.95" customHeight="1" x14ac:dyDescent="0.2">
      <c r="B74" s="106"/>
      <c r="D74" s="107" t="s">
        <v>4322</v>
      </c>
      <c r="E74" s="108"/>
      <c r="F74" s="108"/>
      <c r="G74" s="108"/>
      <c r="H74" s="108"/>
      <c r="I74" s="108"/>
      <c r="J74" s="109">
        <f>J146</f>
        <v>0</v>
      </c>
      <c r="L74" s="106"/>
    </row>
    <row r="75" spans="2:12" s="8" customFormat="1" ht="24.95" customHeight="1" x14ac:dyDescent="0.2">
      <c r="B75" s="106"/>
      <c r="D75" s="107" t="s">
        <v>4325</v>
      </c>
      <c r="E75" s="108"/>
      <c r="F75" s="108"/>
      <c r="G75" s="108"/>
      <c r="H75" s="108"/>
      <c r="I75" s="108"/>
      <c r="J75" s="109">
        <f>J169</f>
        <v>0</v>
      </c>
      <c r="L75" s="106"/>
    </row>
    <row r="76" spans="2:12" s="1" customFormat="1" ht="21.75" customHeight="1" x14ac:dyDescent="0.2">
      <c r="B76" s="33"/>
      <c r="L76" s="33"/>
    </row>
    <row r="77" spans="2:12" s="1" customFormat="1" ht="6.95" customHeight="1" x14ac:dyDescent="0.2">
      <c r="B77" s="42"/>
      <c r="C77" s="43"/>
      <c r="D77" s="43"/>
      <c r="E77" s="43"/>
      <c r="F77" s="43"/>
      <c r="G77" s="43"/>
      <c r="H77" s="43"/>
      <c r="I77" s="43"/>
      <c r="J77" s="43"/>
      <c r="K77" s="43"/>
      <c r="L77" s="33"/>
    </row>
    <row r="81" spans="2:20" s="1" customFormat="1" ht="6.95" customHeight="1" x14ac:dyDescent="0.2">
      <c r="B81" s="44"/>
      <c r="C81" s="45"/>
      <c r="D81" s="45"/>
      <c r="E81" s="45"/>
      <c r="F81" s="45"/>
      <c r="G81" s="45"/>
      <c r="H81" s="45"/>
      <c r="I81" s="45"/>
      <c r="J81" s="45"/>
      <c r="K81" s="45"/>
      <c r="L81" s="33"/>
    </row>
    <row r="82" spans="2:20" s="1" customFormat="1" ht="24.95" customHeight="1" x14ac:dyDescent="0.2">
      <c r="B82" s="33"/>
      <c r="C82" s="22" t="s">
        <v>289</v>
      </c>
      <c r="L82" s="33"/>
    </row>
    <row r="83" spans="2:20" s="1" customFormat="1" ht="6.95" customHeight="1" x14ac:dyDescent="0.2">
      <c r="B83" s="33"/>
      <c r="L83" s="33"/>
    </row>
    <row r="84" spans="2:20" s="1" customFormat="1" ht="12" customHeight="1" x14ac:dyDescent="0.2">
      <c r="B84" s="33"/>
      <c r="C84" s="28" t="s">
        <v>16</v>
      </c>
      <c r="L84" s="33"/>
    </row>
    <row r="85" spans="2:20" s="1" customFormat="1" ht="26.25" customHeight="1" x14ac:dyDescent="0.2">
      <c r="B85" s="33"/>
      <c r="E85" s="330" t="str">
        <f>E7</f>
        <v>Výstavba nové výjezdové základny ZZS PAK ve Svitavách - bez mobiliáře</v>
      </c>
      <c r="F85" s="331"/>
      <c r="G85" s="331"/>
      <c r="H85" s="331"/>
      <c r="L85" s="33"/>
    </row>
    <row r="86" spans="2:20" ht="12" customHeight="1" x14ac:dyDescent="0.2">
      <c r="B86" s="21"/>
      <c r="C86" s="28" t="s">
        <v>149</v>
      </c>
      <c r="L86" s="21"/>
    </row>
    <row r="87" spans="2:20" s="1" customFormat="1" ht="16.5" customHeight="1" x14ac:dyDescent="0.2">
      <c r="B87" s="33"/>
      <c r="E87" s="330" t="s">
        <v>6062</v>
      </c>
      <c r="F87" s="329"/>
      <c r="G87" s="329"/>
      <c r="H87" s="329"/>
      <c r="L87" s="33"/>
    </row>
    <row r="88" spans="2:20" s="1" customFormat="1" ht="12" customHeight="1" x14ac:dyDescent="0.2">
      <c r="B88" s="33"/>
      <c r="C88" s="28" t="s">
        <v>157</v>
      </c>
      <c r="L88" s="33"/>
    </row>
    <row r="89" spans="2:20" s="1" customFormat="1" ht="16.5" customHeight="1" x14ac:dyDescent="0.2">
      <c r="B89" s="33"/>
      <c r="E89" s="326" t="str">
        <f>E11</f>
        <v>01a - Přípojka vody</v>
      </c>
      <c r="F89" s="329"/>
      <c r="G89" s="329"/>
      <c r="H89" s="329"/>
      <c r="L89" s="33"/>
    </row>
    <row r="90" spans="2:20" s="1" customFormat="1" ht="6.95" customHeight="1" x14ac:dyDescent="0.2">
      <c r="B90" s="33"/>
      <c r="L90" s="33"/>
    </row>
    <row r="91" spans="2:20" s="1" customFormat="1" ht="12" customHeight="1" x14ac:dyDescent="0.2">
      <c r="B91" s="33"/>
      <c r="C91" s="28" t="s">
        <v>20</v>
      </c>
      <c r="F91" s="26" t="str">
        <f>F14</f>
        <v xml:space="preserve"> </v>
      </c>
      <c r="I91" s="28" t="s">
        <v>22</v>
      </c>
      <c r="J91" s="50" t="str">
        <f>IF(J14="","",J14)</f>
        <v>9. 5. 2023</v>
      </c>
      <c r="L91" s="33"/>
    </row>
    <row r="92" spans="2:20" s="1" customFormat="1" ht="6.95" customHeight="1" x14ac:dyDescent="0.2">
      <c r="B92" s="33"/>
      <c r="L92" s="33"/>
    </row>
    <row r="93" spans="2:20" s="1" customFormat="1" ht="15.2" customHeight="1" x14ac:dyDescent="0.2">
      <c r="B93" s="33"/>
      <c r="C93" s="28" t="s">
        <v>24</v>
      </c>
      <c r="F93" s="26" t="str">
        <f>E17</f>
        <v xml:space="preserve"> </v>
      </c>
      <c r="I93" s="28" t="s">
        <v>29</v>
      </c>
      <c r="J93" s="31" t="str">
        <f>E23</f>
        <v/>
      </c>
      <c r="L93" s="33"/>
    </row>
    <row r="94" spans="2:20" s="1" customFormat="1" ht="15.2" customHeight="1" x14ac:dyDescent="0.2">
      <c r="B94" s="33"/>
      <c r="C94" s="28" t="s">
        <v>27</v>
      </c>
      <c r="F94" s="26" t="str">
        <f>IF(E20="","",E20)</f>
        <v>Vyplň údaj</v>
      </c>
      <c r="I94" s="28" t="s">
        <v>33</v>
      </c>
      <c r="J94" s="31" t="str">
        <f>E26</f>
        <v>Ing.Jiří Pitra</v>
      </c>
      <c r="L94" s="33"/>
    </row>
    <row r="95" spans="2:20" s="1" customFormat="1" ht="10.35" customHeight="1" x14ac:dyDescent="0.2">
      <c r="B95" s="33"/>
      <c r="L95" s="33"/>
    </row>
    <row r="96" spans="2:20" s="10" customFormat="1" ht="29.25" customHeight="1" x14ac:dyDescent="0.2">
      <c r="B96" s="114"/>
      <c r="C96" s="115" t="s">
        <v>290</v>
      </c>
      <c r="D96" s="116" t="s">
        <v>56</v>
      </c>
      <c r="E96" s="116" t="s">
        <v>52</v>
      </c>
      <c r="F96" s="116" t="s">
        <v>53</v>
      </c>
      <c r="G96" s="116" t="s">
        <v>291</v>
      </c>
      <c r="H96" s="116" t="s">
        <v>292</v>
      </c>
      <c r="I96" s="116" t="s">
        <v>293</v>
      </c>
      <c r="J96" s="116" t="s">
        <v>236</v>
      </c>
      <c r="K96" s="117" t="s">
        <v>294</v>
      </c>
      <c r="L96" s="114"/>
      <c r="M96" s="57" t="s">
        <v>2</v>
      </c>
      <c r="N96" s="58" t="s">
        <v>41</v>
      </c>
      <c r="O96" s="58" t="s">
        <v>295</v>
      </c>
      <c r="P96" s="58" t="s">
        <v>296</v>
      </c>
      <c r="Q96" s="58" t="s">
        <v>297</v>
      </c>
      <c r="R96" s="58" t="s">
        <v>298</v>
      </c>
      <c r="S96" s="58" t="s">
        <v>299</v>
      </c>
      <c r="T96" s="59" t="s">
        <v>300</v>
      </c>
    </row>
    <row r="97" spans="2:65" s="1" customFormat="1" ht="22.9" customHeight="1" x14ac:dyDescent="0.25">
      <c r="B97" s="33"/>
      <c r="C97" s="62" t="s">
        <v>301</v>
      </c>
      <c r="J97" s="118">
        <f>BK97</f>
        <v>0</v>
      </c>
      <c r="L97" s="33"/>
      <c r="M97" s="60"/>
      <c r="N97" s="51"/>
      <c r="O97" s="51"/>
      <c r="P97" s="119">
        <f>P98+P101+P106+P111+P116+P121+P128+P131+P134+P137+P146+P169</f>
        <v>0</v>
      </c>
      <c r="Q97" s="51"/>
      <c r="R97" s="119">
        <f>R98+R101+R106+R111+R116+R121+R128+R131+R134+R137+R146+R169</f>
        <v>0</v>
      </c>
      <c r="S97" s="51"/>
      <c r="T97" s="120">
        <f>T98+T101+T106+T111+T116+T121+T128+T131+T134+T137+T146+T169</f>
        <v>0</v>
      </c>
      <c r="AT97" s="18" t="s">
        <v>70</v>
      </c>
      <c r="AU97" s="18" t="s">
        <v>237</v>
      </c>
      <c r="BK97" s="121">
        <f>BK98+BK101+BK106+BK111+BK116+BK121+BK128+BK131+BK134+BK137+BK146+BK169</f>
        <v>0</v>
      </c>
    </row>
    <row r="98" spans="2:65" s="11" customFormat="1" ht="25.9" customHeight="1" x14ac:dyDescent="0.2">
      <c r="B98" s="122"/>
      <c r="D98" s="123" t="s">
        <v>70</v>
      </c>
      <c r="E98" s="124" t="s">
        <v>404</v>
      </c>
      <c r="F98" s="124" t="s">
        <v>6067</v>
      </c>
      <c r="I98" s="125"/>
      <c r="J98" s="126">
        <f>BK98</f>
        <v>0</v>
      </c>
      <c r="L98" s="122"/>
      <c r="M98" s="127"/>
      <c r="P98" s="128">
        <f>SUM(P99:P100)</f>
        <v>0</v>
      </c>
      <c r="R98" s="128">
        <f>SUM(R99:R100)</f>
        <v>0</v>
      </c>
      <c r="T98" s="129">
        <f>SUM(T99:T100)</f>
        <v>0</v>
      </c>
      <c r="AR98" s="123" t="s">
        <v>78</v>
      </c>
      <c r="AT98" s="130" t="s">
        <v>70</v>
      </c>
      <c r="AU98" s="130" t="s">
        <v>71</v>
      </c>
      <c r="AY98" s="123" t="s">
        <v>304</v>
      </c>
      <c r="BK98" s="131">
        <f>SUM(BK99:BK100)</f>
        <v>0</v>
      </c>
    </row>
    <row r="99" spans="2:65" s="1" customFormat="1" ht="16.5" customHeight="1" x14ac:dyDescent="0.2">
      <c r="B99" s="134"/>
      <c r="C99" s="135" t="s">
        <v>78</v>
      </c>
      <c r="D99" s="135" t="s">
        <v>306</v>
      </c>
      <c r="E99" s="136" t="s">
        <v>6068</v>
      </c>
      <c r="F99" s="137" t="s">
        <v>6069</v>
      </c>
      <c r="G99" s="138" t="s">
        <v>134</v>
      </c>
      <c r="H99" s="139">
        <v>26.25</v>
      </c>
      <c r="I99" s="140"/>
      <c r="J99" s="141">
        <f>ROUND(I99*H99,2)</f>
        <v>0</v>
      </c>
      <c r="K99" s="137" t="s">
        <v>4330</v>
      </c>
      <c r="L99" s="33"/>
      <c r="M99" s="142" t="s">
        <v>2</v>
      </c>
      <c r="N99" s="143" t="s">
        <v>42</v>
      </c>
      <c r="P99" s="144">
        <f>O99*H99</f>
        <v>0</v>
      </c>
      <c r="Q99" s="144">
        <v>0</v>
      </c>
      <c r="R99" s="144">
        <f>Q99*H99</f>
        <v>0</v>
      </c>
      <c r="S99" s="144">
        <v>0</v>
      </c>
      <c r="T99" s="145">
        <f>S99*H99</f>
        <v>0</v>
      </c>
      <c r="AR99" s="146" t="s">
        <v>86</v>
      </c>
      <c r="AT99" s="146" t="s">
        <v>306</v>
      </c>
      <c r="AU99" s="146" t="s">
        <v>78</v>
      </c>
      <c r="AY99" s="18" t="s">
        <v>304</v>
      </c>
      <c r="BE99" s="147">
        <f>IF(N99="základní",J99,0)</f>
        <v>0</v>
      </c>
      <c r="BF99" s="147">
        <f>IF(N99="snížená",J99,0)</f>
        <v>0</v>
      </c>
      <c r="BG99" s="147">
        <f>IF(N99="zákl. přenesená",J99,0)</f>
        <v>0</v>
      </c>
      <c r="BH99" s="147">
        <f>IF(N99="sníž. přenesená",J99,0)</f>
        <v>0</v>
      </c>
      <c r="BI99" s="147">
        <f>IF(N99="nulová",J99,0)</f>
        <v>0</v>
      </c>
      <c r="BJ99" s="18" t="s">
        <v>78</v>
      </c>
      <c r="BK99" s="147">
        <f>ROUND(I99*H99,2)</f>
        <v>0</v>
      </c>
      <c r="BL99" s="18" t="s">
        <v>86</v>
      </c>
      <c r="BM99" s="146" t="s">
        <v>80</v>
      </c>
    </row>
    <row r="100" spans="2:65" s="1" customFormat="1" ht="19.5" x14ac:dyDescent="0.2">
      <c r="B100" s="33"/>
      <c r="D100" s="153" t="s">
        <v>360</v>
      </c>
      <c r="F100" s="180" t="s">
        <v>6070</v>
      </c>
      <c r="I100" s="150"/>
      <c r="L100" s="33"/>
      <c r="M100" s="151"/>
      <c r="T100" s="54"/>
      <c r="AT100" s="18" t="s">
        <v>360</v>
      </c>
      <c r="AU100" s="18" t="s">
        <v>78</v>
      </c>
    </row>
    <row r="101" spans="2:65" s="11" customFormat="1" ht="25.9" customHeight="1" x14ac:dyDescent="0.2">
      <c r="B101" s="122"/>
      <c r="D101" s="123" t="s">
        <v>70</v>
      </c>
      <c r="E101" s="124" t="s">
        <v>406</v>
      </c>
      <c r="F101" s="124" t="s">
        <v>4327</v>
      </c>
      <c r="I101" s="125"/>
      <c r="J101" s="126">
        <f>BK101</f>
        <v>0</v>
      </c>
      <c r="L101" s="122"/>
      <c r="M101" s="127"/>
      <c r="P101" s="128">
        <f>SUM(P102:P105)</f>
        <v>0</v>
      </c>
      <c r="R101" s="128">
        <f>SUM(R102:R105)</f>
        <v>0</v>
      </c>
      <c r="T101" s="129">
        <f>SUM(T102:T105)</f>
        <v>0</v>
      </c>
      <c r="AR101" s="123" t="s">
        <v>78</v>
      </c>
      <c r="AT101" s="130" t="s">
        <v>70</v>
      </c>
      <c r="AU101" s="130" t="s">
        <v>71</v>
      </c>
      <c r="AY101" s="123" t="s">
        <v>304</v>
      </c>
      <c r="BK101" s="131">
        <f>SUM(BK102:BK105)</f>
        <v>0</v>
      </c>
    </row>
    <row r="102" spans="2:65" s="1" customFormat="1" ht="21.75" customHeight="1" x14ac:dyDescent="0.2">
      <c r="B102" s="134"/>
      <c r="C102" s="135" t="s">
        <v>80</v>
      </c>
      <c r="D102" s="135" t="s">
        <v>306</v>
      </c>
      <c r="E102" s="136" t="s">
        <v>6071</v>
      </c>
      <c r="F102" s="137" t="s">
        <v>6072</v>
      </c>
      <c r="G102" s="138" t="s">
        <v>134</v>
      </c>
      <c r="H102" s="139">
        <v>81.48</v>
      </c>
      <c r="I102" s="140"/>
      <c r="J102" s="141">
        <f>ROUND(I102*H102,2)</f>
        <v>0</v>
      </c>
      <c r="K102" s="137" t="s">
        <v>4330</v>
      </c>
      <c r="L102" s="33"/>
      <c r="M102" s="142" t="s">
        <v>2</v>
      </c>
      <c r="N102" s="143" t="s">
        <v>42</v>
      </c>
      <c r="P102" s="144">
        <f>O102*H102</f>
        <v>0</v>
      </c>
      <c r="Q102" s="144">
        <v>0</v>
      </c>
      <c r="R102" s="144">
        <f>Q102*H102</f>
        <v>0</v>
      </c>
      <c r="S102" s="144">
        <v>0</v>
      </c>
      <c r="T102" s="145">
        <f>S102*H102</f>
        <v>0</v>
      </c>
      <c r="AR102" s="146" t="s">
        <v>86</v>
      </c>
      <c r="AT102" s="146" t="s">
        <v>306</v>
      </c>
      <c r="AU102" s="146" t="s">
        <v>78</v>
      </c>
      <c r="AY102" s="18" t="s">
        <v>304</v>
      </c>
      <c r="BE102" s="147">
        <f>IF(N102="základní",J102,0)</f>
        <v>0</v>
      </c>
      <c r="BF102" s="147">
        <f>IF(N102="snížená",J102,0)</f>
        <v>0</v>
      </c>
      <c r="BG102" s="147">
        <f>IF(N102="zákl. přenesená",J102,0)</f>
        <v>0</v>
      </c>
      <c r="BH102" s="147">
        <f>IF(N102="sníž. přenesená",J102,0)</f>
        <v>0</v>
      </c>
      <c r="BI102" s="147">
        <f>IF(N102="nulová",J102,0)</f>
        <v>0</v>
      </c>
      <c r="BJ102" s="18" t="s">
        <v>78</v>
      </c>
      <c r="BK102" s="147">
        <f>ROUND(I102*H102,2)</f>
        <v>0</v>
      </c>
      <c r="BL102" s="18" t="s">
        <v>86</v>
      </c>
      <c r="BM102" s="146" t="s">
        <v>86</v>
      </c>
    </row>
    <row r="103" spans="2:65" s="1" customFormat="1" ht="29.25" x14ac:dyDescent="0.2">
      <c r="B103" s="33"/>
      <c r="D103" s="153" t="s">
        <v>360</v>
      </c>
      <c r="F103" s="180" t="s">
        <v>6073</v>
      </c>
      <c r="I103" s="150"/>
      <c r="L103" s="33"/>
      <c r="M103" s="151"/>
      <c r="T103" s="54"/>
      <c r="AT103" s="18" t="s">
        <v>360</v>
      </c>
      <c r="AU103" s="18" t="s">
        <v>78</v>
      </c>
    </row>
    <row r="104" spans="2:65" s="1" customFormat="1" ht="21.75" customHeight="1" x14ac:dyDescent="0.2">
      <c r="B104" s="134"/>
      <c r="C104" s="135" t="s">
        <v>322</v>
      </c>
      <c r="D104" s="135" t="s">
        <v>306</v>
      </c>
      <c r="E104" s="136" t="s">
        <v>4338</v>
      </c>
      <c r="F104" s="137" t="s">
        <v>4339</v>
      </c>
      <c r="G104" s="138" t="s">
        <v>134</v>
      </c>
      <c r="H104" s="139">
        <v>41</v>
      </c>
      <c r="I104" s="140"/>
      <c r="J104" s="141">
        <f>ROUND(I104*H104,2)</f>
        <v>0</v>
      </c>
      <c r="K104" s="137" t="s">
        <v>4330</v>
      </c>
      <c r="L104" s="33"/>
      <c r="M104" s="142" t="s">
        <v>2</v>
      </c>
      <c r="N104" s="143" t="s">
        <v>42</v>
      </c>
      <c r="P104" s="144">
        <f>O104*H104</f>
        <v>0</v>
      </c>
      <c r="Q104" s="144">
        <v>0</v>
      </c>
      <c r="R104" s="144">
        <f>Q104*H104</f>
        <v>0</v>
      </c>
      <c r="S104" s="144">
        <v>0</v>
      </c>
      <c r="T104" s="145">
        <f>S104*H104</f>
        <v>0</v>
      </c>
      <c r="AR104" s="146" t="s">
        <v>86</v>
      </c>
      <c r="AT104" s="146" t="s">
        <v>306</v>
      </c>
      <c r="AU104" s="146" t="s">
        <v>78</v>
      </c>
      <c r="AY104" s="18" t="s">
        <v>304</v>
      </c>
      <c r="BE104" s="147">
        <f>IF(N104="základní",J104,0)</f>
        <v>0</v>
      </c>
      <c r="BF104" s="147">
        <f>IF(N104="snížená",J104,0)</f>
        <v>0</v>
      </c>
      <c r="BG104" s="147">
        <f>IF(N104="zákl. přenesená",J104,0)</f>
        <v>0</v>
      </c>
      <c r="BH104" s="147">
        <f>IF(N104="sníž. přenesená",J104,0)</f>
        <v>0</v>
      </c>
      <c r="BI104" s="147">
        <f>IF(N104="nulová",J104,0)</f>
        <v>0</v>
      </c>
      <c r="BJ104" s="18" t="s">
        <v>78</v>
      </c>
      <c r="BK104" s="147">
        <f>ROUND(I104*H104,2)</f>
        <v>0</v>
      </c>
      <c r="BL104" s="18" t="s">
        <v>86</v>
      </c>
      <c r="BM104" s="146" t="s">
        <v>92</v>
      </c>
    </row>
    <row r="105" spans="2:65" s="1" customFormat="1" ht="19.5" x14ac:dyDescent="0.2">
      <c r="B105" s="33"/>
      <c r="D105" s="153" t="s">
        <v>360</v>
      </c>
      <c r="F105" s="180" t="s">
        <v>6074</v>
      </c>
      <c r="I105" s="150"/>
      <c r="L105" s="33"/>
      <c r="M105" s="151"/>
      <c r="T105" s="54"/>
      <c r="AT105" s="18" t="s">
        <v>360</v>
      </c>
      <c r="AU105" s="18" t="s">
        <v>78</v>
      </c>
    </row>
    <row r="106" spans="2:65" s="11" customFormat="1" ht="25.9" customHeight="1" x14ac:dyDescent="0.2">
      <c r="B106" s="122"/>
      <c r="D106" s="123" t="s">
        <v>70</v>
      </c>
      <c r="E106" s="124" t="s">
        <v>409</v>
      </c>
      <c r="F106" s="124" t="s">
        <v>6075</v>
      </c>
      <c r="I106" s="125"/>
      <c r="J106" s="126">
        <f>BK106</f>
        <v>0</v>
      </c>
      <c r="L106" s="122"/>
      <c r="M106" s="127"/>
      <c r="P106" s="128">
        <f>SUM(P107:P110)</f>
        <v>0</v>
      </c>
      <c r="R106" s="128">
        <f>SUM(R107:R110)</f>
        <v>0</v>
      </c>
      <c r="T106" s="129">
        <f>SUM(T107:T110)</f>
        <v>0</v>
      </c>
      <c r="AR106" s="123" t="s">
        <v>78</v>
      </c>
      <c r="AT106" s="130" t="s">
        <v>70</v>
      </c>
      <c r="AU106" s="130" t="s">
        <v>71</v>
      </c>
      <c r="AY106" s="123" t="s">
        <v>304</v>
      </c>
      <c r="BK106" s="131">
        <f>SUM(BK107:BK110)</f>
        <v>0</v>
      </c>
    </row>
    <row r="107" spans="2:65" s="1" customFormat="1" ht="16.5" customHeight="1" x14ac:dyDescent="0.2">
      <c r="B107" s="134"/>
      <c r="C107" s="135" t="s">
        <v>86</v>
      </c>
      <c r="D107" s="135" t="s">
        <v>306</v>
      </c>
      <c r="E107" s="136" t="s">
        <v>6076</v>
      </c>
      <c r="F107" s="137" t="s">
        <v>6077</v>
      </c>
      <c r="G107" s="138" t="s">
        <v>179</v>
      </c>
      <c r="H107" s="139">
        <v>52.5</v>
      </c>
      <c r="I107" s="140"/>
      <c r="J107" s="141">
        <f>ROUND(I107*H107,2)</f>
        <v>0</v>
      </c>
      <c r="K107" s="137" t="s">
        <v>4330</v>
      </c>
      <c r="L107" s="33"/>
      <c r="M107" s="142" t="s">
        <v>2</v>
      </c>
      <c r="N107" s="143" t="s">
        <v>42</v>
      </c>
      <c r="P107" s="144">
        <f>O107*H107</f>
        <v>0</v>
      </c>
      <c r="Q107" s="144">
        <v>0</v>
      </c>
      <c r="R107" s="144">
        <f>Q107*H107</f>
        <v>0</v>
      </c>
      <c r="S107" s="144">
        <v>0</v>
      </c>
      <c r="T107" s="145">
        <f>S107*H107</f>
        <v>0</v>
      </c>
      <c r="AR107" s="146" t="s">
        <v>86</v>
      </c>
      <c r="AT107" s="146" t="s">
        <v>306</v>
      </c>
      <c r="AU107" s="146" t="s">
        <v>78</v>
      </c>
      <c r="AY107" s="18" t="s">
        <v>304</v>
      </c>
      <c r="BE107" s="147">
        <f>IF(N107="základní",J107,0)</f>
        <v>0</v>
      </c>
      <c r="BF107" s="147">
        <f>IF(N107="snížená",J107,0)</f>
        <v>0</v>
      </c>
      <c r="BG107" s="147">
        <f>IF(N107="zákl. přenesená",J107,0)</f>
        <v>0</v>
      </c>
      <c r="BH107" s="147">
        <f>IF(N107="sníž. přenesená",J107,0)</f>
        <v>0</v>
      </c>
      <c r="BI107" s="147">
        <f>IF(N107="nulová",J107,0)</f>
        <v>0</v>
      </c>
      <c r="BJ107" s="18" t="s">
        <v>78</v>
      </c>
      <c r="BK107" s="147">
        <f>ROUND(I107*H107,2)</f>
        <v>0</v>
      </c>
      <c r="BL107" s="18" t="s">
        <v>86</v>
      </c>
      <c r="BM107" s="146" t="s">
        <v>98</v>
      </c>
    </row>
    <row r="108" spans="2:65" s="1" customFormat="1" ht="19.5" x14ac:dyDescent="0.2">
      <c r="B108" s="33"/>
      <c r="D108" s="153" t="s">
        <v>360</v>
      </c>
      <c r="F108" s="180" t="s">
        <v>6078</v>
      </c>
      <c r="I108" s="150"/>
      <c r="L108" s="33"/>
      <c r="M108" s="151"/>
      <c r="T108" s="54"/>
      <c r="AT108" s="18" t="s">
        <v>360</v>
      </c>
      <c r="AU108" s="18" t="s">
        <v>78</v>
      </c>
    </row>
    <row r="109" spans="2:65" s="1" customFormat="1" ht="24.2" customHeight="1" x14ac:dyDescent="0.2">
      <c r="B109" s="134"/>
      <c r="C109" s="181" t="s">
        <v>89</v>
      </c>
      <c r="D109" s="181" t="s">
        <v>535</v>
      </c>
      <c r="E109" s="182" t="s">
        <v>6079</v>
      </c>
      <c r="F109" s="183" t="s">
        <v>6080</v>
      </c>
      <c r="G109" s="184" t="s">
        <v>179</v>
      </c>
      <c r="H109" s="185">
        <v>55.125</v>
      </c>
      <c r="I109" s="186"/>
      <c r="J109" s="187">
        <f>ROUND(I109*H109,2)</f>
        <v>0</v>
      </c>
      <c r="K109" s="183" t="s">
        <v>4330</v>
      </c>
      <c r="L109" s="188"/>
      <c r="M109" s="189" t="s">
        <v>2</v>
      </c>
      <c r="N109" s="190" t="s">
        <v>42</v>
      </c>
      <c r="P109" s="144">
        <f>O109*H109</f>
        <v>0</v>
      </c>
      <c r="Q109" s="144">
        <v>0</v>
      </c>
      <c r="R109" s="144">
        <f>Q109*H109</f>
        <v>0</v>
      </c>
      <c r="S109" s="144">
        <v>0</v>
      </c>
      <c r="T109" s="145">
        <f>S109*H109</f>
        <v>0</v>
      </c>
      <c r="AR109" s="146" t="s">
        <v>98</v>
      </c>
      <c r="AT109" s="146" t="s">
        <v>535</v>
      </c>
      <c r="AU109" s="146" t="s">
        <v>78</v>
      </c>
      <c r="AY109" s="18" t="s">
        <v>304</v>
      </c>
      <c r="BE109" s="147">
        <f>IF(N109="základní",J109,0)</f>
        <v>0</v>
      </c>
      <c r="BF109" s="147">
        <f>IF(N109="snížená",J109,0)</f>
        <v>0</v>
      </c>
      <c r="BG109" s="147">
        <f>IF(N109="zákl. přenesená",J109,0)</f>
        <v>0</v>
      </c>
      <c r="BH109" s="147">
        <f>IF(N109="sníž. přenesená",J109,0)</f>
        <v>0</v>
      </c>
      <c r="BI109" s="147">
        <f>IF(N109="nulová",J109,0)</f>
        <v>0</v>
      </c>
      <c r="BJ109" s="18" t="s">
        <v>78</v>
      </c>
      <c r="BK109" s="147">
        <f>ROUND(I109*H109,2)</f>
        <v>0</v>
      </c>
      <c r="BL109" s="18" t="s">
        <v>86</v>
      </c>
      <c r="BM109" s="146" t="s">
        <v>387</v>
      </c>
    </row>
    <row r="110" spans="2:65" s="1" customFormat="1" ht="29.25" x14ac:dyDescent="0.2">
      <c r="B110" s="33"/>
      <c r="D110" s="153" t="s">
        <v>360</v>
      </c>
      <c r="F110" s="180" t="s">
        <v>6081</v>
      </c>
      <c r="I110" s="150"/>
      <c r="L110" s="33"/>
      <c r="M110" s="151"/>
      <c r="T110" s="54"/>
      <c r="AT110" s="18" t="s">
        <v>360</v>
      </c>
      <c r="AU110" s="18" t="s">
        <v>78</v>
      </c>
    </row>
    <row r="111" spans="2:65" s="11" customFormat="1" ht="25.9" customHeight="1" x14ac:dyDescent="0.2">
      <c r="B111" s="122"/>
      <c r="D111" s="123" t="s">
        <v>70</v>
      </c>
      <c r="E111" s="124" t="s">
        <v>8</v>
      </c>
      <c r="F111" s="124" t="s">
        <v>4347</v>
      </c>
      <c r="I111" s="125"/>
      <c r="J111" s="126">
        <f>BK111</f>
        <v>0</v>
      </c>
      <c r="L111" s="122"/>
      <c r="M111" s="127"/>
      <c r="P111" s="128">
        <f>SUM(P112:P115)</f>
        <v>0</v>
      </c>
      <c r="R111" s="128">
        <f>SUM(R112:R115)</f>
        <v>0</v>
      </c>
      <c r="T111" s="129">
        <f>SUM(T112:T115)</f>
        <v>0</v>
      </c>
      <c r="AR111" s="123" t="s">
        <v>78</v>
      </c>
      <c r="AT111" s="130" t="s">
        <v>70</v>
      </c>
      <c r="AU111" s="130" t="s">
        <v>71</v>
      </c>
      <c r="AY111" s="123" t="s">
        <v>304</v>
      </c>
      <c r="BK111" s="131">
        <f>SUM(BK112:BK115)</f>
        <v>0</v>
      </c>
    </row>
    <row r="112" spans="2:65" s="1" customFormat="1" ht="21.75" customHeight="1" x14ac:dyDescent="0.2">
      <c r="B112" s="134"/>
      <c r="C112" s="135" t="s">
        <v>92</v>
      </c>
      <c r="D112" s="135" t="s">
        <v>306</v>
      </c>
      <c r="E112" s="136" t="s">
        <v>4348</v>
      </c>
      <c r="F112" s="137" t="s">
        <v>4349</v>
      </c>
      <c r="G112" s="138" t="s">
        <v>130</v>
      </c>
      <c r="H112" s="139">
        <v>183.75</v>
      </c>
      <c r="I112" s="140"/>
      <c r="J112" s="141">
        <f>ROUND(I112*H112,2)</f>
        <v>0</v>
      </c>
      <c r="K112" s="137" t="s">
        <v>4330</v>
      </c>
      <c r="L112" s="33"/>
      <c r="M112" s="142" t="s">
        <v>2</v>
      </c>
      <c r="N112" s="143" t="s">
        <v>42</v>
      </c>
      <c r="P112" s="144">
        <f>O112*H112</f>
        <v>0</v>
      </c>
      <c r="Q112" s="144">
        <v>0</v>
      </c>
      <c r="R112" s="144">
        <f>Q112*H112</f>
        <v>0</v>
      </c>
      <c r="S112" s="144">
        <v>0</v>
      </c>
      <c r="T112" s="145">
        <f>S112*H112</f>
        <v>0</v>
      </c>
      <c r="AR112" s="146" t="s">
        <v>86</v>
      </c>
      <c r="AT112" s="146" t="s">
        <v>306</v>
      </c>
      <c r="AU112" s="146" t="s">
        <v>78</v>
      </c>
      <c r="AY112" s="18" t="s">
        <v>304</v>
      </c>
      <c r="BE112" s="147">
        <f>IF(N112="základní",J112,0)</f>
        <v>0</v>
      </c>
      <c r="BF112" s="147">
        <f>IF(N112="snížená",J112,0)</f>
        <v>0</v>
      </c>
      <c r="BG112" s="147">
        <f>IF(N112="zákl. přenesená",J112,0)</f>
        <v>0</v>
      </c>
      <c r="BH112" s="147">
        <f>IF(N112="sníž. přenesená",J112,0)</f>
        <v>0</v>
      </c>
      <c r="BI112" s="147">
        <f>IF(N112="nulová",J112,0)</f>
        <v>0</v>
      </c>
      <c r="BJ112" s="18" t="s">
        <v>78</v>
      </c>
      <c r="BK112" s="147">
        <f>ROUND(I112*H112,2)</f>
        <v>0</v>
      </c>
      <c r="BL112" s="18" t="s">
        <v>86</v>
      </c>
      <c r="BM112" s="146" t="s">
        <v>404</v>
      </c>
    </row>
    <row r="113" spans="2:65" s="1" customFormat="1" ht="19.5" x14ac:dyDescent="0.2">
      <c r="B113" s="33"/>
      <c r="D113" s="153" t="s">
        <v>360</v>
      </c>
      <c r="F113" s="180" t="s">
        <v>6082</v>
      </c>
      <c r="I113" s="150"/>
      <c r="L113" s="33"/>
      <c r="M113" s="151"/>
      <c r="T113" s="54"/>
      <c r="AT113" s="18" t="s">
        <v>360</v>
      </c>
      <c r="AU113" s="18" t="s">
        <v>78</v>
      </c>
    </row>
    <row r="114" spans="2:65" s="1" customFormat="1" ht="21.75" customHeight="1" x14ac:dyDescent="0.2">
      <c r="B114" s="134"/>
      <c r="C114" s="135" t="s">
        <v>95</v>
      </c>
      <c r="D114" s="135" t="s">
        <v>306</v>
      </c>
      <c r="E114" s="136" t="s">
        <v>4351</v>
      </c>
      <c r="F114" s="137" t="s">
        <v>4352</v>
      </c>
      <c r="G114" s="138" t="s">
        <v>130</v>
      </c>
      <c r="H114" s="139">
        <v>183.75</v>
      </c>
      <c r="I114" s="140"/>
      <c r="J114" s="141">
        <f>ROUND(I114*H114,2)</f>
        <v>0</v>
      </c>
      <c r="K114" s="137" t="s">
        <v>4330</v>
      </c>
      <c r="L114" s="33"/>
      <c r="M114" s="142" t="s">
        <v>2</v>
      </c>
      <c r="N114" s="143" t="s">
        <v>42</v>
      </c>
      <c r="P114" s="144">
        <f>O114*H114</f>
        <v>0</v>
      </c>
      <c r="Q114" s="144">
        <v>0</v>
      </c>
      <c r="R114" s="144">
        <f>Q114*H114</f>
        <v>0</v>
      </c>
      <c r="S114" s="144">
        <v>0</v>
      </c>
      <c r="T114" s="145">
        <f>S114*H114</f>
        <v>0</v>
      </c>
      <c r="AR114" s="146" t="s">
        <v>86</v>
      </c>
      <c r="AT114" s="146" t="s">
        <v>306</v>
      </c>
      <c r="AU114" s="146" t="s">
        <v>78</v>
      </c>
      <c r="AY114" s="18" t="s">
        <v>304</v>
      </c>
      <c r="BE114" s="147">
        <f>IF(N114="základní",J114,0)</f>
        <v>0</v>
      </c>
      <c r="BF114" s="147">
        <f>IF(N114="snížená",J114,0)</f>
        <v>0</v>
      </c>
      <c r="BG114" s="147">
        <f>IF(N114="zákl. přenesená",J114,0)</f>
        <v>0</v>
      </c>
      <c r="BH114" s="147">
        <f>IF(N114="sníž. přenesená",J114,0)</f>
        <v>0</v>
      </c>
      <c r="BI114" s="147">
        <f>IF(N114="nulová",J114,0)</f>
        <v>0</v>
      </c>
      <c r="BJ114" s="18" t="s">
        <v>78</v>
      </c>
      <c r="BK114" s="147">
        <f>ROUND(I114*H114,2)</f>
        <v>0</v>
      </c>
      <c r="BL114" s="18" t="s">
        <v>86</v>
      </c>
      <c r="BM114" s="146" t="s">
        <v>409</v>
      </c>
    </row>
    <row r="115" spans="2:65" s="1" customFormat="1" ht="19.5" x14ac:dyDescent="0.2">
      <c r="B115" s="33"/>
      <c r="D115" s="153" t="s">
        <v>360</v>
      </c>
      <c r="F115" s="180" t="s">
        <v>6083</v>
      </c>
      <c r="I115" s="150"/>
      <c r="L115" s="33"/>
      <c r="M115" s="151"/>
      <c r="T115" s="54"/>
      <c r="AT115" s="18" t="s">
        <v>360</v>
      </c>
      <c r="AU115" s="18" t="s">
        <v>78</v>
      </c>
    </row>
    <row r="116" spans="2:65" s="11" customFormat="1" ht="25.9" customHeight="1" x14ac:dyDescent="0.2">
      <c r="B116" s="122"/>
      <c r="D116" s="123" t="s">
        <v>70</v>
      </c>
      <c r="E116" s="124" t="s">
        <v>423</v>
      </c>
      <c r="F116" s="124" t="s">
        <v>4354</v>
      </c>
      <c r="I116" s="125"/>
      <c r="J116" s="126">
        <f>BK116</f>
        <v>0</v>
      </c>
      <c r="L116" s="122"/>
      <c r="M116" s="127"/>
      <c r="P116" s="128">
        <f>SUM(P117:P120)</f>
        <v>0</v>
      </c>
      <c r="R116" s="128">
        <f>SUM(R117:R120)</f>
        <v>0</v>
      </c>
      <c r="T116" s="129">
        <f>SUM(T117:T120)</f>
        <v>0</v>
      </c>
      <c r="AR116" s="123" t="s">
        <v>78</v>
      </c>
      <c r="AT116" s="130" t="s">
        <v>70</v>
      </c>
      <c r="AU116" s="130" t="s">
        <v>71</v>
      </c>
      <c r="AY116" s="123" t="s">
        <v>304</v>
      </c>
      <c r="BK116" s="131">
        <f>SUM(BK117:BK120)</f>
        <v>0</v>
      </c>
    </row>
    <row r="117" spans="2:65" s="1" customFormat="1" ht="16.5" customHeight="1" x14ac:dyDescent="0.2">
      <c r="B117" s="134"/>
      <c r="C117" s="135" t="s">
        <v>98</v>
      </c>
      <c r="D117" s="135" t="s">
        <v>306</v>
      </c>
      <c r="E117" s="136" t="s">
        <v>4355</v>
      </c>
      <c r="F117" s="137" t="s">
        <v>4356</v>
      </c>
      <c r="G117" s="138" t="s">
        <v>134</v>
      </c>
      <c r="H117" s="139">
        <v>81.48</v>
      </c>
      <c r="I117" s="140"/>
      <c r="J117" s="141">
        <f>ROUND(I117*H117,2)</f>
        <v>0</v>
      </c>
      <c r="K117" s="137" t="s">
        <v>4330</v>
      </c>
      <c r="L117" s="33"/>
      <c r="M117" s="142" t="s">
        <v>2</v>
      </c>
      <c r="N117" s="143" t="s">
        <v>42</v>
      </c>
      <c r="P117" s="144">
        <f>O117*H117</f>
        <v>0</v>
      </c>
      <c r="Q117" s="144">
        <v>0</v>
      </c>
      <c r="R117" s="144">
        <f>Q117*H117</f>
        <v>0</v>
      </c>
      <c r="S117" s="144">
        <v>0</v>
      </c>
      <c r="T117" s="145">
        <f>S117*H117</f>
        <v>0</v>
      </c>
      <c r="AR117" s="146" t="s">
        <v>86</v>
      </c>
      <c r="AT117" s="146" t="s">
        <v>306</v>
      </c>
      <c r="AU117" s="146" t="s">
        <v>78</v>
      </c>
      <c r="AY117" s="18" t="s">
        <v>304</v>
      </c>
      <c r="BE117" s="147">
        <f>IF(N117="základní",J117,0)</f>
        <v>0</v>
      </c>
      <c r="BF117" s="147">
        <f>IF(N117="snížená",J117,0)</f>
        <v>0</v>
      </c>
      <c r="BG117" s="147">
        <f>IF(N117="zákl. přenesená",J117,0)</f>
        <v>0</v>
      </c>
      <c r="BH117" s="147">
        <f>IF(N117="sníž. přenesená",J117,0)</f>
        <v>0</v>
      </c>
      <c r="BI117" s="147">
        <f>IF(N117="nulová",J117,0)</f>
        <v>0</v>
      </c>
      <c r="BJ117" s="18" t="s">
        <v>78</v>
      </c>
      <c r="BK117" s="147">
        <f>ROUND(I117*H117,2)</f>
        <v>0</v>
      </c>
      <c r="BL117" s="18" t="s">
        <v>86</v>
      </c>
      <c r="BM117" s="146" t="s">
        <v>423</v>
      </c>
    </row>
    <row r="118" spans="2:65" s="1" customFormat="1" ht="19.5" x14ac:dyDescent="0.2">
      <c r="B118" s="33"/>
      <c r="D118" s="153" t="s">
        <v>360</v>
      </c>
      <c r="F118" s="180" t="s">
        <v>6084</v>
      </c>
      <c r="I118" s="150"/>
      <c r="L118" s="33"/>
      <c r="M118" s="151"/>
      <c r="T118" s="54"/>
      <c r="AT118" s="18" t="s">
        <v>360</v>
      </c>
      <c r="AU118" s="18" t="s">
        <v>78</v>
      </c>
    </row>
    <row r="119" spans="2:65" s="1" customFormat="1" ht="21.75" customHeight="1" x14ac:dyDescent="0.2">
      <c r="B119" s="134"/>
      <c r="C119" s="135" t="s">
        <v>380</v>
      </c>
      <c r="D119" s="135" t="s">
        <v>306</v>
      </c>
      <c r="E119" s="136" t="s">
        <v>4358</v>
      </c>
      <c r="F119" s="137" t="s">
        <v>4359</v>
      </c>
      <c r="G119" s="138" t="s">
        <v>134</v>
      </c>
      <c r="H119" s="139">
        <v>26.88</v>
      </c>
      <c r="I119" s="140"/>
      <c r="J119" s="141">
        <f>ROUND(I119*H119,2)</f>
        <v>0</v>
      </c>
      <c r="K119" s="137" t="s">
        <v>4330</v>
      </c>
      <c r="L119" s="33"/>
      <c r="M119" s="142" t="s">
        <v>2</v>
      </c>
      <c r="N119" s="143" t="s">
        <v>42</v>
      </c>
      <c r="P119" s="144">
        <f>O119*H119</f>
        <v>0</v>
      </c>
      <c r="Q119" s="144">
        <v>0</v>
      </c>
      <c r="R119" s="144">
        <f>Q119*H119</f>
        <v>0</v>
      </c>
      <c r="S119" s="144">
        <v>0</v>
      </c>
      <c r="T119" s="145">
        <f>S119*H119</f>
        <v>0</v>
      </c>
      <c r="AR119" s="146" t="s">
        <v>86</v>
      </c>
      <c r="AT119" s="146" t="s">
        <v>306</v>
      </c>
      <c r="AU119" s="146" t="s">
        <v>78</v>
      </c>
      <c r="AY119" s="18" t="s">
        <v>304</v>
      </c>
      <c r="BE119" s="147">
        <f>IF(N119="základní",J119,0)</f>
        <v>0</v>
      </c>
      <c r="BF119" s="147">
        <f>IF(N119="snížená",J119,0)</f>
        <v>0</v>
      </c>
      <c r="BG119" s="147">
        <f>IF(N119="zákl. přenesená",J119,0)</f>
        <v>0</v>
      </c>
      <c r="BH119" s="147">
        <f>IF(N119="sníž. přenesená",J119,0)</f>
        <v>0</v>
      </c>
      <c r="BI119" s="147">
        <f>IF(N119="nulová",J119,0)</f>
        <v>0</v>
      </c>
      <c r="BJ119" s="18" t="s">
        <v>78</v>
      </c>
      <c r="BK119" s="147">
        <f>ROUND(I119*H119,2)</f>
        <v>0</v>
      </c>
      <c r="BL119" s="18" t="s">
        <v>86</v>
      </c>
      <c r="BM119" s="146" t="s">
        <v>440</v>
      </c>
    </row>
    <row r="120" spans="2:65" s="1" customFormat="1" ht="19.5" x14ac:dyDescent="0.2">
      <c r="B120" s="33"/>
      <c r="D120" s="153" t="s">
        <v>360</v>
      </c>
      <c r="F120" s="180" t="s">
        <v>6085</v>
      </c>
      <c r="I120" s="150"/>
      <c r="L120" s="33"/>
      <c r="M120" s="151"/>
      <c r="T120" s="54"/>
      <c r="AT120" s="18" t="s">
        <v>360</v>
      </c>
      <c r="AU120" s="18" t="s">
        <v>78</v>
      </c>
    </row>
    <row r="121" spans="2:65" s="11" customFormat="1" ht="25.9" customHeight="1" x14ac:dyDescent="0.2">
      <c r="B121" s="122"/>
      <c r="D121" s="123" t="s">
        <v>70</v>
      </c>
      <c r="E121" s="124" t="s">
        <v>433</v>
      </c>
      <c r="F121" s="124" t="s">
        <v>4361</v>
      </c>
      <c r="I121" s="125"/>
      <c r="J121" s="126">
        <f>BK121</f>
        <v>0</v>
      </c>
      <c r="L121" s="122"/>
      <c r="M121" s="127"/>
      <c r="P121" s="128">
        <f>SUM(P122:P127)</f>
        <v>0</v>
      </c>
      <c r="R121" s="128">
        <f>SUM(R122:R127)</f>
        <v>0</v>
      </c>
      <c r="T121" s="129">
        <f>SUM(T122:T127)</f>
        <v>0</v>
      </c>
      <c r="AR121" s="123" t="s">
        <v>78</v>
      </c>
      <c r="AT121" s="130" t="s">
        <v>70</v>
      </c>
      <c r="AU121" s="130" t="s">
        <v>71</v>
      </c>
      <c r="AY121" s="123" t="s">
        <v>304</v>
      </c>
      <c r="BK121" s="131">
        <f>SUM(BK122:BK127)</f>
        <v>0</v>
      </c>
    </row>
    <row r="122" spans="2:65" s="1" customFormat="1" ht="16.5" customHeight="1" x14ac:dyDescent="0.2">
      <c r="B122" s="134"/>
      <c r="C122" s="135" t="s">
        <v>387</v>
      </c>
      <c r="D122" s="135" t="s">
        <v>306</v>
      </c>
      <c r="E122" s="136" t="s">
        <v>4362</v>
      </c>
      <c r="F122" s="137" t="s">
        <v>4363</v>
      </c>
      <c r="G122" s="138" t="s">
        <v>134</v>
      </c>
      <c r="H122" s="139">
        <v>13</v>
      </c>
      <c r="I122" s="140"/>
      <c r="J122" s="141">
        <f>ROUND(I122*H122,2)</f>
        <v>0</v>
      </c>
      <c r="K122" s="137" t="s">
        <v>4330</v>
      </c>
      <c r="L122" s="33"/>
      <c r="M122" s="142" t="s">
        <v>2</v>
      </c>
      <c r="N122" s="143" t="s">
        <v>42</v>
      </c>
      <c r="P122" s="144">
        <f>O122*H122</f>
        <v>0</v>
      </c>
      <c r="Q122" s="144">
        <v>0</v>
      </c>
      <c r="R122" s="144">
        <f>Q122*H122</f>
        <v>0</v>
      </c>
      <c r="S122" s="144">
        <v>0</v>
      </c>
      <c r="T122" s="145">
        <f>S122*H122</f>
        <v>0</v>
      </c>
      <c r="AR122" s="146" t="s">
        <v>86</v>
      </c>
      <c r="AT122" s="146" t="s">
        <v>306</v>
      </c>
      <c r="AU122" s="146" t="s">
        <v>78</v>
      </c>
      <c r="AY122" s="18" t="s">
        <v>304</v>
      </c>
      <c r="BE122" s="147">
        <f>IF(N122="základní",J122,0)</f>
        <v>0</v>
      </c>
      <c r="BF122" s="147">
        <f>IF(N122="snížená",J122,0)</f>
        <v>0</v>
      </c>
      <c r="BG122" s="147">
        <f>IF(N122="zákl. přenesená",J122,0)</f>
        <v>0</v>
      </c>
      <c r="BH122" s="147">
        <f>IF(N122="sníž. přenesená",J122,0)</f>
        <v>0</v>
      </c>
      <c r="BI122" s="147">
        <f>IF(N122="nulová",J122,0)</f>
        <v>0</v>
      </c>
      <c r="BJ122" s="18" t="s">
        <v>78</v>
      </c>
      <c r="BK122" s="147">
        <f>ROUND(I122*H122,2)</f>
        <v>0</v>
      </c>
      <c r="BL122" s="18" t="s">
        <v>86</v>
      </c>
      <c r="BM122" s="146" t="s">
        <v>461</v>
      </c>
    </row>
    <row r="123" spans="2:65" s="1" customFormat="1" ht="29.25" x14ac:dyDescent="0.2">
      <c r="B123" s="33"/>
      <c r="D123" s="153" t="s">
        <v>360</v>
      </c>
      <c r="F123" s="180" t="s">
        <v>6086</v>
      </c>
      <c r="I123" s="150"/>
      <c r="L123" s="33"/>
      <c r="M123" s="151"/>
      <c r="T123" s="54"/>
      <c r="AT123" s="18" t="s">
        <v>360</v>
      </c>
      <c r="AU123" s="18" t="s">
        <v>78</v>
      </c>
    </row>
    <row r="124" spans="2:65" s="1" customFormat="1" ht="16.5" customHeight="1" x14ac:dyDescent="0.2">
      <c r="B124" s="134"/>
      <c r="C124" s="135" t="s">
        <v>396</v>
      </c>
      <c r="D124" s="135" t="s">
        <v>306</v>
      </c>
      <c r="E124" s="136" t="s">
        <v>4365</v>
      </c>
      <c r="F124" s="137" t="s">
        <v>4366</v>
      </c>
      <c r="G124" s="138" t="s">
        <v>134</v>
      </c>
      <c r="H124" s="139">
        <v>59.28</v>
      </c>
      <c r="I124" s="140"/>
      <c r="J124" s="141">
        <f>ROUND(I124*H124,2)</f>
        <v>0</v>
      </c>
      <c r="K124" s="137" t="s">
        <v>4330</v>
      </c>
      <c r="L124" s="33"/>
      <c r="M124" s="142" t="s">
        <v>2</v>
      </c>
      <c r="N124" s="143" t="s">
        <v>42</v>
      </c>
      <c r="P124" s="144">
        <f>O124*H124</f>
        <v>0</v>
      </c>
      <c r="Q124" s="144">
        <v>0</v>
      </c>
      <c r="R124" s="144">
        <f>Q124*H124</f>
        <v>0</v>
      </c>
      <c r="S124" s="144">
        <v>0</v>
      </c>
      <c r="T124" s="145">
        <f>S124*H124</f>
        <v>0</v>
      </c>
      <c r="AR124" s="146" t="s">
        <v>86</v>
      </c>
      <c r="AT124" s="146" t="s">
        <v>306</v>
      </c>
      <c r="AU124" s="146" t="s">
        <v>78</v>
      </c>
      <c r="AY124" s="18" t="s">
        <v>304</v>
      </c>
      <c r="BE124" s="147">
        <f>IF(N124="základní",J124,0)</f>
        <v>0</v>
      </c>
      <c r="BF124" s="147">
        <f>IF(N124="snížená",J124,0)</f>
        <v>0</v>
      </c>
      <c r="BG124" s="147">
        <f>IF(N124="zákl. přenesená",J124,0)</f>
        <v>0</v>
      </c>
      <c r="BH124" s="147">
        <f>IF(N124="sníž. přenesená",J124,0)</f>
        <v>0</v>
      </c>
      <c r="BI124" s="147">
        <f>IF(N124="nulová",J124,0)</f>
        <v>0</v>
      </c>
      <c r="BJ124" s="18" t="s">
        <v>78</v>
      </c>
      <c r="BK124" s="147">
        <f>ROUND(I124*H124,2)</f>
        <v>0</v>
      </c>
      <c r="BL124" s="18" t="s">
        <v>86</v>
      </c>
      <c r="BM124" s="146" t="s">
        <v>469</v>
      </c>
    </row>
    <row r="125" spans="2:65" s="1" customFormat="1" ht="29.25" x14ac:dyDescent="0.2">
      <c r="B125" s="33"/>
      <c r="D125" s="153" t="s">
        <v>360</v>
      </c>
      <c r="F125" s="180" t="s">
        <v>6087</v>
      </c>
      <c r="I125" s="150"/>
      <c r="L125" s="33"/>
      <c r="M125" s="151"/>
      <c r="T125" s="54"/>
      <c r="AT125" s="18" t="s">
        <v>360</v>
      </c>
      <c r="AU125" s="18" t="s">
        <v>78</v>
      </c>
    </row>
    <row r="126" spans="2:65" s="1" customFormat="1" ht="16.5" customHeight="1" x14ac:dyDescent="0.2">
      <c r="B126" s="134"/>
      <c r="C126" s="181" t="s">
        <v>404</v>
      </c>
      <c r="D126" s="181" t="s">
        <v>535</v>
      </c>
      <c r="E126" s="182" t="s">
        <v>4368</v>
      </c>
      <c r="F126" s="183" t="s">
        <v>4369</v>
      </c>
      <c r="G126" s="184" t="s">
        <v>383</v>
      </c>
      <c r="H126" s="185">
        <v>8.4239999999999995</v>
      </c>
      <c r="I126" s="186"/>
      <c r="J126" s="187">
        <f>ROUND(I126*H126,2)</f>
        <v>0</v>
      </c>
      <c r="K126" s="183" t="s">
        <v>4330</v>
      </c>
      <c r="L126" s="188"/>
      <c r="M126" s="189" t="s">
        <v>2</v>
      </c>
      <c r="N126" s="190" t="s">
        <v>42</v>
      </c>
      <c r="P126" s="144">
        <f>O126*H126</f>
        <v>0</v>
      </c>
      <c r="Q126" s="144">
        <v>0</v>
      </c>
      <c r="R126" s="144">
        <f>Q126*H126</f>
        <v>0</v>
      </c>
      <c r="S126" s="144">
        <v>0</v>
      </c>
      <c r="T126" s="145">
        <f>S126*H126</f>
        <v>0</v>
      </c>
      <c r="AR126" s="146" t="s">
        <v>98</v>
      </c>
      <c r="AT126" s="146" t="s">
        <v>535</v>
      </c>
      <c r="AU126" s="146" t="s">
        <v>78</v>
      </c>
      <c r="AY126" s="18" t="s">
        <v>304</v>
      </c>
      <c r="BE126" s="147">
        <f>IF(N126="základní",J126,0)</f>
        <v>0</v>
      </c>
      <c r="BF126" s="147">
        <f>IF(N126="snížená",J126,0)</f>
        <v>0</v>
      </c>
      <c r="BG126" s="147">
        <f>IF(N126="zákl. přenesená",J126,0)</f>
        <v>0</v>
      </c>
      <c r="BH126" s="147">
        <f>IF(N126="sníž. přenesená",J126,0)</f>
        <v>0</v>
      </c>
      <c r="BI126" s="147">
        <f>IF(N126="nulová",J126,0)</f>
        <v>0</v>
      </c>
      <c r="BJ126" s="18" t="s">
        <v>78</v>
      </c>
      <c r="BK126" s="147">
        <f>ROUND(I126*H126,2)</f>
        <v>0</v>
      </c>
      <c r="BL126" s="18" t="s">
        <v>86</v>
      </c>
      <c r="BM126" s="146" t="s">
        <v>485</v>
      </c>
    </row>
    <row r="127" spans="2:65" s="1" customFormat="1" ht="19.5" x14ac:dyDescent="0.2">
      <c r="B127" s="33"/>
      <c r="D127" s="153" t="s">
        <v>360</v>
      </c>
      <c r="F127" s="180" t="s">
        <v>6088</v>
      </c>
      <c r="I127" s="150"/>
      <c r="L127" s="33"/>
      <c r="M127" s="151"/>
      <c r="T127" s="54"/>
      <c r="AT127" s="18" t="s">
        <v>360</v>
      </c>
      <c r="AU127" s="18" t="s">
        <v>78</v>
      </c>
    </row>
    <row r="128" spans="2:65" s="11" customFormat="1" ht="25.9" customHeight="1" x14ac:dyDescent="0.2">
      <c r="B128" s="122"/>
      <c r="D128" s="123" t="s">
        <v>70</v>
      </c>
      <c r="E128" s="124" t="s">
        <v>440</v>
      </c>
      <c r="F128" s="124" t="s">
        <v>6089</v>
      </c>
      <c r="I128" s="125"/>
      <c r="J128" s="126">
        <f>BK128</f>
        <v>0</v>
      </c>
      <c r="L128" s="122"/>
      <c r="M128" s="127"/>
      <c r="P128" s="128">
        <f>SUM(P129:P130)</f>
        <v>0</v>
      </c>
      <c r="R128" s="128">
        <f>SUM(R129:R130)</f>
        <v>0</v>
      </c>
      <c r="T128" s="129">
        <f>SUM(T129:T130)</f>
        <v>0</v>
      </c>
      <c r="AR128" s="123" t="s">
        <v>78</v>
      </c>
      <c r="AT128" s="130" t="s">
        <v>70</v>
      </c>
      <c r="AU128" s="130" t="s">
        <v>71</v>
      </c>
      <c r="AY128" s="123" t="s">
        <v>304</v>
      </c>
      <c r="BK128" s="131">
        <f>SUM(BK129:BK130)</f>
        <v>0</v>
      </c>
    </row>
    <row r="129" spans="2:65" s="1" customFormat="1" ht="21.75" customHeight="1" x14ac:dyDescent="0.2">
      <c r="B129" s="134"/>
      <c r="C129" s="135" t="s">
        <v>406</v>
      </c>
      <c r="D129" s="135" t="s">
        <v>306</v>
      </c>
      <c r="E129" s="136" t="s">
        <v>6090</v>
      </c>
      <c r="F129" s="137" t="s">
        <v>6091</v>
      </c>
      <c r="G129" s="138" t="s">
        <v>130</v>
      </c>
      <c r="H129" s="139">
        <v>131.25</v>
      </c>
      <c r="I129" s="140"/>
      <c r="J129" s="141">
        <f>ROUND(I129*H129,2)</f>
        <v>0</v>
      </c>
      <c r="K129" s="137" t="s">
        <v>4330</v>
      </c>
      <c r="L129" s="33"/>
      <c r="M129" s="142" t="s">
        <v>2</v>
      </c>
      <c r="N129" s="143" t="s">
        <v>42</v>
      </c>
      <c r="P129" s="144">
        <f>O129*H129</f>
        <v>0</v>
      </c>
      <c r="Q129" s="144">
        <v>0</v>
      </c>
      <c r="R129" s="144">
        <f>Q129*H129</f>
        <v>0</v>
      </c>
      <c r="S129" s="144">
        <v>0</v>
      </c>
      <c r="T129" s="145">
        <f>S129*H129</f>
        <v>0</v>
      </c>
      <c r="AR129" s="146" t="s">
        <v>86</v>
      </c>
      <c r="AT129" s="146" t="s">
        <v>306</v>
      </c>
      <c r="AU129" s="146" t="s">
        <v>78</v>
      </c>
      <c r="AY129" s="18" t="s">
        <v>304</v>
      </c>
      <c r="BE129" s="147">
        <f>IF(N129="základní",J129,0)</f>
        <v>0</v>
      </c>
      <c r="BF129" s="147">
        <f>IF(N129="snížená",J129,0)</f>
        <v>0</v>
      </c>
      <c r="BG129" s="147">
        <f>IF(N129="zákl. přenesená",J129,0)</f>
        <v>0</v>
      </c>
      <c r="BH129" s="147">
        <f>IF(N129="sníž. přenesená",J129,0)</f>
        <v>0</v>
      </c>
      <c r="BI129" s="147">
        <f>IF(N129="nulová",J129,0)</f>
        <v>0</v>
      </c>
      <c r="BJ129" s="18" t="s">
        <v>78</v>
      </c>
      <c r="BK129" s="147">
        <f>ROUND(I129*H129,2)</f>
        <v>0</v>
      </c>
      <c r="BL129" s="18" t="s">
        <v>86</v>
      </c>
      <c r="BM129" s="146" t="s">
        <v>499</v>
      </c>
    </row>
    <row r="130" spans="2:65" s="1" customFormat="1" ht="19.5" x14ac:dyDescent="0.2">
      <c r="B130" s="33"/>
      <c r="D130" s="153" t="s">
        <v>360</v>
      </c>
      <c r="F130" s="180" t="s">
        <v>6092</v>
      </c>
      <c r="I130" s="150"/>
      <c r="L130" s="33"/>
      <c r="M130" s="151"/>
      <c r="T130" s="54"/>
      <c r="AT130" s="18" t="s">
        <v>360</v>
      </c>
      <c r="AU130" s="18" t="s">
        <v>78</v>
      </c>
    </row>
    <row r="131" spans="2:65" s="11" customFormat="1" ht="25.9" customHeight="1" x14ac:dyDescent="0.2">
      <c r="B131" s="122"/>
      <c r="D131" s="123" t="s">
        <v>70</v>
      </c>
      <c r="E131" s="124" t="s">
        <v>453</v>
      </c>
      <c r="F131" s="124" t="s">
        <v>4375</v>
      </c>
      <c r="I131" s="125"/>
      <c r="J131" s="126">
        <f>BK131</f>
        <v>0</v>
      </c>
      <c r="L131" s="122"/>
      <c r="M131" s="127"/>
      <c r="P131" s="128">
        <f>SUM(P132:P133)</f>
        <v>0</v>
      </c>
      <c r="R131" s="128">
        <f>SUM(R132:R133)</f>
        <v>0</v>
      </c>
      <c r="T131" s="129">
        <f>SUM(T132:T133)</f>
        <v>0</v>
      </c>
      <c r="AR131" s="123" t="s">
        <v>78</v>
      </c>
      <c r="AT131" s="130" t="s">
        <v>70</v>
      </c>
      <c r="AU131" s="130" t="s">
        <v>71</v>
      </c>
      <c r="AY131" s="123" t="s">
        <v>304</v>
      </c>
      <c r="BK131" s="131">
        <f>SUM(BK132:BK133)</f>
        <v>0</v>
      </c>
    </row>
    <row r="132" spans="2:65" s="1" customFormat="1" ht="24.2" customHeight="1" x14ac:dyDescent="0.2">
      <c r="B132" s="134"/>
      <c r="C132" s="135" t="s">
        <v>409</v>
      </c>
      <c r="D132" s="135" t="s">
        <v>306</v>
      </c>
      <c r="E132" s="136" t="s">
        <v>4376</v>
      </c>
      <c r="F132" s="137" t="s">
        <v>4377</v>
      </c>
      <c r="G132" s="138" t="s">
        <v>134</v>
      </c>
      <c r="H132" s="139">
        <v>26.88</v>
      </c>
      <c r="I132" s="140"/>
      <c r="J132" s="141">
        <f>ROUND(I132*H132,2)</f>
        <v>0</v>
      </c>
      <c r="K132" s="137" t="s">
        <v>4330</v>
      </c>
      <c r="L132" s="33"/>
      <c r="M132" s="142" t="s">
        <v>2</v>
      </c>
      <c r="N132" s="143" t="s">
        <v>42</v>
      </c>
      <c r="P132" s="144">
        <f>O132*H132</f>
        <v>0</v>
      </c>
      <c r="Q132" s="144">
        <v>0</v>
      </c>
      <c r="R132" s="144">
        <f>Q132*H132</f>
        <v>0</v>
      </c>
      <c r="S132" s="144">
        <v>0</v>
      </c>
      <c r="T132" s="145">
        <f>S132*H132</f>
        <v>0</v>
      </c>
      <c r="AR132" s="146" t="s">
        <v>86</v>
      </c>
      <c r="AT132" s="146" t="s">
        <v>306</v>
      </c>
      <c r="AU132" s="146" t="s">
        <v>78</v>
      </c>
      <c r="AY132" s="18" t="s">
        <v>304</v>
      </c>
      <c r="BE132" s="147">
        <f>IF(N132="základní",J132,0)</f>
        <v>0</v>
      </c>
      <c r="BF132" s="147">
        <f>IF(N132="snížená",J132,0)</f>
        <v>0</v>
      </c>
      <c r="BG132" s="147">
        <f>IF(N132="zákl. přenesená",J132,0)</f>
        <v>0</v>
      </c>
      <c r="BH132" s="147">
        <f>IF(N132="sníž. přenesená",J132,0)</f>
        <v>0</v>
      </c>
      <c r="BI132" s="147">
        <f>IF(N132="nulová",J132,0)</f>
        <v>0</v>
      </c>
      <c r="BJ132" s="18" t="s">
        <v>78</v>
      </c>
      <c r="BK132" s="147">
        <f>ROUND(I132*H132,2)</f>
        <v>0</v>
      </c>
      <c r="BL132" s="18" t="s">
        <v>86</v>
      </c>
      <c r="BM132" s="146" t="s">
        <v>512</v>
      </c>
    </row>
    <row r="133" spans="2:65" s="1" customFormat="1" ht="19.5" x14ac:dyDescent="0.2">
      <c r="B133" s="33"/>
      <c r="D133" s="153" t="s">
        <v>360</v>
      </c>
      <c r="F133" s="180" t="s">
        <v>6093</v>
      </c>
      <c r="I133" s="150"/>
      <c r="L133" s="33"/>
      <c r="M133" s="151"/>
      <c r="T133" s="54"/>
      <c r="AT133" s="18" t="s">
        <v>360</v>
      </c>
      <c r="AU133" s="18" t="s">
        <v>78</v>
      </c>
    </row>
    <row r="134" spans="2:65" s="11" customFormat="1" ht="25.9" customHeight="1" x14ac:dyDescent="0.2">
      <c r="B134" s="122"/>
      <c r="D134" s="123" t="s">
        <v>70</v>
      </c>
      <c r="E134" s="124" t="s">
        <v>650</v>
      </c>
      <c r="F134" s="124" t="s">
        <v>4383</v>
      </c>
      <c r="I134" s="125"/>
      <c r="J134" s="126">
        <f>BK134</f>
        <v>0</v>
      </c>
      <c r="L134" s="122"/>
      <c r="M134" s="127"/>
      <c r="P134" s="128">
        <f>SUM(P135:P136)</f>
        <v>0</v>
      </c>
      <c r="R134" s="128">
        <f>SUM(R135:R136)</f>
        <v>0</v>
      </c>
      <c r="T134" s="129">
        <f>SUM(T135:T136)</f>
        <v>0</v>
      </c>
      <c r="AR134" s="123" t="s">
        <v>78</v>
      </c>
      <c r="AT134" s="130" t="s">
        <v>70</v>
      </c>
      <c r="AU134" s="130" t="s">
        <v>71</v>
      </c>
      <c r="AY134" s="123" t="s">
        <v>304</v>
      </c>
      <c r="BK134" s="131">
        <f>SUM(BK135:BK136)</f>
        <v>0</v>
      </c>
    </row>
    <row r="135" spans="2:65" s="1" customFormat="1" ht="21.75" customHeight="1" x14ac:dyDescent="0.2">
      <c r="B135" s="134"/>
      <c r="C135" s="135" t="s">
        <v>8</v>
      </c>
      <c r="D135" s="135" t="s">
        <v>306</v>
      </c>
      <c r="E135" s="136" t="s">
        <v>4384</v>
      </c>
      <c r="F135" s="137" t="s">
        <v>4385</v>
      </c>
      <c r="G135" s="138" t="s">
        <v>134</v>
      </c>
      <c r="H135" s="139">
        <v>6.3</v>
      </c>
      <c r="I135" s="140"/>
      <c r="J135" s="141">
        <f>ROUND(I135*H135,2)</f>
        <v>0</v>
      </c>
      <c r="K135" s="137" t="s">
        <v>4330</v>
      </c>
      <c r="L135" s="33"/>
      <c r="M135" s="142" t="s">
        <v>2</v>
      </c>
      <c r="N135" s="143" t="s">
        <v>42</v>
      </c>
      <c r="P135" s="144">
        <f>O135*H135</f>
        <v>0</v>
      </c>
      <c r="Q135" s="144">
        <v>0</v>
      </c>
      <c r="R135" s="144">
        <f>Q135*H135</f>
        <v>0</v>
      </c>
      <c r="S135" s="144">
        <v>0</v>
      </c>
      <c r="T135" s="145">
        <f>S135*H135</f>
        <v>0</v>
      </c>
      <c r="AR135" s="146" t="s">
        <v>86</v>
      </c>
      <c r="AT135" s="146" t="s">
        <v>306</v>
      </c>
      <c r="AU135" s="146" t="s">
        <v>78</v>
      </c>
      <c r="AY135" s="18" t="s">
        <v>304</v>
      </c>
      <c r="BE135" s="147">
        <f>IF(N135="základní",J135,0)</f>
        <v>0</v>
      </c>
      <c r="BF135" s="147">
        <f>IF(N135="snížená",J135,0)</f>
        <v>0</v>
      </c>
      <c r="BG135" s="147">
        <f>IF(N135="zákl. přenesená",J135,0)</f>
        <v>0</v>
      </c>
      <c r="BH135" s="147">
        <f>IF(N135="sníž. přenesená",J135,0)</f>
        <v>0</v>
      </c>
      <c r="BI135" s="147">
        <f>IF(N135="nulová",J135,0)</f>
        <v>0</v>
      </c>
      <c r="BJ135" s="18" t="s">
        <v>78</v>
      </c>
      <c r="BK135" s="147">
        <f>ROUND(I135*H135,2)</f>
        <v>0</v>
      </c>
      <c r="BL135" s="18" t="s">
        <v>86</v>
      </c>
      <c r="BM135" s="146" t="s">
        <v>541</v>
      </c>
    </row>
    <row r="136" spans="2:65" s="1" customFormat="1" ht="19.5" x14ac:dyDescent="0.2">
      <c r="B136" s="33"/>
      <c r="D136" s="153" t="s">
        <v>360</v>
      </c>
      <c r="F136" s="180" t="s">
        <v>6094</v>
      </c>
      <c r="I136" s="150"/>
      <c r="L136" s="33"/>
      <c r="M136" s="151"/>
      <c r="T136" s="54"/>
      <c r="AT136" s="18" t="s">
        <v>360</v>
      </c>
      <c r="AU136" s="18" t="s">
        <v>78</v>
      </c>
    </row>
    <row r="137" spans="2:65" s="11" customFormat="1" ht="25.9" customHeight="1" x14ac:dyDescent="0.2">
      <c r="B137" s="122"/>
      <c r="D137" s="123" t="s">
        <v>70</v>
      </c>
      <c r="E137" s="124" t="s">
        <v>1264</v>
      </c>
      <c r="F137" s="124" t="s">
        <v>4765</v>
      </c>
      <c r="I137" s="125"/>
      <c r="J137" s="126">
        <f>BK137</f>
        <v>0</v>
      </c>
      <c r="L137" s="122"/>
      <c r="M137" s="127"/>
      <c r="P137" s="128">
        <f>SUM(P138:P145)</f>
        <v>0</v>
      </c>
      <c r="R137" s="128">
        <f>SUM(R138:R145)</f>
        <v>0</v>
      </c>
      <c r="T137" s="129">
        <f>SUM(T138:T145)</f>
        <v>0</v>
      </c>
      <c r="AR137" s="123" t="s">
        <v>78</v>
      </c>
      <c r="AT137" s="130" t="s">
        <v>70</v>
      </c>
      <c r="AU137" s="130" t="s">
        <v>71</v>
      </c>
      <c r="AY137" s="123" t="s">
        <v>304</v>
      </c>
      <c r="BK137" s="131">
        <f>SUM(BK138:BK145)</f>
        <v>0</v>
      </c>
    </row>
    <row r="138" spans="2:65" s="1" customFormat="1" ht="21.75" customHeight="1" x14ac:dyDescent="0.2">
      <c r="B138" s="134"/>
      <c r="C138" s="135" t="s">
        <v>423</v>
      </c>
      <c r="D138" s="135" t="s">
        <v>306</v>
      </c>
      <c r="E138" s="136" t="s">
        <v>6095</v>
      </c>
      <c r="F138" s="137" t="s">
        <v>6096</v>
      </c>
      <c r="G138" s="138" t="s">
        <v>179</v>
      </c>
      <c r="H138" s="139">
        <v>100</v>
      </c>
      <c r="I138" s="140"/>
      <c r="J138" s="141">
        <f>ROUND(I138*H138,2)</f>
        <v>0</v>
      </c>
      <c r="K138" s="137" t="s">
        <v>4330</v>
      </c>
      <c r="L138" s="33"/>
      <c r="M138" s="142" t="s">
        <v>2</v>
      </c>
      <c r="N138" s="143" t="s">
        <v>42</v>
      </c>
      <c r="P138" s="144">
        <f>O138*H138</f>
        <v>0</v>
      </c>
      <c r="Q138" s="144">
        <v>0</v>
      </c>
      <c r="R138" s="144">
        <f>Q138*H138</f>
        <v>0</v>
      </c>
      <c r="S138" s="144">
        <v>0</v>
      </c>
      <c r="T138" s="145">
        <f>S138*H138</f>
        <v>0</v>
      </c>
      <c r="AR138" s="146" t="s">
        <v>86</v>
      </c>
      <c r="AT138" s="146" t="s">
        <v>306</v>
      </c>
      <c r="AU138" s="146" t="s">
        <v>78</v>
      </c>
      <c r="AY138" s="18" t="s">
        <v>304</v>
      </c>
      <c r="BE138" s="147">
        <f>IF(N138="základní",J138,0)</f>
        <v>0</v>
      </c>
      <c r="BF138" s="147">
        <f>IF(N138="snížená",J138,0)</f>
        <v>0</v>
      </c>
      <c r="BG138" s="147">
        <f>IF(N138="zákl. přenesená",J138,0)</f>
        <v>0</v>
      </c>
      <c r="BH138" s="147">
        <f>IF(N138="sníž. přenesená",J138,0)</f>
        <v>0</v>
      </c>
      <c r="BI138" s="147">
        <f>IF(N138="nulová",J138,0)</f>
        <v>0</v>
      </c>
      <c r="BJ138" s="18" t="s">
        <v>78</v>
      </c>
      <c r="BK138" s="147">
        <f>ROUND(I138*H138,2)</f>
        <v>0</v>
      </c>
      <c r="BL138" s="18" t="s">
        <v>86</v>
      </c>
      <c r="BM138" s="146" t="s">
        <v>552</v>
      </c>
    </row>
    <row r="139" spans="2:65" s="1" customFormat="1" ht="19.5" x14ac:dyDescent="0.2">
      <c r="B139" s="33"/>
      <c r="D139" s="153" t="s">
        <v>360</v>
      </c>
      <c r="F139" s="180" t="s">
        <v>6097</v>
      </c>
      <c r="I139" s="150"/>
      <c r="L139" s="33"/>
      <c r="M139" s="151"/>
      <c r="T139" s="54"/>
      <c r="AT139" s="18" t="s">
        <v>360</v>
      </c>
      <c r="AU139" s="18" t="s">
        <v>78</v>
      </c>
    </row>
    <row r="140" spans="2:65" s="1" customFormat="1" ht="16.5" customHeight="1" x14ac:dyDescent="0.2">
      <c r="B140" s="134"/>
      <c r="C140" s="181" t="s">
        <v>433</v>
      </c>
      <c r="D140" s="181" t="s">
        <v>535</v>
      </c>
      <c r="E140" s="182" t="s">
        <v>6098</v>
      </c>
      <c r="F140" s="183" t="s">
        <v>6099</v>
      </c>
      <c r="G140" s="184" t="s">
        <v>179</v>
      </c>
      <c r="H140" s="185">
        <v>105</v>
      </c>
      <c r="I140" s="186"/>
      <c r="J140" s="187">
        <f>ROUND(I140*H140,2)</f>
        <v>0</v>
      </c>
      <c r="K140" s="183" t="s">
        <v>4330</v>
      </c>
      <c r="L140" s="188"/>
      <c r="M140" s="189" t="s">
        <v>2</v>
      </c>
      <c r="N140" s="190" t="s">
        <v>42</v>
      </c>
      <c r="P140" s="144">
        <f>O140*H140</f>
        <v>0</v>
      </c>
      <c r="Q140" s="144">
        <v>0</v>
      </c>
      <c r="R140" s="144">
        <f>Q140*H140</f>
        <v>0</v>
      </c>
      <c r="S140" s="144">
        <v>0</v>
      </c>
      <c r="T140" s="145">
        <f>S140*H140</f>
        <v>0</v>
      </c>
      <c r="AR140" s="146" t="s">
        <v>98</v>
      </c>
      <c r="AT140" s="146" t="s">
        <v>535</v>
      </c>
      <c r="AU140" s="146" t="s">
        <v>78</v>
      </c>
      <c r="AY140" s="18" t="s">
        <v>304</v>
      </c>
      <c r="BE140" s="147">
        <f>IF(N140="základní",J140,0)</f>
        <v>0</v>
      </c>
      <c r="BF140" s="147">
        <f>IF(N140="snížená",J140,0)</f>
        <v>0</v>
      </c>
      <c r="BG140" s="147">
        <f>IF(N140="zákl. přenesená",J140,0)</f>
        <v>0</v>
      </c>
      <c r="BH140" s="147">
        <f>IF(N140="sníž. přenesená",J140,0)</f>
        <v>0</v>
      </c>
      <c r="BI140" s="147">
        <f>IF(N140="nulová",J140,0)</f>
        <v>0</v>
      </c>
      <c r="BJ140" s="18" t="s">
        <v>78</v>
      </c>
      <c r="BK140" s="147">
        <f>ROUND(I140*H140,2)</f>
        <v>0</v>
      </c>
      <c r="BL140" s="18" t="s">
        <v>86</v>
      </c>
      <c r="BM140" s="146" t="s">
        <v>570</v>
      </c>
    </row>
    <row r="141" spans="2:65" s="1" customFormat="1" ht="29.25" x14ac:dyDescent="0.2">
      <c r="B141" s="33"/>
      <c r="D141" s="153" t="s">
        <v>360</v>
      </c>
      <c r="F141" s="180" t="s">
        <v>6100</v>
      </c>
      <c r="I141" s="150"/>
      <c r="L141" s="33"/>
      <c r="M141" s="151"/>
      <c r="T141" s="54"/>
      <c r="AT141" s="18" t="s">
        <v>360</v>
      </c>
      <c r="AU141" s="18" t="s">
        <v>78</v>
      </c>
    </row>
    <row r="142" spans="2:65" s="1" customFormat="1" ht="16.5" customHeight="1" x14ac:dyDescent="0.2">
      <c r="B142" s="134"/>
      <c r="C142" s="181" t="s">
        <v>440</v>
      </c>
      <c r="D142" s="181" t="s">
        <v>535</v>
      </c>
      <c r="E142" s="182" t="s">
        <v>6101</v>
      </c>
      <c r="F142" s="183" t="s">
        <v>6102</v>
      </c>
      <c r="G142" s="184" t="s">
        <v>871</v>
      </c>
      <c r="H142" s="185">
        <v>44.1</v>
      </c>
      <c r="I142" s="186"/>
      <c r="J142" s="187">
        <f>ROUND(I142*H142,2)</f>
        <v>0</v>
      </c>
      <c r="K142" s="183" t="s">
        <v>4330</v>
      </c>
      <c r="L142" s="188"/>
      <c r="M142" s="189" t="s">
        <v>2</v>
      </c>
      <c r="N142" s="190" t="s">
        <v>42</v>
      </c>
      <c r="P142" s="144">
        <f>O142*H142</f>
        <v>0</v>
      </c>
      <c r="Q142" s="144">
        <v>0</v>
      </c>
      <c r="R142" s="144">
        <f>Q142*H142</f>
        <v>0</v>
      </c>
      <c r="S142" s="144">
        <v>0</v>
      </c>
      <c r="T142" s="145">
        <f>S142*H142</f>
        <v>0</v>
      </c>
      <c r="AR142" s="146" t="s">
        <v>98</v>
      </c>
      <c r="AT142" s="146" t="s">
        <v>535</v>
      </c>
      <c r="AU142" s="146" t="s">
        <v>78</v>
      </c>
      <c r="AY142" s="18" t="s">
        <v>304</v>
      </c>
      <c r="BE142" s="147">
        <f>IF(N142="základní",J142,0)</f>
        <v>0</v>
      </c>
      <c r="BF142" s="147">
        <f>IF(N142="snížená",J142,0)</f>
        <v>0</v>
      </c>
      <c r="BG142" s="147">
        <f>IF(N142="zákl. přenesená",J142,0)</f>
        <v>0</v>
      </c>
      <c r="BH142" s="147">
        <f>IF(N142="sníž. přenesená",J142,0)</f>
        <v>0</v>
      </c>
      <c r="BI142" s="147">
        <f>IF(N142="nulová",J142,0)</f>
        <v>0</v>
      </c>
      <c r="BJ142" s="18" t="s">
        <v>78</v>
      </c>
      <c r="BK142" s="147">
        <f>ROUND(I142*H142,2)</f>
        <v>0</v>
      </c>
      <c r="BL142" s="18" t="s">
        <v>86</v>
      </c>
      <c r="BM142" s="146" t="s">
        <v>585</v>
      </c>
    </row>
    <row r="143" spans="2:65" s="1" customFormat="1" ht="29.25" x14ac:dyDescent="0.2">
      <c r="B143" s="33"/>
      <c r="D143" s="153" t="s">
        <v>360</v>
      </c>
      <c r="F143" s="180" t="s">
        <v>6103</v>
      </c>
      <c r="I143" s="150"/>
      <c r="L143" s="33"/>
      <c r="M143" s="151"/>
      <c r="T143" s="54"/>
      <c r="AT143" s="18" t="s">
        <v>360</v>
      </c>
      <c r="AU143" s="18" t="s">
        <v>78</v>
      </c>
    </row>
    <row r="144" spans="2:65" s="1" customFormat="1" ht="16.5" customHeight="1" x14ac:dyDescent="0.2">
      <c r="B144" s="134"/>
      <c r="C144" s="181" t="s">
        <v>453</v>
      </c>
      <c r="D144" s="181" t="s">
        <v>535</v>
      </c>
      <c r="E144" s="182" t="s">
        <v>6104</v>
      </c>
      <c r="F144" s="183" t="s">
        <v>6105</v>
      </c>
      <c r="G144" s="184" t="s">
        <v>871</v>
      </c>
      <c r="H144" s="185">
        <v>2</v>
      </c>
      <c r="I144" s="186"/>
      <c r="J144" s="187">
        <f>ROUND(I144*H144,2)</f>
        <v>0</v>
      </c>
      <c r="K144" s="183" t="s">
        <v>4330</v>
      </c>
      <c r="L144" s="188"/>
      <c r="M144" s="189" t="s">
        <v>2</v>
      </c>
      <c r="N144" s="190" t="s">
        <v>42</v>
      </c>
      <c r="P144" s="144">
        <f>O144*H144</f>
        <v>0</v>
      </c>
      <c r="Q144" s="144">
        <v>0</v>
      </c>
      <c r="R144" s="144">
        <f>Q144*H144</f>
        <v>0</v>
      </c>
      <c r="S144" s="144">
        <v>0</v>
      </c>
      <c r="T144" s="145">
        <f>S144*H144</f>
        <v>0</v>
      </c>
      <c r="AR144" s="146" t="s">
        <v>98</v>
      </c>
      <c r="AT144" s="146" t="s">
        <v>535</v>
      </c>
      <c r="AU144" s="146" t="s">
        <v>78</v>
      </c>
      <c r="AY144" s="18" t="s">
        <v>304</v>
      </c>
      <c r="BE144" s="147">
        <f>IF(N144="základní",J144,0)</f>
        <v>0</v>
      </c>
      <c r="BF144" s="147">
        <f>IF(N144="snížená",J144,0)</f>
        <v>0</v>
      </c>
      <c r="BG144" s="147">
        <f>IF(N144="zákl. přenesená",J144,0)</f>
        <v>0</v>
      </c>
      <c r="BH144" s="147">
        <f>IF(N144="sníž. přenesená",J144,0)</f>
        <v>0</v>
      </c>
      <c r="BI144" s="147">
        <f>IF(N144="nulová",J144,0)</f>
        <v>0</v>
      </c>
      <c r="BJ144" s="18" t="s">
        <v>78</v>
      </c>
      <c r="BK144" s="147">
        <f>ROUND(I144*H144,2)</f>
        <v>0</v>
      </c>
      <c r="BL144" s="18" t="s">
        <v>86</v>
      </c>
      <c r="BM144" s="146" t="s">
        <v>596</v>
      </c>
    </row>
    <row r="145" spans="2:65" s="1" customFormat="1" ht="19.5" x14ac:dyDescent="0.2">
      <c r="B145" s="33"/>
      <c r="D145" s="153" t="s">
        <v>360</v>
      </c>
      <c r="F145" s="180" t="s">
        <v>4392</v>
      </c>
      <c r="I145" s="150"/>
      <c r="L145" s="33"/>
      <c r="M145" s="151"/>
      <c r="T145" s="54"/>
      <c r="AT145" s="18" t="s">
        <v>360</v>
      </c>
      <c r="AU145" s="18" t="s">
        <v>78</v>
      </c>
    </row>
    <row r="146" spans="2:65" s="11" customFormat="1" ht="25.9" customHeight="1" x14ac:dyDescent="0.2">
      <c r="B146" s="122"/>
      <c r="D146" s="123" t="s">
        <v>70</v>
      </c>
      <c r="E146" s="124" t="s">
        <v>1278</v>
      </c>
      <c r="F146" s="124" t="s">
        <v>4832</v>
      </c>
      <c r="I146" s="125"/>
      <c r="J146" s="126">
        <f>BK146</f>
        <v>0</v>
      </c>
      <c r="L146" s="122"/>
      <c r="M146" s="127"/>
      <c r="P146" s="128">
        <f>SUM(P147:P168)</f>
        <v>0</v>
      </c>
      <c r="R146" s="128">
        <f>SUM(R147:R168)</f>
        <v>0</v>
      </c>
      <c r="T146" s="129">
        <f>SUM(T147:T168)</f>
        <v>0</v>
      </c>
      <c r="AR146" s="123" t="s">
        <v>78</v>
      </c>
      <c r="AT146" s="130" t="s">
        <v>70</v>
      </c>
      <c r="AU146" s="130" t="s">
        <v>71</v>
      </c>
      <c r="AY146" s="123" t="s">
        <v>304</v>
      </c>
      <c r="BK146" s="131">
        <f>SUM(BK147:BK168)</f>
        <v>0</v>
      </c>
    </row>
    <row r="147" spans="2:65" s="1" customFormat="1" ht="16.5" customHeight="1" x14ac:dyDescent="0.2">
      <c r="B147" s="134"/>
      <c r="C147" s="135" t="s">
        <v>461</v>
      </c>
      <c r="D147" s="135" t="s">
        <v>306</v>
      </c>
      <c r="E147" s="136" t="s">
        <v>6106</v>
      </c>
      <c r="F147" s="137" t="s">
        <v>6107</v>
      </c>
      <c r="G147" s="138" t="s">
        <v>179</v>
      </c>
      <c r="H147" s="139">
        <v>60</v>
      </c>
      <c r="I147" s="140"/>
      <c r="J147" s="141">
        <f>ROUND(I147*H147,2)</f>
        <v>0</v>
      </c>
      <c r="K147" s="137" t="s">
        <v>4330</v>
      </c>
      <c r="L147" s="33"/>
      <c r="M147" s="142" t="s">
        <v>2</v>
      </c>
      <c r="N147" s="143" t="s">
        <v>42</v>
      </c>
      <c r="P147" s="144">
        <f>O147*H147</f>
        <v>0</v>
      </c>
      <c r="Q147" s="144">
        <v>0</v>
      </c>
      <c r="R147" s="144">
        <f>Q147*H147</f>
        <v>0</v>
      </c>
      <c r="S147" s="144">
        <v>0</v>
      </c>
      <c r="T147" s="145">
        <f>S147*H147</f>
        <v>0</v>
      </c>
      <c r="AR147" s="146" t="s">
        <v>86</v>
      </c>
      <c r="AT147" s="146" t="s">
        <v>306</v>
      </c>
      <c r="AU147" s="146" t="s">
        <v>78</v>
      </c>
      <c r="AY147" s="18" t="s">
        <v>304</v>
      </c>
      <c r="BE147" s="147">
        <f>IF(N147="základní",J147,0)</f>
        <v>0</v>
      </c>
      <c r="BF147" s="147">
        <f>IF(N147="snížená",J147,0)</f>
        <v>0</v>
      </c>
      <c r="BG147" s="147">
        <f>IF(N147="zákl. přenesená",J147,0)</f>
        <v>0</v>
      </c>
      <c r="BH147" s="147">
        <f>IF(N147="sníž. přenesená",J147,0)</f>
        <v>0</v>
      </c>
      <c r="BI147" s="147">
        <f>IF(N147="nulová",J147,0)</f>
        <v>0</v>
      </c>
      <c r="BJ147" s="18" t="s">
        <v>78</v>
      </c>
      <c r="BK147" s="147">
        <f>ROUND(I147*H147,2)</f>
        <v>0</v>
      </c>
      <c r="BL147" s="18" t="s">
        <v>86</v>
      </c>
      <c r="BM147" s="146" t="s">
        <v>608</v>
      </c>
    </row>
    <row r="148" spans="2:65" s="1" customFormat="1" ht="19.5" x14ac:dyDescent="0.2">
      <c r="B148" s="33"/>
      <c r="D148" s="153" t="s">
        <v>360</v>
      </c>
      <c r="F148" s="180" t="s">
        <v>6108</v>
      </c>
      <c r="I148" s="150"/>
      <c r="L148" s="33"/>
      <c r="M148" s="151"/>
      <c r="T148" s="54"/>
      <c r="AT148" s="18" t="s">
        <v>360</v>
      </c>
      <c r="AU148" s="18" t="s">
        <v>78</v>
      </c>
    </row>
    <row r="149" spans="2:65" s="1" customFormat="1" ht="16.5" customHeight="1" x14ac:dyDescent="0.2">
      <c r="B149" s="134"/>
      <c r="C149" s="135" t="s">
        <v>7</v>
      </c>
      <c r="D149" s="135" t="s">
        <v>306</v>
      </c>
      <c r="E149" s="136" t="s">
        <v>6109</v>
      </c>
      <c r="F149" s="137" t="s">
        <v>6110</v>
      </c>
      <c r="G149" s="138" t="s">
        <v>179</v>
      </c>
      <c r="H149" s="139">
        <v>150</v>
      </c>
      <c r="I149" s="140"/>
      <c r="J149" s="141">
        <f>ROUND(I149*H149,2)</f>
        <v>0</v>
      </c>
      <c r="K149" s="137" t="s">
        <v>4330</v>
      </c>
      <c r="L149" s="33"/>
      <c r="M149" s="142" t="s">
        <v>2</v>
      </c>
      <c r="N149" s="143" t="s">
        <v>42</v>
      </c>
      <c r="P149" s="144">
        <f>O149*H149</f>
        <v>0</v>
      </c>
      <c r="Q149" s="144">
        <v>0</v>
      </c>
      <c r="R149" s="144">
        <f>Q149*H149</f>
        <v>0</v>
      </c>
      <c r="S149" s="144">
        <v>0</v>
      </c>
      <c r="T149" s="145">
        <f>S149*H149</f>
        <v>0</v>
      </c>
      <c r="AR149" s="146" t="s">
        <v>86</v>
      </c>
      <c r="AT149" s="146" t="s">
        <v>306</v>
      </c>
      <c r="AU149" s="146" t="s">
        <v>78</v>
      </c>
      <c r="AY149" s="18" t="s">
        <v>304</v>
      </c>
      <c r="BE149" s="147">
        <f>IF(N149="základní",J149,0)</f>
        <v>0</v>
      </c>
      <c r="BF149" s="147">
        <f>IF(N149="snížená",J149,0)</f>
        <v>0</v>
      </c>
      <c r="BG149" s="147">
        <f>IF(N149="zákl. přenesená",J149,0)</f>
        <v>0</v>
      </c>
      <c r="BH149" s="147">
        <f>IF(N149="sníž. přenesená",J149,0)</f>
        <v>0</v>
      </c>
      <c r="BI149" s="147">
        <f>IF(N149="nulová",J149,0)</f>
        <v>0</v>
      </c>
      <c r="BJ149" s="18" t="s">
        <v>78</v>
      </c>
      <c r="BK149" s="147">
        <f>ROUND(I149*H149,2)</f>
        <v>0</v>
      </c>
      <c r="BL149" s="18" t="s">
        <v>86</v>
      </c>
      <c r="BM149" s="146" t="s">
        <v>623</v>
      </c>
    </row>
    <row r="150" spans="2:65" s="1" customFormat="1" ht="19.5" x14ac:dyDescent="0.2">
      <c r="B150" s="33"/>
      <c r="D150" s="153" t="s">
        <v>360</v>
      </c>
      <c r="F150" s="180" t="s">
        <v>6111</v>
      </c>
      <c r="I150" s="150"/>
      <c r="L150" s="33"/>
      <c r="M150" s="151"/>
      <c r="T150" s="54"/>
      <c r="AT150" s="18" t="s">
        <v>360</v>
      </c>
      <c r="AU150" s="18" t="s">
        <v>78</v>
      </c>
    </row>
    <row r="151" spans="2:65" s="1" customFormat="1" ht="16.5" customHeight="1" x14ac:dyDescent="0.2">
      <c r="B151" s="134"/>
      <c r="C151" s="135" t="s">
        <v>469</v>
      </c>
      <c r="D151" s="135" t="s">
        <v>306</v>
      </c>
      <c r="E151" s="136" t="s">
        <v>6112</v>
      </c>
      <c r="F151" s="137" t="s">
        <v>6113</v>
      </c>
      <c r="G151" s="138" t="s">
        <v>179</v>
      </c>
      <c r="H151" s="139">
        <v>100</v>
      </c>
      <c r="I151" s="140"/>
      <c r="J151" s="141">
        <f>ROUND(I151*H151,2)</f>
        <v>0</v>
      </c>
      <c r="K151" s="137" t="s">
        <v>4330</v>
      </c>
      <c r="L151" s="33"/>
      <c r="M151" s="142" t="s">
        <v>2</v>
      </c>
      <c r="N151" s="143" t="s">
        <v>42</v>
      </c>
      <c r="P151" s="144">
        <f>O151*H151</f>
        <v>0</v>
      </c>
      <c r="Q151" s="144">
        <v>0</v>
      </c>
      <c r="R151" s="144">
        <f>Q151*H151</f>
        <v>0</v>
      </c>
      <c r="S151" s="144">
        <v>0</v>
      </c>
      <c r="T151" s="145">
        <f>S151*H151</f>
        <v>0</v>
      </c>
      <c r="AR151" s="146" t="s">
        <v>86</v>
      </c>
      <c r="AT151" s="146" t="s">
        <v>306</v>
      </c>
      <c r="AU151" s="146" t="s">
        <v>78</v>
      </c>
      <c r="AY151" s="18" t="s">
        <v>304</v>
      </c>
      <c r="BE151" s="147">
        <f>IF(N151="základní",J151,0)</f>
        <v>0</v>
      </c>
      <c r="BF151" s="147">
        <f>IF(N151="snížená",J151,0)</f>
        <v>0</v>
      </c>
      <c r="BG151" s="147">
        <f>IF(N151="zákl. přenesená",J151,0)</f>
        <v>0</v>
      </c>
      <c r="BH151" s="147">
        <f>IF(N151="sníž. přenesená",J151,0)</f>
        <v>0</v>
      </c>
      <c r="BI151" s="147">
        <f>IF(N151="nulová",J151,0)</f>
        <v>0</v>
      </c>
      <c r="BJ151" s="18" t="s">
        <v>78</v>
      </c>
      <c r="BK151" s="147">
        <f>ROUND(I151*H151,2)</f>
        <v>0</v>
      </c>
      <c r="BL151" s="18" t="s">
        <v>86</v>
      </c>
      <c r="BM151" s="146" t="s">
        <v>643</v>
      </c>
    </row>
    <row r="152" spans="2:65" s="1" customFormat="1" ht="19.5" x14ac:dyDescent="0.2">
      <c r="B152" s="33"/>
      <c r="D152" s="153" t="s">
        <v>360</v>
      </c>
      <c r="F152" s="180" t="s">
        <v>6097</v>
      </c>
      <c r="I152" s="150"/>
      <c r="L152" s="33"/>
      <c r="M152" s="151"/>
      <c r="T152" s="54"/>
      <c r="AT152" s="18" t="s">
        <v>360</v>
      </c>
      <c r="AU152" s="18" t="s">
        <v>78</v>
      </c>
    </row>
    <row r="153" spans="2:65" s="1" customFormat="1" ht="16.5" customHeight="1" x14ac:dyDescent="0.2">
      <c r="B153" s="134"/>
      <c r="C153" s="135" t="s">
        <v>479</v>
      </c>
      <c r="D153" s="135" t="s">
        <v>306</v>
      </c>
      <c r="E153" s="136" t="s">
        <v>6114</v>
      </c>
      <c r="F153" s="137" t="s">
        <v>6115</v>
      </c>
      <c r="G153" s="138" t="s">
        <v>871</v>
      </c>
      <c r="H153" s="139">
        <v>1</v>
      </c>
      <c r="I153" s="140"/>
      <c r="J153" s="141">
        <f>ROUND(I153*H153,2)</f>
        <v>0</v>
      </c>
      <c r="K153" s="137" t="s">
        <v>4330</v>
      </c>
      <c r="L153" s="33"/>
      <c r="M153" s="142" t="s">
        <v>2</v>
      </c>
      <c r="N153" s="143" t="s">
        <v>42</v>
      </c>
      <c r="P153" s="144">
        <f>O153*H153</f>
        <v>0</v>
      </c>
      <c r="Q153" s="144">
        <v>0</v>
      </c>
      <c r="R153" s="144">
        <f>Q153*H153</f>
        <v>0</v>
      </c>
      <c r="S153" s="144">
        <v>0</v>
      </c>
      <c r="T153" s="145">
        <f>S153*H153</f>
        <v>0</v>
      </c>
      <c r="AR153" s="146" t="s">
        <v>86</v>
      </c>
      <c r="AT153" s="146" t="s">
        <v>306</v>
      </c>
      <c r="AU153" s="146" t="s">
        <v>78</v>
      </c>
      <c r="AY153" s="18" t="s">
        <v>304</v>
      </c>
      <c r="BE153" s="147">
        <f>IF(N153="základní",J153,0)</f>
        <v>0</v>
      </c>
      <c r="BF153" s="147">
        <f>IF(N153="snížená",J153,0)</f>
        <v>0</v>
      </c>
      <c r="BG153" s="147">
        <f>IF(N153="zákl. přenesená",J153,0)</f>
        <v>0</v>
      </c>
      <c r="BH153" s="147">
        <f>IF(N153="sníž. přenesená",J153,0)</f>
        <v>0</v>
      </c>
      <c r="BI153" s="147">
        <f>IF(N153="nulová",J153,0)</f>
        <v>0</v>
      </c>
      <c r="BJ153" s="18" t="s">
        <v>78</v>
      </c>
      <c r="BK153" s="147">
        <f>ROUND(I153*H153,2)</f>
        <v>0</v>
      </c>
      <c r="BL153" s="18" t="s">
        <v>86</v>
      </c>
      <c r="BM153" s="146" t="s">
        <v>661</v>
      </c>
    </row>
    <row r="154" spans="2:65" s="1" customFormat="1" ht="19.5" x14ac:dyDescent="0.2">
      <c r="B154" s="33"/>
      <c r="D154" s="153" t="s">
        <v>360</v>
      </c>
      <c r="F154" s="180" t="s">
        <v>4398</v>
      </c>
      <c r="I154" s="150"/>
      <c r="L154" s="33"/>
      <c r="M154" s="151"/>
      <c r="T154" s="54"/>
      <c r="AT154" s="18" t="s">
        <v>360</v>
      </c>
      <c r="AU154" s="18" t="s">
        <v>78</v>
      </c>
    </row>
    <row r="155" spans="2:65" s="1" customFormat="1" ht="16.5" customHeight="1" x14ac:dyDescent="0.2">
      <c r="B155" s="134"/>
      <c r="C155" s="181" t="s">
        <v>485</v>
      </c>
      <c r="D155" s="181" t="s">
        <v>535</v>
      </c>
      <c r="E155" s="182" t="s">
        <v>6116</v>
      </c>
      <c r="F155" s="183" t="s">
        <v>6117</v>
      </c>
      <c r="G155" s="184" t="s">
        <v>871</v>
      </c>
      <c r="H155" s="185">
        <v>1</v>
      </c>
      <c r="I155" s="186"/>
      <c r="J155" s="187">
        <f>ROUND(I155*H155,2)</f>
        <v>0</v>
      </c>
      <c r="K155" s="183" t="s">
        <v>4330</v>
      </c>
      <c r="L155" s="188"/>
      <c r="M155" s="189" t="s">
        <v>2</v>
      </c>
      <c r="N155" s="190" t="s">
        <v>42</v>
      </c>
      <c r="P155" s="144">
        <f>O155*H155</f>
        <v>0</v>
      </c>
      <c r="Q155" s="144">
        <v>0</v>
      </c>
      <c r="R155" s="144">
        <f>Q155*H155</f>
        <v>0</v>
      </c>
      <c r="S155" s="144">
        <v>0</v>
      </c>
      <c r="T155" s="145">
        <f>S155*H155</f>
        <v>0</v>
      </c>
      <c r="AR155" s="146" t="s">
        <v>98</v>
      </c>
      <c r="AT155" s="146" t="s">
        <v>535</v>
      </c>
      <c r="AU155" s="146" t="s">
        <v>78</v>
      </c>
      <c r="AY155" s="18" t="s">
        <v>304</v>
      </c>
      <c r="BE155" s="147">
        <f>IF(N155="základní",J155,0)</f>
        <v>0</v>
      </c>
      <c r="BF155" s="147">
        <f>IF(N155="snížená",J155,0)</f>
        <v>0</v>
      </c>
      <c r="BG155" s="147">
        <f>IF(N155="zákl. přenesená",J155,0)</f>
        <v>0</v>
      </c>
      <c r="BH155" s="147">
        <f>IF(N155="sníž. přenesená",J155,0)</f>
        <v>0</v>
      </c>
      <c r="BI155" s="147">
        <f>IF(N155="nulová",J155,0)</f>
        <v>0</v>
      </c>
      <c r="BJ155" s="18" t="s">
        <v>78</v>
      </c>
      <c r="BK155" s="147">
        <f>ROUND(I155*H155,2)</f>
        <v>0</v>
      </c>
      <c r="BL155" s="18" t="s">
        <v>86</v>
      </c>
      <c r="BM155" s="146" t="s">
        <v>677</v>
      </c>
    </row>
    <row r="156" spans="2:65" s="1" customFormat="1" ht="19.5" x14ac:dyDescent="0.2">
      <c r="B156" s="33"/>
      <c r="D156" s="153" t="s">
        <v>360</v>
      </c>
      <c r="F156" s="180" t="s">
        <v>4398</v>
      </c>
      <c r="I156" s="150"/>
      <c r="L156" s="33"/>
      <c r="M156" s="151"/>
      <c r="T156" s="54"/>
      <c r="AT156" s="18" t="s">
        <v>360</v>
      </c>
      <c r="AU156" s="18" t="s">
        <v>78</v>
      </c>
    </row>
    <row r="157" spans="2:65" s="1" customFormat="1" ht="16.5" customHeight="1" x14ac:dyDescent="0.2">
      <c r="B157" s="134"/>
      <c r="C157" s="135" t="s">
        <v>492</v>
      </c>
      <c r="D157" s="135" t="s">
        <v>306</v>
      </c>
      <c r="E157" s="136" t="s">
        <v>6118</v>
      </c>
      <c r="F157" s="137" t="s">
        <v>6119</v>
      </c>
      <c r="G157" s="138" t="s">
        <v>871</v>
      </c>
      <c r="H157" s="139">
        <v>1</v>
      </c>
      <c r="I157" s="140"/>
      <c r="J157" s="141">
        <f>ROUND(I157*H157,2)</f>
        <v>0</v>
      </c>
      <c r="K157" s="137" t="s">
        <v>4330</v>
      </c>
      <c r="L157" s="33"/>
      <c r="M157" s="142" t="s">
        <v>2</v>
      </c>
      <c r="N157" s="143" t="s">
        <v>42</v>
      </c>
      <c r="P157" s="144">
        <f>O157*H157</f>
        <v>0</v>
      </c>
      <c r="Q157" s="144">
        <v>0</v>
      </c>
      <c r="R157" s="144">
        <f>Q157*H157</f>
        <v>0</v>
      </c>
      <c r="S157" s="144">
        <v>0</v>
      </c>
      <c r="T157" s="145">
        <f>S157*H157</f>
        <v>0</v>
      </c>
      <c r="AR157" s="146" t="s">
        <v>86</v>
      </c>
      <c r="AT157" s="146" t="s">
        <v>306</v>
      </c>
      <c r="AU157" s="146" t="s">
        <v>78</v>
      </c>
      <c r="AY157" s="18" t="s">
        <v>304</v>
      </c>
      <c r="BE157" s="147">
        <f>IF(N157="základní",J157,0)</f>
        <v>0</v>
      </c>
      <c r="BF157" s="147">
        <f>IF(N157="snížená",J157,0)</f>
        <v>0</v>
      </c>
      <c r="BG157" s="147">
        <f>IF(N157="zákl. přenesená",J157,0)</f>
        <v>0</v>
      </c>
      <c r="BH157" s="147">
        <f>IF(N157="sníž. přenesená",J157,0)</f>
        <v>0</v>
      </c>
      <c r="BI157" s="147">
        <f>IF(N157="nulová",J157,0)</f>
        <v>0</v>
      </c>
      <c r="BJ157" s="18" t="s">
        <v>78</v>
      </c>
      <c r="BK157" s="147">
        <f>ROUND(I157*H157,2)</f>
        <v>0</v>
      </c>
      <c r="BL157" s="18" t="s">
        <v>86</v>
      </c>
      <c r="BM157" s="146" t="s">
        <v>700</v>
      </c>
    </row>
    <row r="158" spans="2:65" s="1" customFormat="1" ht="19.5" x14ac:dyDescent="0.2">
      <c r="B158" s="33"/>
      <c r="D158" s="153" t="s">
        <v>360</v>
      </c>
      <c r="F158" s="180" t="s">
        <v>4398</v>
      </c>
      <c r="I158" s="150"/>
      <c r="L158" s="33"/>
      <c r="M158" s="151"/>
      <c r="T158" s="54"/>
      <c r="AT158" s="18" t="s">
        <v>360</v>
      </c>
      <c r="AU158" s="18" t="s">
        <v>78</v>
      </c>
    </row>
    <row r="159" spans="2:65" s="1" customFormat="1" ht="21.75" customHeight="1" x14ac:dyDescent="0.2">
      <c r="B159" s="134"/>
      <c r="C159" s="181" t="s">
        <v>499</v>
      </c>
      <c r="D159" s="181" t="s">
        <v>535</v>
      </c>
      <c r="E159" s="182" t="s">
        <v>6120</v>
      </c>
      <c r="F159" s="183" t="s">
        <v>6121</v>
      </c>
      <c r="G159" s="184" t="s">
        <v>871</v>
      </c>
      <c r="H159" s="185">
        <v>1</v>
      </c>
      <c r="I159" s="186"/>
      <c r="J159" s="187">
        <f>ROUND(I159*H159,2)</f>
        <v>0</v>
      </c>
      <c r="K159" s="183" t="s">
        <v>4330</v>
      </c>
      <c r="L159" s="188"/>
      <c r="M159" s="189" t="s">
        <v>2</v>
      </c>
      <c r="N159" s="190" t="s">
        <v>42</v>
      </c>
      <c r="P159" s="144">
        <f>O159*H159</f>
        <v>0</v>
      </c>
      <c r="Q159" s="144">
        <v>0</v>
      </c>
      <c r="R159" s="144">
        <f>Q159*H159</f>
        <v>0</v>
      </c>
      <c r="S159" s="144">
        <v>0</v>
      </c>
      <c r="T159" s="145">
        <f>S159*H159</f>
        <v>0</v>
      </c>
      <c r="AR159" s="146" t="s">
        <v>98</v>
      </c>
      <c r="AT159" s="146" t="s">
        <v>535</v>
      </c>
      <c r="AU159" s="146" t="s">
        <v>78</v>
      </c>
      <c r="AY159" s="18" t="s">
        <v>304</v>
      </c>
      <c r="BE159" s="147">
        <f>IF(N159="základní",J159,0)</f>
        <v>0</v>
      </c>
      <c r="BF159" s="147">
        <f>IF(N159="snížená",J159,0)</f>
        <v>0</v>
      </c>
      <c r="BG159" s="147">
        <f>IF(N159="zákl. přenesená",J159,0)</f>
        <v>0</v>
      </c>
      <c r="BH159" s="147">
        <f>IF(N159="sníž. přenesená",J159,0)</f>
        <v>0</v>
      </c>
      <c r="BI159" s="147">
        <f>IF(N159="nulová",J159,0)</f>
        <v>0</v>
      </c>
      <c r="BJ159" s="18" t="s">
        <v>78</v>
      </c>
      <c r="BK159" s="147">
        <f>ROUND(I159*H159,2)</f>
        <v>0</v>
      </c>
      <c r="BL159" s="18" t="s">
        <v>86</v>
      </c>
      <c r="BM159" s="146" t="s">
        <v>717</v>
      </c>
    </row>
    <row r="160" spans="2:65" s="1" customFormat="1" ht="19.5" x14ac:dyDescent="0.2">
      <c r="B160" s="33"/>
      <c r="D160" s="153" t="s">
        <v>360</v>
      </c>
      <c r="F160" s="180" t="s">
        <v>4398</v>
      </c>
      <c r="I160" s="150"/>
      <c r="L160" s="33"/>
      <c r="M160" s="151"/>
      <c r="T160" s="54"/>
      <c r="AT160" s="18" t="s">
        <v>360</v>
      </c>
      <c r="AU160" s="18" t="s">
        <v>78</v>
      </c>
    </row>
    <row r="161" spans="2:65" s="1" customFormat="1" ht="16.5" customHeight="1" x14ac:dyDescent="0.2">
      <c r="B161" s="134"/>
      <c r="C161" s="181" t="s">
        <v>505</v>
      </c>
      <c r="D161" s="181" t="s">
        <v>535</v>
      </c>
      <c r="E161" s="182" t="s">
        <v>6122</v>
      </c>
      <c r="F161" s="183" t="s">
        <v>6123</v>
      </c>
      <c r="G161" s="184" t="s">
        <v>871</v>
      </c>
      <c r="H161" s="185">
        <v>1</v>
      </c>
      <c r="I161" s="186"/>
      <c r="J161" s="187">
        <f>ROUND(I161*H161,2)</f>
        <v>0</v>
      </c>
      <c r="K161" s="183" t="s">
        <v>4330</v>
      </c>
      <c r="L161" s="188"/>
      <c r="M161" s="189" t="s">
        <v>2</v>
      </c>
      <c r="N161" s="190" t="s">
        <v>42</v>
      </c>
      <c r="P161" s="144">
        <f>O161*H161</f>
        <v>0</v>
      </c>
      <c r="Q161" s="144">
        <v>0</v>
      </c>
      <c r="R161" s="144">
        <f>Q161*H161</f>
        <v>0</v>
      </c>
      <c r="S161" s="144">
        <v>0</v>
      </c>
      <c r="T161" s="145">
        <f>S161*H161</f>
        <v>0</v>
      </c>
      <c r="AR161" s="146" t="s">
        <v>98</v>
      </c>
      <c r="AT161" s="146" t="s">
        <v>535</v>
      </c>
      <c r="AU161" s="146" t="s">
        <v>78</v>
      </c>
      <c r="AY161" s="18" t="s">
        <v>304</v>
      </c>
      <c r="BE161" s="147">
        <f>IF(N161="základní",J161,0)</f>
        <v>0</v>
      </c>
      <c r="BF161" s="147">
        <f>IF(N161="snížená",J161,0)</f>
        <v>0</v>
      </c>
      <c r="BG161" s="147">
        <f>IF(N161="zákl. přenesená",J161,0)</f>
        <v>0</v>
      </c>
      <c r="BH161" s="147">
        <f>IF(N161="sníž. přenesená",J161,0)</f>
        <v>0</v>
      </c>
      <c r="BI161" s="147">
        <f>IF(N161="nulová",J161,0)</f>
        <v>0</v>
      </c>
      <c r="BJ161" s="18" t="s">
        <v>78</v>
      </c>
      <c r="BK161" s="147">
        <f>ROUND(I161*H161,2)</f>
        <v>0</v>
      </c>
      <c r="BL161" s="18" t="s">
        <v>86</v>
      </c>
      <c r="BM161" s="146" t="s">
        <v>742</v>
      </c>
    </row>
    <row r="162" spans="2:65" s="1" customFormat="1" ht="19.5" x14ac:dyDescent="0.2">
      <c r="B162" s="33"/>
      <c r="D162" s="153" t="s">
        <v>360</v>
      </c>
      <c r="F162" s="180" t="s">
        <v>4398</v>
      </c>
      <c r="I162" s="150"/>
      <c r="L162" s="33"/>
      <c r="M162" s="151"/>
      <c r="T162" s="54"/>
      <c r="AT162" s="18" t="s">
        <v>360</v>
      </c>
      <c r="AU162" s="18" t="s">
        <v>78</v>
      </c>
    </row>
    <row r="163" spans="2:65" s="1" customFormat="1" ht="16.5" customHeight="1" x14ac:dyDescent="0.2">
      <c r="B163" s="134"/>
      <c r="C163" s="135" t="s">
        <v>512</v>
      </c>
      <c r="D163" s="135" t="s">
        <v>306</v>
      </c>
      <c r="E163" s="136" t="s">
        <v>6124</v>
      </c>
      <c r="F163" s="137" t="s">
        <v>6125</v>
      </c>
      <c r="G163" s="138" t="s">
        <v>871</v>
      </c>
      <c r="H163" s="139">
        <v>1</v>
      </c>
      <c r="I163" s="140"/>
      <c r="J163" s="141">
        <f>ROUND(I163*H163,2)</f>
        <v>0</v>
      </c>
      <c r="K163" s="137" t="s">
        <v>4330</v>
      </c>
      <c r="L163" s="33"/>
      <c r="M163" s="142" t="s">
        <v>2</v>
      </c>
      <c r="N163" s="143" t="s">
        <v>42</v>
      </c>
      <c r="P163" s="144">
        <f>O163*H163</f>
        <v>0</v>
      </c>
      <c r="Q163" s="144">
        <v>0</v>
      </c>
      <c r="R163" s="144">
        <f>Q163*H163</f>
        <v>0</v>
      </c>
      <c r="S163" s="144">
        <v>0</v>
      </c>
      <c r="T163" s="145">
        <f>S163*H163</f>
        <v>0</v>
      </c>
      <c r="AR163" s="146" t="s">
        <v>86</v>
      </c>
      <c r="AT163" s="146" t="s">
        <v>306</v>
      </c>
      <c r="AU163" s="146" t="s">
        <v>78</v>
      </c>
      <c r="AY163" s="18" t="s">
        <v>304</v>
      </c>
      <c r="BE163" s="147">
        <f>IF(N163="základní",J163,0)</f>
        <v>0</v>
      </c>
      <c r="BF163" s="147">
        <f>IF(N163="snížená",J163,0)</f>
        <v>0</v>
      </c>
      <c r="BG163" s="147">
        <f>IF(N163="zákl. přenesená",J163,0)</f>
        <v>0</v>
      </c>
      <c r="BH163" s="147">
        <f>IF(N163="sníž. přenesená",J163,0)</f>
        <v>0</v>
      </c>
      <c r="BI163" s="147">
        <f>IF(N163="nulová",J163,0)</f>
        <v>0</v>
      </c>
      <c r="BJ163" s="18" t="s">
        <v>78</v>
      </c>
      <c r="BK163" s="147">
        <f>ROUND(I163*H163,2)</f>
        <v>0</v>
      </c>
      <c r="BL163" s="18" t="s">
        <v>86</v>
      </c>
      <c r="BM163" s="146" t="s">
        <v>758</v>
      </c>
    </row>
    <row r="164" spans="2:65" s="1" customFormat="1" ht="19.5" x14ac:dyDescent="0.2">
      <c r="B164" s="33"/>
      <c r="D164" s="153" t="s">
        <v>360</v>
      </c>
      <c r="F164" s="180" t="s">
        <v>4398</v>
      </c>
      <c r="I164" s="150"/>
      <c r="L164" s="33"/>
      <c r="M164" s="151"/>
      <c r="T164" s="54"/>
      <c r="AT164" s="18" t="s">
        <v>360</v>
      </c>
      <c r="AU164" s="18" t="s">
        <v>78</v>
      </c>
    </row>
    <row r="165" spans="2:65" s="1" customFormat="1" ht="21.75" customHeight="1" x14ac:dyDescent="0.2">
      <c r="B165" s="134"/>
      <c r="C165" s="181" t="s">
        <v>534</v>
      </c>
      <c r="D165" s="181" t="s">
        <v>535</v>
      </c>
      <c r="E165" s="182" t="s">
        <v>6126</v>
      </c>
      <c r="F165" s="183" t="s">
        <v>6127</v>
      </c>
      <c r="G165" s="184" t="s">
        <v>871</v>
      </c>
      <c r="H165" s="185">
        <v>1</v>
      </c>
      <c r="I165" s="186"/>
      <c r="J165" s="187">
        <f>ROUND(I165*H165,2)</f>
        <v>0</v>
      </c>
      <c r="K165" s="183" t="s">
        <v>4330</v>
      </c>
      <c r="L165" s="188"/>
      <c r="M165" s="189" t="s">
        <v>2</v>
      </c>
      <c r="N165" s="190" t="s">
        <v>42</v>
      </c>
      <c r="P165" s="144">
        <f>O165*H165</f>
        <v>0</v>
      </c>
      <c r="Q165" s="144">
        <v>0</v>
      </c>
      <c r="R165" s="144">
        <f>Q165*H165</f>
        <v>0</v>
      </c>
      <c r="S165" s="144">
        <v>0</v>
      </c>
      <c r="T165" s="145">
        <f>S165*H165</f>
        <v>0</v>
      </c>
      <c r="AR165" s="146" t="s">
        <v>98</v>
      </c>
      <c r="AT165" s="146" t="s">
        <v>535</v>
      </c>
      <c r="AU165" s="146" t="s">
        <v>78</v>
      </c>
      <c r="AY165" s="18" t="s">
        <v>304</v>
      </c>
      <c r="BE165" s="147">
        <f>IF(N165="základní",J165,0)</f>
        <v>0</v>
      </c>
      <c r="BF165" s="147">
        <f>IF(N165="snížená",J165,0)</f>
        <v>0</v>
      </c>
      <c r="BG165" s="147">
        <f>IF(N165="zákl. přenesená",J165,0)</f>
        <v>0</v>
      </c>
      <c r="BH165" s="147">
        <f>IF(N165="sníž. přenesená",J165,0)</f>
        <v>0</v>
      </c>
      <c r="BI165" s="147">
        <f>IF(N165="nulová",J165,0)</f>
        <v>0</v>
      </c>
      <c r="BJ165" s="18" t="s">
        <v>78</v>
      </c>
      <c r="BK165" s="147">
        <f>ROUND(I165*H165,2)</f>
        <v>0</v>
      </c>
      <c r="BL165" s="18" t="s">
        <v>86</v>
      </c>
      <c r="BM165" s="146" t="s">
        <v>779</v>
      </c>
    </row>
    <row r="166" spans="2:65" s="1" customFormat="1" ht="19.5" x14ac:dyDescent="0.2">
      <c r="B166" s="33"/>
      <c r="D166" s="153" t="s">
        <v>360</v>
      </c>
      <c r="F166" s="180" t="s">
        <v>4398</v>
      </c>
      <c r="I166" s="150"/>
      <c r="L166" s="33"/>
      <c r="M166" s="151"/>
      <c r="T166" s="54"/>
      <c r="AT166" s="18" t="s">
        <v>360</v>
      </c>
      <c r="AU166" s="18" t="s">
        <v>78</v>
      </c>
    </row>
    <row r="167" spans="2:65" s="1" customFormat="1" ht="24.2" customHeight="1" x14ac:dyDescent="0.2">
      <c r="B167" s="134"/>
      <c r="C167" s="135" t="s">
        <v>541</v>
      </c>
      <c r="D167" s="135" t="s">
        <v>306</v>
      </c>
      <c r="E167" s="136" t="s">
        <v>6128</v>
      </c>
      <c r="F167" s="137" t="s">
        <v>6129</v>
      </c>
      <c r="G167" s="138" t="s">
        <v>4509</v>
      </c>
      <c r="H167" s="139">
        <v>1</v>
      </c>
      <c r="I167" s="140"/>
      <c r="J167" s="141">
        <f>ROUND(I167*H167,2)</f>
        <v>0</v>
      </c>
      <c r="K167" s="137" t="s">
        <v>6130</v>
      </c>
      <c r="L167" s="33"/>
      <c r="M167" s="142" t="s">
        <v>2</v>
      </c>
      <c r="N167" s="143" t="s">
        <v>42</v>
      </c>
      <c r="P167" s="144">
        <f>O167*H167</f>
        <v>0</v>
      </c>
      <c r="Q167" s="144">
        <v>0</v>
      </c>
      <c r="R167" s="144">
        <f>Q167*H167</f>
        <v>0</v>
      </c>
      <c r="S167" s="144">
        <v>0</v>
      </c>
      <c r="T167" s="145">
        <f>S167*H167</f>
        <v>0</v>
      </c>
      <c r="AR167" s="146" t="s">
        <v>86</v>
      </c>
      <c r="AT167" s="146" t="s">
        <v>306</v>
      </c>
      <c r="AU167" s="146" t="s">
        <v>78</v>
      </c>
      <c r="AY167" s="18" t="s">
        <v>304</v>
      </c>
      <c r="BE167" s="147">
        <f>IF(N167="základní",J167,0)</f>
        <v>0</v>
      </c>
      <c r="BF167" s="147">
        <f>IF(N167="snížená",J167,0)</f>
        <v>0</v>
      </c>
      <c r="BG167" s="147">
        <f>IF(N167="zákl. přenesená",J167,0)</f>
        <v>0</v>
      </c>
      <c r="BH167" s="147">
        <f>IF(N167="sníž. přenesená",J167,0)</f>
        <v>0</v>
      </c>
      <c r="BI167" s="147">
        <f>IF(N167="nulová",J167,0)</f>
        <v>0</v>
      </c>
      <c r="BJ167" s="18" t="s">
        <v>78</v>
      </c>
      <c r="BK167" s="147">
        <f>ROUND(I167*H167,2)</f>
        <v>0</v>
      </c>
      <c r="BL167" s="18" t="s">
        <v>86</v>
      </c>
      <c r="BM167" s="146" t="s">
        <v>809</v>
      </c>
    </row>
    <row r="168" spans="2:65" s="1" customFormat="1" ht="29.25" x14ac:dyDescent="0.2">
      <c r="B168" s="33"/>
      <c r="D168" s="153" t="s">
        <v>360</v>
      </c>
      <c r="F168" s="180" t="s">
        <v>6131</v>
      </c>
      <c r="I168" s="150"/>
      <c r="L168" s="33"/>
      <c r="M168" s="151"/>
      <c r="T168" s="54"/>
      <c r="AT168" s="18" t="s">
        <v>360</v>
      </c>
      <c r="AU168" s="18" t="s">
        <v>78</v>
      </c>
    </row>
    <row r="169" spans="2:65" s="11" customFormat="1" ht="25.9" customHeight="1" x14ac:dyDescent="0.2">
      <c r="B169" s="122"/>
      <c r="D169" s="123" t="s">
        <v>70</v>
      </c>
      <c r="E169" s="124" t="s">
        <v>4873</v>
      </c>
      <c r="F169" s="124" t="s">
        <v>4874</v>
      </c>
      <c r="I169" s="125"/>
      <c r="J169" s="126">
        <f>BK169</f>
        <v>0</v>
      </c>
      <c r="L169" s="122"/>
      <c r="M169" s="127"/>
      <c r="P169" s="128">
        <f>P170</f>
        <v>0</v>
      </c>
      <c r="R169" s="128">
        <f>R170</f>
        <v>0</v>
      </c>
      <c r="T169" s="129">
        <f>T170</f>
        <v>0</v>
      </c>
      <c r="AR169" s="123" t="s">
        <v>78</v>
      </c>
      <c r="AT169" s="130" t="s">
        <v>70</v>
      </c>
      <c r="AU169" s="130" t="s">
        <v>71</v>
      </c>
      <c r="AY169" s="123" t="s">
        <v>304</v>
      </c>
      <c r="BK169" s="131">
        <f>BK170</f>
        <v>0</v>
      </c>
    </row>
    <row r="170" spans="2:65" s="1" customFormat="1" ht="16.5" customHeight="1" x14ac:dyDescent="0.2">
      <c r="B170" s="134"/>
      <c r="C170" s="135" t="s">
        <v>547</v>
      </c>
      <c r="D170" s="135" t="s">
        <v>306</v>
      </c>
      <c r="E170" s="136" t="s">
        <v>4875</v>
      </c>
      <c r="F170" s="137" t="s">
        <v>4876</v>
      </c>
      <c r="G170" s="138" t="s">
        <v>383</v>
      </c>
      <c r="H170" s="139">
        <v>14.846</v>
      </c>
      <c r="I170" s="140"/>
      <c r="J170" s="141">
        <f>ROUND(I170*H170,2)</f>
        <v>0</v>
      </c>
      <c r="K170" s="137" t="s">
        <v>4330</v>
      </c>
      <c r="L170" s="33"/>
      <c r="M170" s="194" t="s">
        <v>2</v>
      </c>
      <c r="N170" s="195" t="s">
        <v>42</v>
      </c>
      <c r="O170" s="192"/>
      <c r="P170" s="196">
        <f>O170*H170</f>
        <v>0</v>
      </c>
      <c r="Q170" s="196">
        <v>0</v>
      </c>
      <c r="R170" s="196">
        <f>Q170*H170</f>
        <v>0</v>
      </c>
      <c r="S170" s="196">
        <v>0</v>
      </c>
      <c r="T170" s="197">
        <f>S170*H170</f>
        <v>0</v>
      </c>
      <c r="AR170" s="146" t="s">
        <v>86</v>
      </c>
      <c r="AT170" s="146" t="s">
        <v>306</v>
      </c>
      <c r="AU170" s="146" t="s">
        <v>78</v>
      </c>
      <c r="AY170" s="18" t="s">
        <v>304</v>
      </c>
      <c r="BE170" s="147">
        <f>IF(N170="základní",J170,0)</f>
        <v>0</v>
      </c>
      <c r="BF170" s="147">
        <f>IF(N170="snížená",J170,0)</f>
        <v>0</v>
      </c>
      <c r="BG170" s="147">
        <f>IF(N170="zákl. přenesená",J170,0)</f>
        <v>0</v>
      </c>
      <c r="BH170" s="147">
        <f>IF(N170="sníž. přenesená",J170,0)</f>
        <v>0</v>
      </c>
      <c r="BI170" s="147">
        <f>IF(N170="nulová",J170,0)</f>
        <v>0</v>
      </c>
      <c r="BJ170" s="18" t="s">
        <v>78</v>
      </c>
      <c r="BK170" s="147">
        <f>ROUND(I170*H170,2)</f>
        <v>0</v>
      </c>
      <c r="BL170" s="18" t="s">
        <v>86</v>
      </c>
      <c r="BM170" s="146" t="s">
        <v>830</v>
      </c>
    </row>
    <row r="171" spans="2:65" s="1" customFormat="1" ht="6.95" customHeight="1" x14ac:dyDescent="0.2">
      <c r="B171" s="42"/>
      <c r="C171" s="43"/>
      <c r="D171" s="43"/>
      <c r="E171" s="43"/>
      <c r="F171" s="43"/>
      <c r="G171" s="43"/>
      <c r="H171" s="43"/>
      <c r="I171" s="43"/>
      <c r="J171" s="43"/>
      <c r="K171" s="43"/>
      <c r="L171" s="33"/>
    </row>
  </sheetData>
  <sheetProtection algorithmName="SHA-512" hashValue="EX7tuEqZarIdSTMiBU8u8OR0sC/O+e7qC+WRUXvcmhpQ2G4oTn/L1hgc+5EhfH4PNGNqexWSaecksw21WYR8iw==" saltValue="DGfp4g3D5aGrgP748lezdQ==" spinCount="100000" sheet="1" objects="1" scenarios="1"/>
  <autoFilter ref="C96:K170" xr:uid="{00000000-0009-0000-0000-000009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6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115</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ht="12" customHeight="1" x14ac:dyDescent="0.2">
      <c r="B8" s="21"/>
      <c r="D8" s="28" t="s">
        <v>149</v>
      </c>
      <c r="L8" s="21"/>
    </row>
    <row r="9" spans="2:46" s="1" customFormat="1" ht="16.5" customHeight="1" x14ac:dyDescent="0.2">
      <c r="B9" s="33"/>
      <c r="E9" s="330" t="s">
        <v>6062</v>
      </c>
      <c r="F9" s="329"/>
      <c r="G9" s="329"/>
      <c r="H9" s="329"/>
      <c r="L9" s="33"/>
    </row>
    <row r="10" spans="2:46" s="1" customFormat="1" ht="12" customHeight="1" x14ac:dyDescent="0.2">
      <c r="B10" s="33"/>
      <c r="D10" s="28" t="s">
        <v>157</v>
      </c>
      <c r="L10" s="33"/>
    </row>
    <row r="11" spans="2:46" s="1" customFormat="1" ht="16.5" customHeight="1" x14ac:dyDescent="0.2">
      <c r="B11" s="33"/>
      <c r="E11" s="326" t="s">
        <v>6132</v>
      </c>
      <c r="F11" s="329"/>
      <c r="G11" s="329"/>
      <c r="H11" s="329"/>
      <c r="L11" s="33"/>
    </row>
    <row r="12" spans="2:46" s="1" customFormat="1" x14ac:dyDescent="0.2">
      <c r="B12" s="33"/>
      <c r="L12" s="33"/>
    </row>
    <row r="13" spans="2:46" s="1" customFormat="1" ht="12" customHeight="1" x14ac:dyDescent="0.2">
      <c r="B13" s="33"/>
      <c r="D13" s="28" t="s">
        <v>18</v>
      </c>
      <c r="F13" s="26" t="s">
        <v>2</v>
      </c>
      <c r="I13" s="28" t="s">
        <v>19</v>
      </c>
      <c r="J13" s="26" t="s">
        <v>2</v>
      </c>
      <c r="L13" s="33"/>
    </row>
    <row r="14" spans="2:46" s="1" customFormat="1" ht="12" customHeight="1" x14ac:dyDescent="0.2">
      <c r="B14" s="33"/>
      <c r="D14" s="28" t="s">
        <v>20</v>
      </c>
      <c r="F14" s="26" t="s">
        <v>21</v>
      </c>
      <c r="I14" s="28" t="s">
        <v>22</v>
      </c>
      <c r="J14" s="50" t="str">
        <f>'Rekapitulace stavby'!AN8</f>
        <v>9. 5. 2023</v>
      </c>
      <c r="L14" s="33"/>
    </row>
    <row r="15" spans="2:46" s="1" customFormat="1" ht="10.9" customHeight="1" x14ac:dyDescent="0.2">
      <c r="B15" s="33"/>
      <c r="L15" s="33"/>
    </row>
    <row r="16" spans="2:46" s="1" customFormat="1" ht="12" customHeight="1" x14ac:dyDescent="0.2">
      <c r="B16" s="33"/>
      <c r="D16" s="28" t="s">
        <v>24</v>
      </c>
      <c r="I16" s="28" t="s">
        <v>25</v>
      </c>
      <c r="J16" s="26" t="str">
        <f>IF('Rekapitulace stavby'!AN10="","",'Rekapitulace stavby'!AN10)</f>
        <v/>
      </c>
      <c r="L16" s="33"/>
    </row>
    <row r="17" spans="2:12" s="1" customFormat="1" ht="18" customHeight="1" x14ac:dyDescent="0.2">
      <c r="B17" s="33"/>
      <c r="E17" s="26" t="str">
        <f>IF('Rekapitulace stavby'!E11="","",'Rekapitulace stavby'!E11)</f>
        <v xml:space="preserve"> </v>
      </c>
      <c r="I17" s="28" t="s">
        <v>26</v>
      </c>
      <c r="J17" s="26" t="str">
        <f>IF('Rekapitulace stavby'!AN11="","",'Rekapitulace stavby'!AN11)</f>
        <v/>
      </c>
      <c r="L17" s="33"/>
    </row>
    <row r="18" spans="2:12" s="1" customFormat="1" ht="6.95" customHeight="1" x14ac:dyDescent="0.2">
      <c r="B18" s="33"/>
      <c r="L18" s="33"/>
    </row>
    <row r="19" spans="2:12" s="1" customFormat="1" ht="12" customHeight="1" x14ac:dyDescent="0.2">
      <c r="B19" s="33"/>
      <c r="D19" s="28" t="s">
        <v>27</v>
      </c>
      <c r="I19" s="28" t="s">
        <v>25</v>
      </c>
      <c r="J19" s="29" t="str">
        <f>'Rekapitulace stavby'!AN13</f>
        <v>Vyplň údaj</v>
      </c>
      <c r="L19" s="33"/>
    </row>
    <row r="20" spans="2:12" s="1" customFormat="1" ht="18" customHeight="1" x14ac:dyDescent="0.2">
      <c r="B20" s="33"/>
      <c r="E20" s="332" t="str">
        <f>'Rekapitulace stavby'!E14</f>
        <v>Vyplň údaj</v>
      </c>
      <c r="F20" s="301"/>
      <c r="G20" s="301"/>
      <c r="H20" s="301"/>
      <c r="I20" s="28" t="s">
        <v>26</v>
      </c>
      <c r="J20" s="29" t="str">
        <f>'Rekapitulace stavby'!AN14</f>
        <v>Vyplň údaj</v>
      </c>
      <c r="L20" s="33"/>
    </row>
    <row r="21" spans="2:12" s="1" customFormat="1" ht="6.95" customHeight="1" x14ac:dyDescent="0.2">
      <c r="B21" s="33"/>
      <c r="L21" s="33"/>
    </row>
    <row r="22" spans="2:12" s="1" customFormat="1" ht="12" customHeight="1" x14ac:dyDescent="0.2">
      <c r="B22" s="33"/>
      <c r="D22" s="28" t="s">
        <v>29</v>
      </c>
      <c r="I22" s="28" t="s">
        <v>25</v>
      </c>
      <c r="J22" s="26" t="s">
        <v>30</v>
      </c>
      <c r="L22" s="33"/>
    </row>
    <row r="23" spans="2:12" s="1" customFormat="1" ht="18" customHeight="1" x14ac:dyDescent="0.2">
      <c r="B23" s="33"/>
      <c r="E23" s="26" t="s">
        <v>2</v>
      </c>
      <c r="I23" s="28" t="s">
        <v>26</v>
      </c>
      <c r="J23" s="26" t="s">
        <v>2</v>
      </c>
      <c r="L23" s="33"/>
    </row>
    <row r="24" spans="2:12" s="1" customFormat="1" ht="6.95" customHeight="1" x14ac:dyDescent="0.2">
      <c r="B24" s="33"/>
      <c r="L24" s="33"/>
    </row>
    <row r="25" spans="2:12" s="1" customFormat="1" ht="12" customHeight="1" x14ac:dyDescent="0.2">
      <c r="B25" s="33"/>
      <c r="D25" s="28" t="s">
        <v>33</v>
      </c>
      <c r="I25" s="28" t="s">
        <v>25</v>
      </c>
      <c r="J25" s="26" t="str">
        <f>IF('Rekapitulace stavby'!AN19="","",'Rekapitulace stavby'!AN19)</f>
        <v/>
      </c>
      <c r="L25" s="33"/>
    </row>
    <row r="26" spans="2:12" s="1" customFormat="1" ht="18" customHeight="1" x14ac:dyDescent="0.2">
      <c r="B26" s="33"/>
      <c r="E26" s="26" t="str">
        <f>IF('Rekapitulace stavby'!E20="","",'Rekapitulace stavby'!E20)</f>
        <v>Ing.Jiří Pitra</v>
      </c>
      <c r="I26" s="28" t="s">
        <v>26</v>
      </c>
      <c r="J26" s="26" t="str">
        <f>IF('Rekapitulace stavby'!AN20="","",'Rekapitulace stavby'!AN20)</f>
        <v/>
      </c>
      <c r="L26" s="33"/>
    </row>
    <row r="27" spans="2:12" s="1" customFormat="1" ht="6.95" customHeight="1" x14ac:dyDescent="0.2">
      <c r="B27" s="33"/>
      <c r="L27" s="33"/>
    </row>
    <row r="28" spans="2:12" s="1" customFormat="1" ht="12" customHeight="1" x14ac:dyDescent="0.2">
      <c r="B28" s="33"/>
      <c r="D28" s="28" t="s">
        <v>35</v>
      </c>
      <c r="L28" s="33"/>
    </row>
    <row r="29" spans="2:12" s="7" customFormat="1" ht="16.5" customHeight="1" x14ac:dyDescent="0.2">
      <c r="B29" s="93"/>
      <c r="E29" s="306" t="s">
        <v>2</v>
      </c>
      <c r="F29" s="306"/>
      <c r="G29" s="306"/>
      <c r="H29" s="306"/>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5" t="s">
        <v>37</v>
      </c>
      <c r="J32" s="64">
        <f>ROUND(J93,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39</v>
      </c>
      <c r="I34" s="36" t="s">
        <v>38</v>
      </c>
      <c r="J34" s="36" t="s">
        <v>40</v>
      </c>
      <c r="L34" s="33"/>
    </row>
    <row r="35" spans="2:12" s="1" customFormat="1" ht="14.45" customHeight="1" x14ac:dyDescent="0.2">
      <c r="B35" s="33"/>
      <c r="D35" s="53" t="s">
        <v>41</v>
      </c>
      <c r="E35" s="28" t="s">
        <v>42</v>
      </c>
      <c r="F35" s="84">
        <f>ROUND((SUM(BE93:BE161)),  2)</f>
        <v>0</v>
      </c>
      <c r="I35" s="96">
        <v>0.21</v>
      </c>
      <c r="J35" s="84">
        <f>ROUND(((SUM(BE93:BE161))*I35),  2)</f>
        <v>0</v>
      </c>
      <c r="L35" s="33"/>
    </row>
    <row r="36" spans="2:12" s="1" customFormat="1" ht="14.45" customHeight="1" x14ac:dyDescent="0.2">
      <c r="B36" s="33"/>
      <c r="E36" s="28" t="s">
        <v>43</v>
      </c>
      <c r="F36" s="84">
        <f>ROUND((SUM(BF93:BF161)),  2)</f>
        <v>0</v>
      </c>
      <c r="I36" s="96">
        <v>0.15</v>
      </c>
      <c r="J36" s="84">
        <f>ROUND(((SUM(BF93:BF161))*I36),  2)</f>
        <v>0</v>
      </c>
      <c r="L36" s="33"/>
    </row>
    <row r="37" spans="2:12" s="1" customFormat="1" ht="14.45" hidden="1" customHeight="1" x14ac:dyDescent="0.2">
      <c r="B37" s="33"/>
      <c r="E37" s="28" t="s">
        <v>44</v>
      </c>
      <c r="F37" s="84">
        <f>ROUND((SUM(BG93:BG161)),  2)</f>
        <v>0</v>
      </c>
      <c r="I37" s="96">
        <v>0.21</v>
      </c>
      <c r="J37" s="84">
        <f>0</f>
        <v>0</v>
      </c>
      <c r="L37" s="33"/>
    </row>
    <row r="38" spans="2:12" s="1" customFormat="1" ht="14.45" hidden="1" customHeight="1" x14ac:dyDescent="0.2">
      <c r="B38" s="33"/>
      <c r="E38" s="28" t="s">
        <v>45</v>
      </c>
      <c r="F38" s="84">
        <f>ROUND((SUM(BH93:BH161)),  2)</f>
        <v>0</v>
      </c>
      <c r="I38" s="96">
        <v>0.15</v>
      </c>
      <c r="J38" s="84">
        <f>0</f>
        <v>0</v>
      </c>
      <c r="L38" s="33"/>
    </row>
    <row r="39" spans="2:12" s="1" customFormat="1" ht="14.45" hidden="1" customHeight="1" x14ac:dyDescent="0.2">
      <c r="B39" s="33"/>
      <c r="E39" s="28" t="s">
        <v>46</v>
      </c>
      <c r="F39" s="84">
        <f>ROUND((SUM(BI93:BI161)),  2)</f>
        <v>0</v>
      </c>
      <c r="I39" s="96">
        <v>0</v>
      </c>
      <c r="J39" s="84">
        <f>0</f>
        <v>0</v>
      </c>
      <c r="L39" s="33"/>
    </row>
    <row r="40" spans="2:12" s="1" customFormat="1" ht="6.95" customHeight="1" x14ac:dyDescent="0.2">
      <c r="B40" s="33"/>
      <c r="L40" s="33"/>
    </row>
    <row r="41" spans="2:12" s="1" customFormat="1" ht="25.35" customHeight="1" x14ac:dyDescent="0.2">
      <c r="B41" s="33"/>
      <c r="C41" s="97"/>
      <c r="D41" s="98" t="s">
        <v>47</v>
      </c>
      <c r="E41" s="55"/>
      <c r="F41" s="55"/>
      <c r="G41" s="99" t="s">
        <v>48</v>
      </c>
      <c r="H41" s="100" t="s">
        <v>49</v>
      </c>
      <c r="I41" s="55"/>
      <c r="J41" s="101">
        <f>SUM(J32:J39)</f>
        <v>0</v>
      </c>
      <c r="K41" s="102"/>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234</v>
      </c>
      <c r="L47" s="33"/>
    </row>
    <row r="48" spans="2:12" s="1" customFormat="1" ht="6.95" customHeight="1" x14ac:dyDescent="0.2">
      <c r="B48" s="33"/>
      <c r="L48" s="33"/>
    </row>
    <row r="49" spans="2:47" s="1" customFormat="1" ht="12" customHeight="1" x14ac:dyDescent="0.2">
      <c r="B49" s="33"/>
      <c r="C49" s="28" t="s">
        <v>16</v>
      </c>
      <c r="L49" s="33"/>
    </row>
    <row r="50" spans="2:47" s="1" customFormat="1" ht="26.25" customHeight="1" x14ac:dyDescent="0.2">
      <c r="B50" s="33"/>
      <c r="E50" s="330" t="str">
        <f>E7</f>
        <v>Výstavba nové výjezdové základny ZZS PAK ve Svitavách - bez mobiliáře</v>
      </c>
      <c r="F50" s="331"/>
      <c r="G50" s="331"/>
      <c r="H50" s="331"/>
      <c r="L50" s="33"/>
    </row>
    <row r="51" spans="2:47" ht="12" customHeight="1" x14ac:dyDescent="0.2">
      <c r="B51" s="21"/>
      <c r="C51" s="28" t="s">
        <v>149</v>
      </c>
      <c r="L51" s="21"/>
    </row>
    <row r="52" spans="2:47" s="1" customFormat="1" ht="16.5" customHeight="1" x14ac:dyDescent="0.2">
      <c r="B52" s="33"/>
      <c r="E52" s="330" t="s">
        <v>6062</v>
      </c>
      <c r="F52" s="329"/>
      <c r="G52" s="329"/>
      <c r="H52" s="329"/>
      <c r="L52" s="33"/>
    </row>
    <row r="53" spans="2:47" s="1" customFormat="1" ht="12" customHeight="1" x14ac:dyDescent="0.2">
      <c r="B53" s="33"/>
      <c r="C53" s="28" t="s">
        <v>157</v>
      </c>
      <c r="L53" s="33"/>
    </row>
    <row r="54" spans="2:47" s="1" customFormat="1" ht="16.5" customHeight="1" x14ac:dyDescent="0.2">
      <c r="B54" s="33"/>
      <c r="E54" s="326" t="str">
        <f>E11</f>
        <v>01b - Přípojka kanalizace</v>
      </c>
      <c r="F54" s="329"/>
      <c r="G54" s="329"/>
      <c r="H54" s="329"/>
      <c r="L54" s="33"/>
    </row>
    <row r="55" spans="2:47" s="1" customFormat="1" ht="6.95" customHeight="1" x14ac:dyDescent="0.2">
      <c r="B55" s="33"/>
      <c r="L55" s="33"/>
    </row>
    <row r="56" spans="2:47" s="1" customFormat="1" ht="12" customHeight="1" x14ac:dyDescent="0.2">
      <c r="B56" s="33"/>
      <c r="C56" s="28" t="s">
        <v>20</v>
      </c>
      <c r="F56" s="26" t="str">
        <f>F14</f>
        <v xml:space="preserve"> </v>
      </c>
      <c r="I56" s="28" t="s">
        <v>22</v>
      </c>
      <c r="J56" s="50" t="str">
        <f>IF(J14="","",J14)</f>
        <v>9. 5. 2023</v>
      </c>
      <c r="L56" s="33"/>
    </row>
    <row r="57" spans="2:47" s="1" customFormat="1" ht="6.95" customHeight="1" x14ac:dyDescent="0.2">
      <c r="B57" s="33"/>
      <c r="L57" s="33"/>
    </row>
    <row r="58" spans="2:47" s="1" customFormat="1" ht="15.2" customHeight="1" x14ac:dyDescent="0.2">
      <c r="B58" s="33"/>
      <c r="C58" s="28" t="s">
        <v>24</v>
      </c>
      <c r="F58" s="26" t="str">
        <f>E17</f>
        <v xml:space="preserve"> </v>
      </c>
      <c r="I58" s="28" t="s">
        <v>29</v>
      </c>
      <c r="J58" s="31" t="str">
        <f>E23</f>
        <v/>
      </c>
      <c r="L58" s="33"/>
    </row>
    <row r="59" spans="2:47" s="1" customFormat="1" ht="15.2" customHeight="1" x14ac:dyDescent="0.2">
      <c r="B59" s="33"/>
      <c r="C59" s="28" t="s">
        <v>27</v>
      </c>
      <c r="F59" s="26" t="str">
        <f>IF(E20="","",E20)</f>
        <v>Vyplň údaj</v>
      </c>
      <c r="I59" s="28" t="s">
        <v>33</v>
      </c>
      <c r="J59" s="31" t="str">
        <f>E26</f>
        <v>Ing.Jiří Pitra</v>
      </c>
      <c r="L59" s="33"/>
    </row>
    <row r="60" spans="2:47" s="1" customFormat="1" ht="10.35" customHeight="1" x14ac:dyDescent="0.2">
      <c r="B60" s="33"/>
      <c r="L60" s="33"/>
    </row>
    <row r="61" spans="2:47" s="1" customFormat="1" ht="29.25" customHeight="1" x14ac:dyDescent="0.2">
      <c r="B61" s="33"/>
      <c r="C61" s="103" t="s">
        <v>235</v>
      </c>
      <c r="D61" s="97"/>
      <c r="E61" s="97"/>
      <c r="F61" s="97"/>
      <c r="G61" s="97"/>
      <c r="H61" s="97"/>
      <c r="I61" s="97"/>
      <c r="J61" s="104" t="s">
        <v>236</v>
      </c>
      <c r="K61" s="97"/>
      <c r="L61" s="33"/>
    </row>
    <row r="62" spans="2:47" s="1" customFormat="1" ht="10.35" customHeight="1" x14ac:dyDescent="0.2">
      <c r="B62" s="33"/>
      <c r="L62" s="33"/>
    </row>
    <row r="63" spans="2:47" s="1" customFormat="1" ht="22.9" customHeight="1" x14ac:dyDescent="0.2">
      <c r="B63" s="33"/>
      <c r="C63" s="105" t="s">
        <v>69</v>
      </c>
      <c r="J63" s="64">
        <f>J93</f>
        <v>0</v>
      </c>
      <c r="L63" s="33"/>
      <c r="AU63" s="18" t="s">
        <v>237</v>
      </c>
    </row>
    <row r="64" spans="2:47" s="8" customFormat="1" ht="24.95" customHeight="1" x14ac:dyDescent="0.2">
      <c r="B64" s="106"/>
      <c r="D64" s="107" t="s">
        <v>4311</v>
      </c>
      <c r="E64" s="108"/>
      <c r="F64" s="108"/>
      <c r="G64" s="108"/>
      <c r="H64" s="108"/>
      <c r="I64" s="108"/>
      <c r="J64" s="109">
        <f>J94</f>
        <v>0</v>
      </c>
      <c r="L64" s="106"/>
    </row>
    <row r="65" spans="2:12" s="8" customFormat="1" ht="24.95" customHeight="1" x14ac:dyDescent="0.2">
      <c r="B65" s="106"/>
      <c r="D65" s="107" t="s">
        <v>4312</v>
      </c>
      <c r="E65" s="108"/>
      <c r="F65" s="108"/>
      <c r="G65" s="108"/>
      <c r="H65" s="108"/>
      <c r="I65" s="108"/>
      <c r="J65" s="109">
        <f>J99</f>
        <v>0</v>
      </c>
      <c r="L65" s="106"/>
    </row>
    <row r="66" spans="2:12" s="8" customFormat="1" ht="24.95" customHeight="1" x14ac:dyDescent="0.2">
      <c r="B66" s="106"/>
      <c r="D66" s="107" t="s">
        <v>4313</v>
      </c>
      <c r="E66" s="108"/>
      <c r="F66" s="108"/>
      <c r="G66" s="108"/>
      <c r="H66" s="108"/>
      <c r="I66" s="108"/>
      <c r="J66" s="109">
        <f>J104</f>
        <v>0</v>
      </c>
      <c r="L66" s="106"/>
    </row>
    <row r="67" spans="2:12" s="8" customFormat="1" ht="24.95" customHeight="1" x14ac:dyDescent="0.2">
      <c r="B67" s="106"/>
      <c r="D67" s="107" t="s">
        <v>4314</v>
      </c>
      <c r="E67" s="108"/>
      <c r="F67" s="108"/>
      <c r="G67" s="108"/>
      <c r="H67" s="108"/>
      <c r="I67" s="108"/>
      <c r="J67" s="109">
        <f>J109</f>
        <v>0</v>
      </c>
      <c r="L67" s="106"/>
    </row>
    <row r="68" spans="2:12" s="8" customFormat="1" ht="24.95" customHeight="1" x14ac:dyDescent="0.2">
      <c r="B68" s="106"/>
      <c r="D68" s="107" t="s">
        <v>4315</v>
      </c>
      <c r="E68" s="108"/>
      <c r="F68" s="108"/>
      <c r="G68" s="108"/>
      <c r="H68" s="108"/>
      <c r="I68" s="108"/>
      <c r="J68" s="109">
        <f>J116</f>
        <v>0</v>
      </c>
      <c r="L68" s="106"/>
    </row>
    <row r="69" spans="2:12" s="8" customFormat="1" ht="24.95" customHeight="1" x14ac:dyDescent="0.2">
      <c r="B69" s="106"/>
      <c r="D69" s="107" t="s">
        <v>4317</v>
      </c>
      <c r="E69" s="108"/>
      <c r="F69" s="108"/>
      <c r="G69" s="108"/>
      <c r="H69" s="108"/>
      <c r="I69" s="108"/>
      <c r="J69" s="109">
        <f>J119</f>
        <v>0</v>
      </c>
      <c r="L69" s="106"/>
    </row>
    <row r="70" spans="2:12" s="8" customFormat="1" ht="24.95" customHeight="1" x14ac:dyDescent="0.2">
      <c r="B70" s="106"/>
      <c r="D70" s="107" t="s">
        <v>4321</v>
      </c>
      <c r="E70" s="108"/>
      <c r="F70" s="108"/>
      <c r="G70" s="108"/>
      <c r="H70" s="108"/>
      <c r="I70" s="108"/>
      <c r="J70" s="109">
        <f>J128</f>
        <v>0</v>
      </c>
      <c r="L70" s="106"/>
    </row>
    <row r="71" spans="2:12" s="8" customFormat="1" ht="24.95" customHeight="1" x14ac:dyDescent="0.2">
      <c r="B71" s="106"/>
      <c r="D71" s="107" t="s">
        <v>4322</v>
      </c>
      <c r="E71" s="108"/>
      <c r="F71" s="108"/>
      <c r="G71" s="108"/>
      <c r="H71" s="108"/>
      <c r="I71" s="108"/>
      <c r="J71" s="109">
        <f>J139</f>
        <v>0</v>
      </c>
      <c r="L71" s="106"/>
    </row>
    <row r="72" spans="2:12" s="1" customFormat="1" ht="21.75" customHeight="1" x14ac:dyDescent="0.2">
      <c r="B72" s="33"/>
      <c r="L72" s="33"/>
    </row>
    <row r="73" spans="2:12" s="1" customFormat="1" ht="6.95" customHeight="1" x14ac:dyDescent="0.2">
      <c r="B73" s="42"/>
      <c r="C73" s="43"/>
      <c r="D73" s="43"/>
      <c r="E73" s="43"/>
      <c r="F73" s="43"/>
      <c r="G73" s="43"/>
      <c r="H73" s="43"/>
      <c r="I73" s="43"/>
      <c r="J73" s="43"/>
      <c r="K73" s="43"/>
      <c r="L73" s="33"/>
    </row>
    <row r="77" spans="2:12" s="1" customFormat="1" ht="6.95" customHeight="1" x14ac:dyDescent="0.2">
      <c r="B77" s="44"/>
      <c r="C77" s="45"/>
      <c r="D77" s="45"/>
      <c r="E77" s="45"/>
      <c r="F77" s="45"/>
      <c r="G77" s="45"/>
      <c r="H77" s="45"/>
      <c r="I77" s="45"/>
      <c r="J77" s="45"/>
      <c r="K77" s="45"/>
      <c r="L77" s="33"/>
    </row>
    <row r="78" spans="2:12" s="1" customFormat="1" ht="24.95" customHeight="1" x14ac:dyDescent="0.2">
      <c r="B78" s="33"/>
      <c r="C78" s="22" t="s">
        <v>289</v>
      </c>
      <c r="L78" s="33"/>
    </row>
    <row r="79" spans="2:12" s="1" customFormat="1" ht="6.95" customHeight="1" x14ac:dyDescent="0.2">
      <c r="B79" s="33"/>
      <c r="L79" s="33"/>
    </row>
    <row r="80" spans="2:12" s="1" customFormat="1" ht="12" customHeight="1" x14ac:dyDescent="0.2">
      <c r="B80" s="33"/>
      <c r="C80" s="28" t="s">
        <v>16</v>
      </c>
      <c r="L80" s="33"/>
    </row>
    <row r="81" spans="2:65" s="1" customFormat="1" ht="26.25" customHeight="1" x14ac:dyDescent="0.2">
      <c r="B81" s="33"/>
      <c r="E81" s="330" t="str">
        <f>E7</f>
        <v>Výstavba nové výjezdové základny ZZS PAK ve Svitavách - bez mobiliáře</v>
      </c>
      <c r="F81" s="331"/>
      <c r="G81" s="331"/>
      <c r="H81" s="331"/>
      <c r="L81" s="33"/>
    </row>
    <row r="82" spans="2:65" ht="12" customHeight="1" x14ac:dyDescent="0.2">
      <c r="B82" s="21"/>
      <c r="C82" s="28" t="s">
        <v>149</v>
      </c>
      <c r="L82" s="21"/>
    </row>
    <row r="83" spans="2:65" s="1" customFormat="1" ht="16.5" customHeight="1" x14ac:dyDescent="0.2">
      <c r="B83" s="33"/>
      <c r="E83" s="330" t="s">
        <v>6062</v>
      </c>
      <c r="F83" s="329"/>
      <c r="G83" s="329"/>
      <c r="H83" s="329"/>
      <c r="L83" s="33"/>
    </row>
    <row r="84" spans="2:65" s="1" customFormat="1" ht="12" customHeight="1" x14ac:dyDescent="0.2">
      <c r="B84" s="33"/>
      <c r="C84" s="28" t="s">
        <v>157</v>
      </c>
      <c r="L84" s="33"/>
    </row>
    <row r="85" spans="2:65" s="1" customFormat="1" ht="16.5" customHeight="1" x14ac:dyDescent="0.2">
      <c r="B85" s="33"/>
      <c r="E85" s="326" t="str">
        <f>E11</f>
        <v>01b - Přípojka kanalizace</v>
      </c>
      <c r="F85" s="329"/>
      <c r="G85" s="329"/>
      <c r="H85" s="329"/>
      <c r="L85" s="33"/>
    </row>
    <row r="86" spans="2:65" s="1" customFormat="1" ht="6.95" customHeight="1" x14ac:dyDescent="0.2">
      <c r="B86" s="33"/>
      <c r="L86" s="33"/>
    </row>
    <row r="87" spans="2:65" s="1" customFormat="1" ht="12" customHeight="1" x14ac:dyDescent="0.2">
      <c r="B87" s="33"/>
      <c r="C87" s="28" t="s">
        <v>20</v>
      </c>
      <c r="F87" s="26" t="str">
        <f>F14</f>
        <v xml:space="preserve"> </v>
      </c>
      <c r="I87" s="28" t="s">
        <v>22</v>
      </c>
      <c r="J87" s="50" t="str">
        <f>IF(J14="","",J14)</f>
        <v>9. 5. 2023</v>
      </c>
      <c r="L87" s="33"/>
    </row>
    <row r="88" spans="2:65" s="1" customFormat="1" ht="6.95" customHeight="1" x14ac:dyDescent="0.2">
      <c r="B88" s="33"/>
      <c r="L88" s="33"/>
    </row>
    <row r="89" spans="2:65" s="1" customFormat="1" ht="15.2" customHeight="1" x14ac:dyDescent="0.2">
      <c r="B89" s="33"/>
      <c r="C89" s="28" t="s">
        <v>24</v>
      </c>
      <c r="F89" s="26" t="str">
        <f>E17</f>
        <v xml:space="preserve"> </v>
      </c>
      <c r="I89" s="28" t="s">
        <v>29</v>
      </c>
      <c r="J89" s="31" t="str">
        <f>E23</f>
        <v/>
      </c>
      <c r="L89" s="33"/>
    </row>
    <row r="90" spans="2:65" s="1" customFormat="1" ht="15.2" customHeight="1" x14ac:dyDescent="0.2">
      <c r="B90" s="33"/>
      <c r="C90" s="28" t="s">
        <v>27</v>
      </c>
      <c r="F90" s="26" t="str">
        <f>IF(E20="","",E20)</f>
        <v>Vyplň údaj</v>
      </c>
      <c r="I90" s="28" t="s">
        <v>33</v>
      </c>
      <c r="J90" s="31" t="str">
        <f>E26</f>
        <v>Ing.Jiří Pitra</v>
      </c>
      <c r="L90" s="33"/>
    </row>
    <row r="91" spans="2:65" s="1" customFormat="1" ht="10.35" customHeight="1" x14ac:dyDescent="0.2">
      <c r="B91" s="33"/>
      <c r="L91" s="33"/>
    </row>
    <row r="92" spans="2:65" s="10" customFormat="1" ht="29.25" customHeight="1" x14ac:dyDescent="0.2">
      <c r="B92" s="114"/>
      <c r="C92" s="115" t="s">
        <v>290</v>
      </c>
      <c r="D92" s="116" t="s">
        <v>56</v>
      </c>
      <c r="E92" s="116" t="s">
        <v>52</v>
      </c>
      <c r="F92" s="116" t="s">
        <v>53</v>
      </c>
      <c r="G92" s="116" t="s">
        <v>291</v>
      </c>
      <c r="H92" s="116" t="s">
        <v>292</v>
      </c>
      <c r="I92" s="116" t="s">
        <v>293</v>
      </c>
      <c r="J92" s="116" t="s">
        <v>236</v>
      </c>
      <c r="K92" s="117" t="s">
        <v>294</v>
      </c>
      <c r="L92" s="114"/>
      <c r="M92" s="57" t="s">
        <v>2</v>
      </c>
      <c r="N92" s="58" t="s">
        <v>41</v>
      </c>
      <c r="O92" s="58" t="s">
        <v>295</v>
      </c>
      <c r="P92" s="58" t="s">
        <v>296</v>
      </c>
      <c r="Q92" s="58" t="s">
        <v>297</v>
      </c>
      <c r="R92" s="58" t="s">
        <v>298</v>
      </c>
      <c r="S92" s="58" t="s">
        <v>299</v>
      </c>
      <c r="T92" s="59" t="s">
        <v>300</v>
      </c>
    </row>
    <row r="93" spans="2:65" s="1" customFormat="1" ht="22.9" customHeight="1" x14ac:dyDescent="0.25">
      <c r="B93" s="33"/>
      <c r="C93" s="62" t="s">
        <v>301</v>
      </c>
      <c r="J93" s="118">
        <f>BK93</f>
        <v>0</v>
      </c>
      <c r="L93" s="33"/>
      <c r="M93" s="60"/>
      <c r="N93" s="51"/>
      <c r="O93" s="51"/>
      <c r="P93" s="119">
        <f>P94+P99+P104+P109+P116+P119+P128+P139</f>
        <v>0</v>
      </c>
      <c r="Q93" s="51"/>
      <c r="R93" s="119">
        <f>R94+R99+R104+R109+R116+R119+R128+R139</f>
        <v>0</v>
      </c>
      <c r="S93" s="51"/>
      <c r="T93" s="120">
        <f>T94+T99+T104+T109+T116+T119+T128+T139</f>
        <v>0</v>
      </c>
      <c r="AT93" s="18" t="s">
        <v>70</v>
      </c>
      <c r="AU93" s="18" t="s">
        <v>237</v>
      </c>
      <c r="BK93" s="121">
        <f>BK94+BK99+BK104+BK109+BK116+BK119+BK128+BK139</f>
        <v>0</v>
      </c>
    </row>
    <row r="94" spans="2:65" s="11" customFormat="1" ht="25.9" customHeight="1" x14ac:dyDescent="0.2">
      <c r="B94" s="122"/>
      <c r="D94" s="123" t="s">
        <v>70</v>
      </c>
      <c r="E94" s="124" t="s">
        <v>406</v>
      </c>
      <c r="F94" s="124" t="s">
        <v>4327</v>
      </c>
      <c r="I94" s="125"/>
      <c r="J94" s="126">
        <f>BK94</f>
        <v>0</v>
      </c>
      <c r="L94" s="122"/>
      <c r="M94" s="127"/>
      <c r="P94" s="128">
        <f>SUM(P95:P98)</f>
        <v>0</v>
      </c>
      <c r="R94" s="128">
        <f>SUM(R95:R98)</f>
        <v>0</v>
      </c>
      <c r="T94" s="129">
        <f>SUM(T95:T98)</f>
        <v>0</v>
      </c>
      <c r="AR94" s="123" t="s">
        <v>78</v>
      </c>
      <c r="AT94" s="130" t="s">
        <v>70</v>
      </c>
      <c r="AU94" s="130" t="s">
        <v>71</v>
      </c>
      <c r="AY94" s="123" t="s">
        <v>304</v>
      </c>
      <c r="BK94" s="131">
        <f>SUM(BK95:BK98)</f>
        <v>0</v>
      </c>
    </row>
    <row r="95" spans="2:65" s="1" customFormat="1" ht="21.75" customHeight="1" x14ac:dyDescent="0.2">
      <c r="B95" s="134"/>
      <c r="C95" s="135" t="s">
        <v>78</v>
      </c>
      <c r="D95" s="135" t="s">
        <v>306</v>
      </c>
      <c r="E95" s="136" t="s">
        <v>6071</v>
      </c>
      <c r="F95" s="137" t="s">
        <v>6072</v>
      </c>
      <c r="G95" s="138" t="s">
        <v>134</v>
      </c>
      <c r="H95" s="139">
        <v>118.8</v>
      </c>
      <c r="I95" s="140"/>
      <c r="J95" s="141">
        <f>ROUND(I95*H95,2)</f>
        <v>0</v>
      </c>
      <c r="K95" s="137" t="s">
        <v>4895</v>
      </c>
      <c r="L95" s="33"/>
      <c r="M95" s="142" t="s">
        <v>2</v>
      </c>
      <c r="N95" s="143" t="s">
        <v>42</v>
      </c>
      <c r="P95" s="144">
        <f>O95*H95</f>
        <v>0</v>
      </c>
      <c r="Q95" s="144">
        <v>0</v>
      </c>
      <c r="R95" s="144">
        <f>Q95*H95</f>
        <v>0</v>
      </c>
      <c r="S95" s="144">
        <v>0</v>
      </c>
      <c r="T95" s="145">
        <f>S95*H95</f>
        <v>0</v>
      </c>
      <c r="AR95" s="146" t="s">
        <v>86</v>
      </c>
      <c r="AT95" s="146" t="s">
        <v>306</v>
      </c>
      <c r="AU95" s="146" t="s">
        <v>78</v>
      </c>
      <c r="AY95" s="18" t="s">
        <v>304</v>
      </c>
      <c r="BE95" s="147">
        <f>IF(N95="základní",J95,0)</f>
        <v>0</v>
      </c>
      <c r="BF95" s="147">
        <f>IF(N95="snížená",J95,0)</f>
        <v>0</v>
      </c>
      <c r="BG95" s="147">
        <f>IF(N95="zákl. přenesená",J95,0)</f>
        <v>0</v>
      </c>
      <c r="BH95" s="147">
        <f>IF(N95="sníž. přenesená",J95,0)</f>
        <v>0</v>
      </c>
      <c r="BI95" s="147">
        <f>IF(N95="nulová",J95,0)</f>
        <v>0</v>
      </c>
      <c r="BJ95" s="18" t="s">
        <v>78</v>
      </c>
      <c r="BK95" s="147">
        <f>ROUND(I95*H95,2)</f>
        <v>0</v>
      </c>
      <c r="BL95" s="18" t="s">
        <v>86</v>
      </c>
      <c r="BM95" s="146" t="s">
        <v>80</v>
      </c>
    </row>
    <row r="96" spans="2:65" s="1" customFormat="1" ht="19.5" x14ac:dyDescent="0.2">
      <c r="B96" s="33"/>
      <c r="D96" s="153" t="s">
        <v>360</v>
      </c>
      <c r="F96" s="180" t="s">
        <v>6133</v>
      </c>
      <c r="I96" s="150"/>
      <c r="L96" s="33"/>
      <c r="M96" s="151"/>
      <c r="T96" s="54"/>
      <c r="AT96" s="18" t="s">
        <v>360</v>
      </c>
      <c r="AU96" s="18" t="s">
        <v>78</v>
      </c>
    </row>
    <row r="97" spans="2:65" s="1" customFormat="1" ht="21.75" customHeight="1" x14ac:dyDescent="0.2">
      <c r="B97" s="134"/>
      <c r="C97" s="135" t="s">
        <v>80</v>
      </c>
      <c r="D97" s="135" t="s">
        <v>306</v>
      </c>
      <c r="E97" s="136" t="s">
        <v>4338</v>
      </c>
      <c r="F97" s="137" t="s">
        <v>4339</v>
      </c>
      <c r="G97" s="138" t="s">
        <v>134</v>
      </c>
      <c r="H97" s="139">
        <v>60</v>
      </c>
      <c r="I97" s="140"/>
      <c r="J97" s="141">
        <f>ROUND(I97*H97,2)</f>
        <v>0</v>
      </c>
      <c r="K97" s="137" t="s">
        <v>4895</v>
      </c>
      <c r="L97" s="33"/>
      <c r="M97" s="142" t="s">
        <v>2</v>
      </c>
      <c r="N97" s="143" t="s">
        <v>42</v>
      </c>
      <c r="P97" s="144">
        <f>O97*H97</f>
        <v>0</v>
      </c>
      <c r="Q97" s="144">
        <v>0</v>
      </c>
      <c r="R97" s="144">
        <f>Q97*H97</f>
        <v>0</v>
      </c>
      <c r="S97" s="144">
        <v>0</v>
      </c>
      <c r="T97" s="145">
        <f>S97*H97</f>
        <v>0</v>
      </c>
      <c r="AR97" s="146" t="s">
        <v>86</v>
      </c>
      <c r="AT97" s="146" t="s">
        <v>306</v>
      </c>
      <c r="AU97" s="146" t="s">
        <v>78</v>
      </c>
      <c r="AY97" s="18" t="s">
        <v>304</v>
      </c>
      <c r="BE97" s="147">
        <f>IF(N97="základní",J97,0)</f>
        <v>0</v>
      </c>
      <c r="BF97" s="147">
        <f>IF(N97="snížená",J97,0)</f>
        <v>0</v>
      </c>
      <c r="BG97" s="147">
        <f>IF(N97="zákl. přenesená",J97,0)</f>
        <v>0</v>
      </c>
      <c r="BH97" s="147">
        <f>IF(N97="sníž. přenesená",J97,0)</f>
        <v>0</v>
      </c>
      <c r="BI97" s="147">
        <f>IF(N97="nulová",J97,0)</f>
        <v>0</v>
      </c>
      <c r="BJ97" s="18" t="s">
        <v>78</v>
      </c>
      <c r="BK97" s="147">
        <f>ROUND(I97*H97,2)</f>
        <v>0</v>
      </c>
      <c r="BL97" s="18" t="s">
        <v>86</v>
      </c>
      <c r="BM97" s="146" t="s">
        <v>86</v>
      </c>
    </row>
    <row r="98" spans="2:65" s="1" customFormat="1" ht="19.5" x14ac:dyDescent="0.2">
      <c r="B98" s="33"/>
      <c r="D98" s="153" t="s">
        <v>360</v>
      </c>
      <c r="F98" s="180" t="s">
        <v>6134</v>
      </c>
      <c r="I98" s="150"/>
      <c r="L98" s="33"/>
      <c r="M98" s="151"/>
      <c r="T98" s="54"/>
      <c r="AT98" s="18" t="s">
        <v>360</v>
      </c>
      <c r="AU98" s="18" t="s">
        <v>78</v>
      </c>
    </row>
    <row r="99" spans="2:65" s="11" customFormat="1" ht="25.9" customHeight="1" x14ac:dyDescent="0.2">
      <c r="B99" s="122"/>
      <c r="D99" s="123" t="s">
        <v>70</v>
      </c>
      <c r="E99" s="124" t="s">
        <v>8</v>
      </c>
      <c r="F99" s="124" t="s">
        <v>4347</v>
      </c>
      <c r="I99" s="125"/>
      <c r="J99" s="126">
        <f>BK99</f>
        <v>0</v>
      </c>
      <c r="L99" s="122"/>
      <c r="M99" s="127"/>
      <c r="P99" s="128">
        <f>SUM(P100:P103)</f>
        <v>0</v>
      </c>
      <c r="R99" s="128">
        <f>SUM(R100:R103)</f>
        <v>0</v>
      </c>
      <c r="T99" s="129">
        <f>SUM(T100:T103)</f>
        <v>0</v>
      </c>
      <c r="AR99" s="123" t="s">
        <v>78</v>
      </c>
      <c r="AT99" s="130" t="s">
        <v>70</v>
      </c>
      <c r="AU99" s="130" t="s">
        <v>71</v>
      </c>
      <c r="AY99" s="123" t="s">
        <v>304</v>
      </c>
      <c r="BK99" s="131">
        <f>SUM(BK100:BK103)</f>
        <v>0</v>
      </c>
    </row>
    <row r="100" spans="2:65" s="1" customFormat="1" ht="21.75" customHeight="1" x14ac:dyDescent="0.2">
      <c r="B100" s="134"/>
      <c r="C100" s="135" t="s">
        <v>322</v>
      </c>
      <c r="D100" s="135" t="s">
        <v>306</v>
      </c>
      <c r="E100" s="136" t="s">
        <v>4348</v>
      </c>
      <c r="F100" s="137" t="s">
        <v>4349</v>
      </c>
      <c r="G100" s="138" t="s">
        <v>130</v>
      </c>
      <c r="H100" s="139">
        <v>264</v>
      </c>
      <c r="I100" s="140"/>
      <c r="J100" s="141">
        <f>ROUND(I100*H100,2)</f>
        <v>0</v>
      </c>
      <c r="K100" s="137" t="s">
        <v>4895</v>
      </c>
      <c r="L100" s="33"/>
      <c r="M100" s="142" t="s">
        <v>2</v>
      </c>
      <c r="N100" s="143" t="s">
        <v>42</v>
      </c>
      <c r="P100" s="144">
        <f>O100*H100</f>
        <v>0</v>
      </c>
      <c r="Q100" s="144">
        <v>0</v>
      </c>
      <c r="R100" s="144">
        <f>Q100*H100</f>
        <v>0</v>
      </c>
      <c r="S100" s="144">
        <v>0</v>
      </c>
      <c r="T100" s="145">
        <f>S100*H100</f>
        <v>0</v>
      </c>
      <c r="AR100" s="146" t="s">
        <v>86</v>
      </c>
      <c r="AT100" s="146" t="s">
        <v>306</v>
      </c>
      <c r="AU100" s="146" t="s">
        <v>78</v>
      </c>
      <c r="AY100" s="18" t="s">
        <v>304</v>
      </c>
      <c r="BE100" s="147">
        <f>IF(N100="základní",J100,0)</f>
        <v>0</v>
      </c>
      <c r="BF100" s="147">
        <f>IF(N100="snížená",J100,0)</f>
        <v>0</v>
      </c>
      <c r="BG100" s="147">
        <f>IF(N100="zákl. přenesená",J100,0)</f>
        <v>0</v>
      </c>
      <c r="BH100" s="147">
        <f>IF(N100="sníž. přenesená",J100,0)</f>
        <v>0</v>
      </c>
      <c r="BI100" s="147">
        <f>IF(N100="nulová",J100,0)</f>
        <v>0</v>
      </c>
      <c r="BJ100" s="18" t="s">
        <v>78</v>
      </c>
      <c r="BK100" s="147">
        <f>ROUND(I100*H100,2)</f>
        <v>0</v>
      </c>
      <c r="BL100" s="18" t="s">
        <v>86</v>
      </c>
      <c r="BM100" s="146" t="s">
        <v>92</v>
      </c>
    </row>
    <row r="101" spans="2:65" s="1" customFormat="1" ht="19.5" x14ac:dyDescent="0.2">
      <c r="B101" s="33"/>
      <c r="D101" s="153" t="s">
        <v>360</v>
      </c>
      <c r="F101" s="180" t="s">
        <v>6135</v>
      </c>
      <c r="I101" s="150"/>
      <c r="L101" s="33"/>
      <c r="M101" s="151"/>
      <c r="T101" s="54"/>
      <c r="AT101" s="18" t="s">
        <v>360</v>
      </c>
      <c r="AU101" s="18" t="s">
        <v>78</v>
      </c>
    </row>
    <row r="102" spans="2:65" s="1" customFormat="1" ht="21.75" customHeight="1" x14ac:dyDescent="0.2">
      <c r="B102" s="134"/>
      <c r="C102" s="135" t="s">
        <v>86</v>
      </c>
      <c r="D102" s="135" t="s">
        <v>306</v>
      </c>
      <c r="E102" s="136" t="s">
        <v>4351</v>
      </c>
      <c r="F102" s="137" t="s">
        <v>4352</v>
      </c>
      <c r="G102" s="138" t="s">
        <v>130</v>
      </c>
      <c r="H102" s="139">
        <v>264</v>
      </c>
      <c r="I102" s="140"/>
      <c r="J102" s="141">
        <f>ROUND(I102*H102,2)</f>
        <v>0</v>
      </c>
      <c r="K102" s="137" t="s">
        <v>4895</v>
      </c>
      <c r="L102" s="33"/>
      <c r="M102" s="142" t="s">
        <v>2</v>
      </c>
      <c r="N102" s="143" t="s">
        <v>42</v>
      </c>
      <c r="P102" s="144">
        <f>O102*H102</f>
        <v>0</v>
      </c>
      <c r="Q102" s="144">
        <v>0</v>
      </c>
      <c r="R102" s="144">
        <f>Q102*H102</f>
        <v>0</v>
      </c>
      <c r="S102" s="144">
        <v>0</v>
      </c>
      <c r="T102" s="145">
        <f>S102*H102</f>
        <v>0</v>
      </c>
      <c r="AR102" s="146" t="s">
        <v>86</v>
      </c>
      <c r="AT102" s="146" t="s">
        <v>306</v>
      </c>
      <c r="AU102" s="146" t="s">
        <v>78</v>
      </c>
      <c r="AY102" s="18" t="s">
        <v>304</v>
      </c>
      <c r="BE102" s="147">
        <f>IF(N102="základní",J102,0)</f>
        <v>0</v>
      </c>
      <c r="BF102" s="147">
        <f>IF(N102="snížená",J102,0)</f>
        <v>0</v>
      </c>
      <c r="BG102" s="147">
        <f>IF(N102="zákl. přenesená",J102,0)</f>
        <v>0</v>
      </c>
      <c r="BH102" s="147">
        <f>IF(N102="sníž. přenesená",J102,0)</f>
        <v>0</v>
      </c>
      <c r="BI102" s="147">
        <f>IF(N102="nulová",J102,0)</f>
        <v>0</v>
      </c>
      <c r="BJ102" s="18" t="s">
        <v>78</v>
      </c>
      <c r="BK102" s="147">
        <f>ROUND(I102*H102,2)</f>
        <v>0</v>
      </c>
      <c r="BL102" s="18" t="s">
        <v>86</v>
      </c>
      <c r="BM102" s="146" t="s">
        <v>98</v>
      </c>
    </row>
    <row r="103" spans="2:65" s="1" customFormat="1" ht="19.5" x14ac:dyDescent="0.2">
      <c r="B103" s="33"/>
      <c r="D103" s="153" t="s">
        <v>360</v>
      </c>
      <c r="F103" s="180" t="s">
        <v>6136</v>
      </c>
      <c r="I103" s="150"/>
      <c r="L103" s="33"/>
      <c r="M103" s="151"/>
      <c r="T103" s="54"/>
      <c r="AT103" s="18" t="s">
        <v>360</v>
      </c>
      <c r="AU103" s="18" t="s">
        <v>78</v>
      </c>
    </row>
    <row r="104" spans="2:65" s="11" customFormat="1" ht="25.9" customHeight="1" x14ac:dyDescent="0.2">
      <c r="B104" s="122"/>
      <c r="D104" s="123" t="s">
        <v>70</v>
      </c>
      <c r="E104" s="124" t="s">
        <v>423</v>
      </c>
      <c r="F104" s="124" t="s">
        <v>4354</v>
      </c>
      <c r="I104" s="125"/>
      <c r="J104" s="126">
        <f>BK104</f>
        <v>0</v>
      </c>
      <c r="L104" s="122"/>
      <c r="M104" s="127"/>
      <c r="P104" s="128">
        <f>SUM(P105:P108)</f>
        <v>0</v>
      </c>
      <c r="R104" s="128">
        <f>SUM(R105:R108)</f>
        <v>0</v>
      </c>
      <c r="T104" s="129">
        <f>SUM(T105:T108)</f>
        <v>0</v>
      </c>
      <c r="AR104" s="123" t="s">
        <v>78</v>
      </c>
      <c r="AT104" s="130" t="s">
        <v>70</v>
      </c>
      <c r="AU104" s="130" t="s">
        <v>71</v>
      </c>
      <c r="AY104" s="123" t="s">
        <v>304</v>
      </c>
      <c r="BK104" s="131">
        <f>SUM(BK105:BK108)</f>
        <v>0</v>
      </c>
    </row>
    <row r="105" spans="2:65" s="1" customFormat="1" ht="16.5" customHeight="1" x14ac:dyDescent="0.2">
      <c r="B105" s="134"/>
      <c r="C105" s="135" t="s">
        <v>89</v>
      </c>
      <c r="D105" s="135" t="s">
        <v>306</v>
      </c>
      <c r="E105" s="136" t="s">
        <v>4355</v>
      </c>
      <c r="F105" s="137" t="s">
        <v>4356</v>
      </c>
      <c r="G105" s="138" t="s">
        <v>134</v>
      </c>
      <c r="H105" s="139">
        <v>118.8</v>
      </c>
      <c r="I105" s="140"/>
      <c r="J105" s="141">
        <f>ROUND(I105*H105,2)</f>
        <v>0</v>
      </c>
      <c r="K105" s="137" t="s">
        <v>4895</v>
      </c>
      <c r="L105" s="33"/>
      <c r="M105" s="142" t="s">
        <v>2</v>
      </c>
      <c r="N105" s="143" t="s">
        <v>42</v>
      </c>
      <c r="P105" s="144">
        <f>O105*H105</f>
        <v>0</v>
      </c>
      <c r="Q105" s="144">
        <v>0</v>
      </c>
      <c r="R105" s="144">
        <f>Q105*H105</f>
        <v>0</v>
      </c>
      <c r="S105" s="144">
        <v>0</v>
      </c>
      <c r="T105" s="145">
        <f>S105*H105</f>
        <v>0</v>
      </c>
      <c r="AR105" s="146" t="s">
        <v>86</v>
      </c>
      <c r="AT105" s="146" t="s">
        <v>306</v>
      </c>
      <c r="AU105" s="146" t="s">
        <v>78</v>
      </c>
      <c r="AY105" s="18" t="s">
        <v>304</v>
      </c>
      <c r="BE105" s="147">
        <f>IF(N105="základní",J105,0)</f>
        <v>0</v>
      </c>
      <c r="BF105" s="147">
        <f>IF(N105="snížená",J105,0)</f>
        <v>0</v>
      </c>
      <c r="BG105" s="147">
        <f>IF(N105="zákl. přenesená",J105,0)</f>
        <v>0</v>
      </c>
      <c r="BH105" s="147">
        <f>IF(N105="sníž. přenesená",J105,0)</f>
        <v>0</v>
      </c>
      <c r="BI105" s="147">
        <f>IF(N105="nulová",J105,0)</f>
        <v>0</v>
      </c>
      <c r="BJ105" s="18" t="s">
        <v>78</v>
      </c>
      <c r="BK105" s="147">
        <f>ROUND(I105*H105,2)</f>
        <v>0</v>
      </c>
      <c r="BL105" s="18" t="s">
        <v>86</v>
      </c>
      <c r="BM105" s="146" t="s">
        <v>387</v>
      </c>
    </row>
    <row r="106" spans="2:65" s="1" customFormat="1" ht="19.5" x14ac:dyDescent="0.2">
      <c r="B106" s="33"/>
      <c r="D106" s="153" t="s">
        <v>360</v>
      </c>
      <c r="F106" s="180" t="s">
        <v>6137</v>
      </c>
      <c r="I106" s="150"/>
      <c r="L106" s="33"/>
      <c r="M106" s="151"/>
      <c r="T106" s="54"/>
      <c r="AT106" s="18" t="s">
        <v>360</v>
      </c>
      <c r="AU106" s="18" t="s">
        <v>78</v>
      </c>
    </row>
    <row r="107" spans="2:65" s="1" customFormat="1" ht="21.75" customHeight="1" x14ac:dyDescent="0.2">
      <c r="B107" s="134"/>
      <c r="C107" s="135" t="s">
        <v>92</v>
      </c>
      <c r="D107" s="135" t="s">
        <v>306</v>
      </c>
      <c r="E107" s="136" t="s">
        <v>4358</v>
      </c>
      <c r="F107" s="137" t="s">
        <v>4359</v>
      </c>
      <c r="G107" s="138" t="s">
        <v>134</v>
      </c>
      <c r="H107" s="139">
        <v>118.8</v>
      </c>
      <c r="I107" s="140"/>
      <c r="J107" s="141">
        <f>ROUND(I107*H107,2)</f>
        <v>0</v>
      </c>
      <c r="K107" s="137" t="s">
        <v>4895</v>
      </c>
      <c r="L107" s="33"/>
      <c r="M107" s="142" t="s">
        <v>2</v>
      </c>
      <c r="N107" s="143" t="s">
        <v>42</v>
      </c>
      <c r="P107" s="144">
        <f>O107*H107</f>
        <v>0</v>
      </c>
      <c r="Q107" s="144">
        <v>0</v>
      </c>
      <c r="R107" s="144">
        <f>Q107*H107</f>
        <v>0</v>
      </c>
      <c r="S107" s="144">
        <v>0</v>
      </c>
      <c r="T107" s="145">
        <f>S107*H107</f>
        <v>0</v>
      </c>
      <c r="AR107" s="146" t="s">
        <v>86</v>
      </c>
      <c r="AT107" s="146" t="s">
        <v>306</v>
      </c>
      <c r="AU107" s="146" t="s">
        <v>78</v>
      </c>
      <c r="AY107" s="18" t="s">
        <v>304</v>
      </c>
      <c r="BE107" s="147">
        <f>IF(N107="základní",J107,0)</f>
        <v>0</v>
      </c>
      <c r="BF107" s="147">
        <f>IF(N107="snížená",J107,0)</f>
        <v>0</v>
      </c>
      <c r="BG107" s="147">
        <f>IF(N107="zákl. přenesená",J107,0)</f>
        <v>0</v>
      </c>
      <c r="BH107" s="147">
        <f>IF(N107="sníž. přenesená",J107,0)</f>
        <v>0</v>
      </c>
      <c r="BI107" s="147">
        <f>IF(N107="nulová",J107,0)</f>
        <v>0</v>
      </c>
      <c r="BJ107" s="18" t="s">
        <v>78</v>
      </c>
      <c r="BK107" s="147">
        <f>ROUND(I107*H107,2)</f>
        <v>0</v>
      </c>
      <c r="BL107" s="18" t="s">
        <v>86</v>
      </c>
      <c r="BM107" s="146" t="s">
        <v>404</v>
      </c>
    </row>
    <row r="108" spans="2:65" s="1" customFormat="1" ht="19.5" x14ac:dyDescent="0.2">
      <c r="B108" s="33"/>
      <c r="D108" s="153" t="s">
        <v>360</v>
      </c>
      <c r="F108" s="180" t="s">
        <v>6137</v>
      </c>
      <c r="I108" s="150"/>
      <c r="L108" s="33"/>
      <c r="M108" s="151"/>
      <c r="T108" s="54"/>
      <c r="AT108" s="18" t="s">
        <v>360</v>
      </c>
      <c r="AU108" s="18" t="s">
        <v>78</v>
      </c>
    </row>
    <row r="109" spans="2:65" s="11" customFormat="1" ht="25.9" customHeight="1" x14ac:dyDescent="0.2">
      <c r="B109" s="122"/>
      <c r="D109" s="123" t="s">
        <v>70</v>
      </c>
      <c r="E109" s="124" t="s">
        <v>433</v>
      </c>
      <c r="F109" s="124" t="s">
        <v>4361</v>
      </c>
      <c r="I109" s="125"/>
      <c r="J109" s="126">
        <f>BK109</f>
        <v>0</v>
      </c>
      <c r="L109" s="122"/>
      <c r="M109" s="127"/>
      <c r="P109" s="128">
        <f>SUM(P110:P115)</f>
        <v>0</v>
      </c>
      <c r="R109" s="128">
        <f>SUM(R110:R115)</f>
        <v>0</v>
      </c>
      <c r="T109" s="129">
        <f>SUM(T110:T115)</f>
        <v>0</v>
      </c>
      <c r="AR109" s="123" t="s">
        <v>78</v>
      </c>
      <c r="AT109" s="130" t="s">
        <v>70</v>
      </c>
      <c r="AU109" s="130" t="s">
        <v>71</v>
      </c>
      <c r="AY109" s="123" t="s">
        <v>304</v>
      </c>
      <c r="BK109" s="131">
        <f>SUM(BK110:BK115)</f>
        <v>0</v>
      </c>
    </row>
    <row r="110" spans="2:65" s="1" customFormat="1" ht="16.5" customHeight="1" x14ac:dyDescent="0.2">
      <c r="B110" s="134"/>
      <c r="C110" s="135" t="s">
        <v>95</v>
      </c>
      <c r="D110" s="135" t="s">
        <v>306</v>
      </c>
      <c r="E110" s="136" t="s">
        <v>4362</v>
      </c>
      <c r="F110" s="137" t="s">
        <v>4363</v>
      </c>
      <c r="G110" s="138" t="s">
        <v>134</v>
      </c>
      <c r="H110" s="139">
        <v>27.628</v>
      </c>
      <c r="I110" s="140"/>
      <c r="J110" s="141">
        <f>ROUND(I110*H110,2)</f>
        <v>0</v>
      </c>
      <c r="K110" s="137" t="s">
        <v>4895</v>
      </c>
      <c r="L110" s="33"/>
      <c r="M110" s="142" t="s">
        <v>2</v>
      </c>
      <c r="N110" s="143" t="s">
        <v>42</v>
      </c>
      <c r="P110" s="144">
        <f>O110*H110</f>
        <v>0</v>
      </c>
      <c r="Q110" s="144">
        <v>0</v>
      </c>
      <c r="R110" s="144">
        <f>Q110*H110</f>
        <v>0</v>
      </c>
      <c r="S110" s="144">
        <v>0</v>
      </c>
      <c r="T110" s="145">
        <f>S110*H110</f>
        <v>0</v>
      </c>
      <c r="AR110" s="146" t="s">
        <v>86</v>
      </c>
      <c r="AT110" s="146" t="s">
        <v>306</v>
      </c>
      <c r="AU110" s="146" t="s">
        <v>78</v>
      </c>
      <c r="AY110" s="18" t="s">
        <v>304</v>
      </c>
      <c r="BE110" s="147">
        <f>IF(N110="základní",J110,0)</f>
        <v>0</v>
      </c>
      <c r="BF110" s="147">
        <f>IF(N110="snížená",J110,0)</f>
        <v>0</v>
      </c>
      <c r="BG110" s="147">
        <f>IF(N110="zákl. přenesená",J110,0)</f>
        <v>0</v>
      </c>
      <c r="BH110" s="147">
        <f>IF(N110="sníž. přenesená",J110,0)</f>
        <v>0</v>
      </c>
      <c r="BI110" s="147">
        <f>IF(N110="nulová",J110,0)</f>
        <v>0</v>
      </c>
      <c r="BJ110" s="18" t="s">
        <v>78</v>
      </c>
      <c r="BK110" s="147">
        <f>ROUND(I110*H110,2)</f>
        <v>0</v>
      </c>
      <c r="BL110" s="18" t="s">
        <v>86</v>
      </c>
      <c r="BM110" s="146" t="s">
        <v>409</v>
      </c>
    </row>
    <row r="111" spans="2:65" s="1" customFormat="1" ht="29.25" x14ac:dyDescent="0.2">
      <c r="B111" s="33"/>
      <c r="D111" s="153" t="s">
        <v>360</v>
      </c>
      <c r="F111" s="180" t="s">
        <v>6138</v>
      </c>
      <c r="I111" s="150"/>
      <c r="L111" s="33"/>
      <c r="M111" s="151"/>
      <c r="T111" s="54"/>
      <c r="AT111" s="18" t="s">
        <v>360</v>
      </c>
      <c r="AU111" s="18" t="s">
        <v>78</v>
      </c>
    </row>
    <row r="112" spans="2:65" s="1" customFormat="1" ht="16.5" customHeight="1" x14ac:dyDescent="0.2">
      <c r="B112" s="134"/>
      <c r="C112" s="135" t="s">
        <v>98</v>
      </c>
      <c r="D112" s="135" t="s">
        <v>306</v>
      </c>
      <c r="E112" s="136" t="s">
        <v>4365</v>
      </c>
      <c r="F112" s="137" t="s">
        <v>4366</v>
      </c>
      <c r="G112" s="138" t="s">
        <v>134</v>
      </c>
      <c r="H112" s="139">
        <v>80.19</v>
      </c>
      <c r="I112" s="140"/>
      <c r="J112" s="141">
        <f>ROUND(I112*H112,2)</f>
        <v>0</v>
      </c>
      <c r="K112" s="137" t="s">
        <v>4895</v>
      </c>
      <c r="L112" s="33"/>
      <c r="M112" s="142" t="s">
        <v>2</v>
      </c>
      <c r="N112" s="143" t="s">
        <v>42</v>
      </c>
      <c r="P112" s="144">
        <f>O112*H112</f>
        <v>0</v>
      </c>
      <c r="Q112" s="144">
        <v>0</v>
      </c>
      <c r="R112" s="144">
        <f>Q112*H112</f>
        <v>0</v>
      </c>
      <c r="S112" s="144">
        <v>0</v>
      </c>
      <c r="T112" s="145">
        <f>S112*H112</f>
        <v>0</v>
      </c>
      <c r="AR112" s="146" t="s">
        <v>86</v>
      </c>
      <c r="AT112" s="146" t="s">
        <v>306</v>
      </c>
      <c r="AU112" s="146" t="s">
        <v>78</v>
      </c>
      <c r="AY112" s="18" t="s">
        <v>304</v>
      </c>
      <c r="BE112" s="147">
        <f>IF(N112="základní",J112,0)</f>
        <v>0</v>
      </c>
      <c r="BF112" s="147">
        <f>IF(N112="snížená",J112,0)</f>
        <v>0</v>
      </c>
      <c r="BG112" s="147">
        <f>IF(N112="zákl. přenesená",J112,0)</f>
        <v>0</v>
      </c>
      <c r="BH112" s="147">
        <f>IF(N112="sníž. přenesená",J112,0)</f>
        <v>0</v>
      </c>
      <c r="BI112" s="147">
        <f>IF(N112="nulová",J112,0)</f>
        <v>0</v>
      </c>
      <c r="BJ112" s="18" t="s">
        <v>78</v>
      </c>
      <c r="BK112" s="147">
        <f>ROUND(I112*H112,2)</f>
        <v>0</v>
      </c>
      <c r="BL112" s="18" t="s">
        <v>86</v>
      </c>
      <c r="BM112" s="146" t="s">
        <v>423</v>
      </c>
    </row>
    <row r="113" spans="2:65" s="1" customFormat="1" ht="19.5" x14ac:dyDescent="0.2">
      <c r="B113" s="33"/>
      <c r="D113" s="153" t="s">
        <v>360</v>
      </c>
      <c r="F113" s="180" t="s">
        <v>6139</v>
      </c>
      <c r="I113" s="150"/>
      <c r="L113" s="33"/>
      <c r="M113" s="151"/>
      <c r="T113" s="54"/>
      <c r="AT113" s="18" t="s">
        <v>360</v>
      </c>
      <c r="AU113" s="18" t="s">
        <v>78</v>
      </c>
    </row>
    <row r="114" spans="2:65" s="1" customFormat="1" ht="16.5" customHeight="1" x14ac:dyDescent="0.2">
      <c r="B114" s="134"/>
      <c r="C114" s="181" t="s">
        <v>380</v>
      </c>
      <c r="D114" s="181" t="s">
        <v>535</v>
      </c>
      <c r="E114" s="182" t="s">
        <v>4368</v>
      </c>
      <c r="F114" s="183" t="s">
        <v>4369</v>
      </c>
      <c r="G114" s="184" t="s">
        <v>383</v>
      </c>
      <c r="H114" s="185">
        <v>148.37</v>
      </c>
      <c r="I114" s="186"/>
      <c r="J114" s="187">
        <f>ROUND(I114*H114,2)</f>
        <v>0</v>
      </c>
      <c r="K114" s="183" t="s">
        <v>4895</v>
      </c>
      <c r="L114" s="188"/>
      <c r="M114" s="189" t="s">
        <v>2</v>
      </c>
      <c r="N114" s="190" t="s">
        <v>42</v>
      </c>
      <c r="P114" s="144">
        <f>O114*H114</f>
        <v>0</v>
      </c>
      <c r="Q114" s="144">
        <v>0</v>
      </c>
      <c r="R114" s="144">
        <f>Q114*H114</f>
        <v>0</v>
      </c>
      <c r="S114" s="144">
        <v>0</v>
      </c>
      <c r="T114" s="145">
        <f>S114*H114</f>
        <v>0</v>
      </c>
      <c r="AR114" s="146" t="s">
        <v>98</v>
      </c>
      <c r="AT114" s="146" t="s">
        <v>535</v>
      </c>
      <c r="AU114" s="146" t="s">
        <v>78</v>
      </c>
      <c r="AY114" s="18" t="s">
        <v>304</v>
      </c>
      <c r="BE114" s="147">
        <f>IF(N114="základní",J114,0)</f>
        <v>0</v>
      </c>
      <c r="BF114" s="147">
        <f>IF(N114="snížená",J114,0)</f>
        <v>0</v>
      </c>
      <c r="BG114" s="147">
        <f>IF(N114="zákl. přenesená",J114,0)</f>
        <v>0</v>
      </c>
      <c r="BH114" s="147">
        <f>IF(N114="sníž. přenesená",J114,0)</f>
        <v>0</v>
      </c>
      <c r="BI114" s="147">
        <f>IF(N114="nulová",J114,0)</f>
        <v>0</v>
      </c>
      <c r="BJ114" s="18" t="s">
        <v>78</v>
      </c>
      <c r="BK114" s="147">
        <f>ROUND(I114*H114,2)</f>
        <v>0</v>
      </c>
      <c r="BL114" s="18" t="s">
        <v>86</v>
      </c>
      <c r="BM114" s="146" t="s">
        <v>440</v>
      </c>
    </row>
    <row r="115" spans="2:65" s="1" customFormat="1" ht="19.5" x14ac:dyDescent="0.2">
      <c r="B115" s="33"/>
      <c r="D115" s="153" t="s">
        <v>360</v>
      </c>
      <c r="F115" s="180" t="s">
        <v>6140</v>
      </c>
      <c r="I115" s="150"/>
      <c r="L115" s="33"/>
      <c r="M115" s="151"/>
      <c r="T115" s="54"/>
      <c r="AT115" s="18" t="s">
        <v>360</v>
      </c>
      <c r="AU115" s="18" t="s">
        <v>78</v>
      </c>
    </row>
    <row r="116" spans="2:65" s="11" customFormat="1" ht="25.9" customHeight="1" x14ac:dyDescent="0.2">
      <c r="B116" s="122"/>
      <c r="D116" s="123" t="s">
        <v>70</v>
      </c>
      <c r="E116" s="124" t="s">
        <v>453</v>
      </c>
      <c r="F116" s="124" t="s">
        <v>4375</v>
      </c>
      <c r="I116" s="125"/>
      <c r="J116" s="126">
        <f>BK116</f>
        <v>0</v>
      </c>
      <c r="L116" s="122"/>
      <c r="M116" s="127"/>
      <c r="P116" s="128">
        <f>SUM(P117:P118)</f>
        <v>0</v>
      </c>
      <c r="R116" s="128">
        <f>SUM(R117:R118)</f>
        <v>0</v>
      </c>
      <c r="T116" s="129">
        <f>SUM(T117:T118)</f>
        <v>0</v>
      </c>
      <c r="AR116" s="123" t="s">
        <v>78</v>
      </c>
      <c r="AT116" s="130" t="s">
        <v>70</v>
      </c>
      <c r="AU116" s="130" t="s">
        <v>71</v>
      </c>
      <c r="AY116" s="123" t="s">
        <v>304</v>
      </c>
      <c r="BK116" s="131">
        <f>SUM(BK117:BK118)</f>
        <v>0</v>
      </c>
    </row>
    <row r="117" spans="2:65" s="1" customFormat="1" ht="24.2" customHeight="1" x14ac:dyDescent="0.2">
      <c r="B117" s="134"/>
      <c r="C117" s="135" t="s">
        <v>387</v>
      </c>
      <c r="D117" s="135" t="s">
        <v>306</v>
      </c>
      <c r="E117" s="136" t="s">
        <v>4376</v>
      </c>
      <c r="F117" s="137" t="s">
        <v>4377</v>
      </c>
      <c r="G117" s="138" t="s">
        <v>134</v>
      </c>
      <c r="H117" s="139">
        <v>118.8</v>
      </c>
      <c r="I117" s="140"/>
      <c r="J117" s="141">
        <f>ROUND(I117*H117,2)</f>
        <v>0</v>
      </c>
      <c r="K117" s="137" t="s">
        <v>4895</v>
      </c>
      <c r="L117" s="33"/>
      <c r="M117" s="142" t="s">
        <v>2</v>
      </c>
      <c r="N117" s="143" t="s">
        <v>42</v>
      </c>
      <c r="P117" s="144">
        <f>O117*H117</f>
        <v>0</v>
      </c>
      <c r="Q117" s="144">
        <v>0</v>
      </c>
      <c r="R117" s="144">
        <f>Q117*H117</f>
        <v>0</v>
      </c>
      <c r="S117" s="144">
        <v>0</v>
      </c>
      <c r="T117" s="145">
        <f>S117*H117</f>
        <v>0</v>
      </c>
      <c r="AR117" s="146" t="s">
        <v>86</v>
      </c>
      <c r="AT117" s="146" t="s">
        <v>306</v>
      </c>
      <c r="AU117" s="146" t="s">
        <v>78</v>
      </c>
      <c r="AY117" s="18" t="s">
        <v>304</v>
      </c>
      <c r="BE117" s="147">
        <f>IF(N117="základní",J117,0)</f>
        <v>0</v>
      </c>
      <c r="BF117" s="147">
        <f>IF(N117="snížená",J117,0)</f>
        <v>0</v>
      </c>
      <c r="BG117" s="147">
        <f>IF(N117="zákl. přenesená",J117,0)</f>
        <v>0</v>
      </c>
      <c r="BH117" s="147">
        <f>IF(N117="sníž. přenesená",J117,0)</f>
        <v>0</v>
      </c>
      <c r="BI117" s="147">
        <f>IF(N117="nulová",J117,0)</f>
        <v>0</v>
      </c>
      <c r="BJ117" s="18" t="s">
        <v>78</v>
      </c>
      <c r="BK117" s="147">
        <f>ROUND(I117*H117,2)</f>
        <v>0</v>
      </c>
      <c r="BL117" s="18" t="s">
        <v>86</v>
      </c>
      <c r="BM117" s="146" t="s">
        <v>461</v>
      </c>
    </row>
    <row r="118" spans="2:65" s="1" customFormat="1" ht="19.5" x14ac:dyDescent="0.2">
      <c r="B118" s="33"/>
      <c r="D118" s="153" t="s">
        <v>360</v>
      </c>
      <c r="F118" s="180" t="s">
        <v>6137</v>
      </c>
      <c r="I118" s="150"/>
      <c r="L118" s="33"/>
      <c r="M118" s="151"/>
      <c r="T118" s="54"/>
      <c r="AT118" s="18" t="s">
        <v>360</v>
      </c>
      <c r="AU118" s="18" t="s">
        <v>78</v>
      </c>
    </row>
    <row r="119" spans="2:65" s="11" customFormat="1" ht="25.9" customHeight="1" x14ac:dyDescent="0.2">
      <c r="B119" s="122"/>
      <c r="D119" s="123" t="s">
        <v>70</v>
      </c>
      <c r="E119" s="124" t="s">
        <v>650</v>
      </c>
      <c r="F119" s="124" t="s">
        <v>4383</v>
      </c>
      <c r="I119" s="125"/>
      <c r="J119" s="126">
        <f>BK119</f>
        <v>0</v>
      </c>
      <c r="L119" s="122"/>
      <c r="M119" s="127"/>
      <c r="P119" s="128">
        <f>SUM(P120:P127)</f>
        <v>0</v>
      </c>
      <c r="R119" s="128">
        <f>SUM(R120:R127)</f>
        <v>0</v>
      </c>
      <c r="T119" s="129">
        <f>SUM(T120:T127)</f>
        <v>0</v>
      </c>
      <c r="AR119" s="123" t="s">
        <v>78</v>
      </c>
      <c r="AT119" s="130" t="s">
        <v>70</v>
      </c>
      <c r="AU119" s="130" t="s">
        <v>71</v>
      </c>
      <c r="AY119" s="123" t="s">
        <v>304</v>
      </c>
      <c r="BK119" s="131">
        <f>SUM(BK120:BK127)</f>
        <v>0</v>
      </c>
    </row>
    <row r="120" spans="2:65" s="1" customFormat="1" ht="21.75" customHeight="1" x14ac:dyDescent="0.2">
      <c r="B120" s="134"/>
      <c r="C120" s="135" t="s">
        <v>396</v>
      </c>
      <c r="D120" s="135" t="s">
        <v>306</v>
      </c>
      <c r="E120" s="136" t="s">
        <v>4384</v>
      </c>
      <c r="F120" s="137" t="s">
        <v>4385</v>
      </c>
      <c r="G120" s="138" t="s">
        <v>134</v>
      </c>
      <c r="H120" s="139">
        <v>8.91</v>
      </c>
      <c r="I120" s="140"/>
      <c r="J120" s="141">
        <f>ROUND(I120*H120,2)</f>
        <v>0</v>
      </c>
      <c r="K120" s="137" t="s">
        <v>4895</v>
      </c>
      <c r="L120" s="33"/>
      <c r="M120" s="142" t="s">
        <v>2</v>
      </c>
      <c r="N120" s="143" t="s">
        <v>42</v>
      </c>
      <c r="P120" s="144">
        <f>O120*H120</f>
        <v>0</v>
      </c>
      <c r="Q120" s="144">
        <v>0</v>
      </c>
      <c r="R120" s="144">
        <f>Q120*H120</f>
        <v>0</v>
      </c>
      <c r="S120" s="144">
        <v>0</v>
      </c>
      <c r="T120" s="145">
        <f>S120*H120</f>
        <v>0</v>
      </c>
      <c r="AR120" s="146" t="s">
        <v>86</v>
      </c>
      <c r="AT120" s="146" t="s">
        <v>306</v>
      </c>
      <c r="AU120" s="146" t="s">
        <v>78</v>
      </c>
      <c r="AY120" s="18" t="s">
        <v>304</v>
      </c>
      <c r="BE120" s="147">
        <f>IF(N120="základní",J120,0)</f>
        <v>0</v>
      </c>
      <c r="BF120" s="147">
        <f>IF(N120="snížená",J120,0)</f>
        <v>0</v>
      </c>
      <c r="BG120" s="147">
        <f>IF(N120="zákl. přenesená",J120,0)</f>
        <v>0</v>
      </c>
      <c r="BH120" s="147">
        <f>IF(N120="sníž. přenesená",J120,0)</f>
        <v>0</v>
      </c>
      <c r="BI120" s="147">
        <f>IF(N120="nulová",J120,0)</f>
        <v>0</v>
      </c>
      <c r="BJ120" s="18" t="s">
        <v>78</v>
      </c>
      <c r="BK120" s="147">
        <f>ROUND(I120*H120,2)</f>
        <v>0</v>
      </c>
      <c r="BL120" s="18" t="s">
        <v>86</v>
      </c>
      <c r="BM120" s="146" t="s">
        <v>469</v>
      </c>
    </row>
    <row r="121" spans="2:65" s="1" customFormat="1" ht="19.5" x14ac:dyDescent="0.2">
      <c r="B121" s="33"/>
      <c r="D121" s="153" t="s">
        <v>360</v>
      </c>
      <c r="F121" s="180" t="s">
        <v>6141</v>
      </c>
      <c r="I121" s="150"/>
      <c r="L121" s="33"/>
      <c r="M121" s="151"/>
      <c r="T121" s="54"/>
      <c r="AT121" s="18" t="s">
        <v>360</v>
      </c>
      <c r="AU121" s="18" t="s">
        <v>78</v>
      </c>
    </row>
    <row r="122" spans="2:65" s="1" customFormat="1" ht="21.75" customHeight="1" x14ac:dyDescent="0.2">
      <c r="B122" s="134"/>
      <c r="C122" s="135" t="s">
        <v>404</v>
      </c>
      <c r="D122" s="135" t="s">
        <v>306</v>
      </c>
      <c r="E122" s="136" t="s">
        <v>4387</v>
      </c>
      <c r="F122" s="137" t="s">
        <v>4388</v>
      </c>
      <c r="G122" s="138" t="s">
        <v>871</v>
      </c>
      <c r="H122" s="139">
        <v>4</v>
      </c>
      <c r="I122" s="140"/>
      <c r="J122" s="141">
        <f>ROUND(I122*H122,2)</f>
        <v>0</v>
      </c>
      <c r="K122" s="137" t="s">
        <v>4895</v>
      </c>
      <c r="L122" s="33"/>
      <c r="M122" s="142" t="s">
        <v>2</v>
      </c>
      <c r="N122" s="143" t="s">
        <v>42</v>
      </c>
      <c r="P122" s="144">
        <f>O122*H122</f>
        <v>0</v>
      </c>
      <c r="Q122" s="144">
        <v>0</v>
      </c>
      <c r="R122" s="144">
        <f>Q122*H122</f>
        <v>0</v>
      </c>
      <c r="S122" s="144">
        <v>0</v>
      </c>
      <c r="T122" s="145">
        <f>S122*H122</f>
        <v>0</v>
      </c>
      <c r="AR122" s="146" t="s">
        <v>86</v>
      </c>
      <c r="AT122" s="146" t="s">
        <v>306</v>
      </c>
      <c r="AU122" s="146" t="s">
        <v>78</v>
      </c>
      <c r="AY122" s="18" t="s">
        <v>304</v>
      </c>
      <c r="BE122" s="147">
        <f>IF(N122="základní",J122,0)</f>
        <v>0</v>
      </c>
      <c r="BF122" s="147">
        <f>IF(N122="snížená",J122,0)</f>
        <v>0</v>
      </c>
      <c r="BG122" s="147">
        <f>IF(N122="zákl. přenesená",J122,0)</f>
        <v>0</v>
      </c>
      <c r="BH122" s="147">
        <f>IF(N122="sníž. přenesená",J122,0)</f>
        <v>0</v>
      </c>
      <c r="BI122" s="147">
        <f>IF(N122="nulová",J122,0)</f>
        <v>0</v>
      </c>
      <c r="BJ122" s="18" t="s">
        <v>78</v>
      </c>
      <c r="BK122" s="147">
        <f>ROUND(I122*H122,2)</f>
        <v>0</v>
      </c>
      <c r="BL122" s="18" t="s">
        <v>86</v>
      </c>
      <c r="BM122" s="146" t="s">
        <v>485</v>
      </c>
    </row>
    <row r="123" spans="2:65" s="1" customFormat="1" ht="19.5" x14ac:dyDescent="0.2">
      <c r="B123" s="33"/>
      <c r="D123" s="153" t="s">
        <v>360</v>
      </c>
      <c r="F123" s="180" t="s">
        <v>4716</v>
      </c>
      <c r="I123" s="150"/>
      <c r="L123" s="33"/>
      <c r="M123" s="151"/>
      <c r="T123" s="54"/>
      <c r="AT123" s="18" t="s">
        <v>360</v>
      </c>
      <c r="AU123" s="18" t="s">
        <v>78</v>
      </c>
    </row>
    <row r="124" spans="2:65" s="1" customFormat="1" ht="16.5" customHeight="1" x14ac:dyDescent="0.2">
      <c r="B124" s="134"/>
      <c r="C124" s="181" t="s">
        <v>406</v>
      </c>
      <c r="D124" s="181" t="s">
        <v>535</v>
      </c>
      <c r="E124" s="182" t="s">
        <v>4401</v>
      </c>
      <c r="F124" s="183" t="s">
        <v>4402</v>
      </c>
      <c r="G124" s="184" t="s">
        <v>871</v>
      </c>
      <c r="H124" s="185">
        <v>1</v>
      </c>
      <c r="I124" s="186"/>
      <c r="J124" s="187">
        <f>ROUND(I124*H124,2)</f>
        <v>0</v>
      </c>
      <c r="K124" s="183" t="s">
        <v>4895</v>
      </c>
      <c r="L124" s="188"/>
      <c r="M124" s="189" t="s">
        <v>2</v>
      </c>
      <c r="N124" s="190" t="s">
        <v>42</v>
      </c>
      <c r="P124" s="144">
        <f>O124*H124</f>
        <v>0</v>
      </c>
      <c r="Q124" s="144">
        <v>0</v>
      </c>
      <c r="R124" s="144">
        <f>Q124*H124</f>
        <v>0</v>
      </c>
      <c r="S124" s="144">
        <v>0</v>
      </c>
      <c r="T124" s="145">
        <f>S124*H124</f>
        <v>0</v>
      </c>
      <c r="AR124" s="146" t="s">
        <v>98</v>
      </c>
      <c r="AT124" s="146" t="s">
        <v>535</v>
      </c>
      <c r="AU124" s="146" t="s">
        <v>78</v>
      </c>
      <c r="AY124" s="18" t="s">
        <v>304</v>
      </c>
      <c r="BE124" s="147">
        <f>IF(N124="základní",J124,0)</f>
        <v>0</v>
      </c>
      <c r="BF124" s="147">
        <f>IF(N124="snížená",J124,0)</f>
        <v>0</v>
      </c>
      <c r="BG124" s="147">
        <f>IF(N124="zákl. přenesená",J124,0)</f>
        <v>0</v>
      </c>
      <c r="BH124" s="147">
        <f>IF(N124="sníž. přenesená",J124,0)</f>
        <v>0</v>
      </c>
      <c r="BI124" s="147">
        <f>IF(N124="nulová",J124,0)</f>
        <v>0</v>
      </c>
      <c r="BJ124" s="18" t="s">
        <v>78</v>
      </c>
      <c r="BK124" s="147">
        <f>ROUND(I124*H124,2)</f>
        <v>0</v>
      </c>
      <c r="BL124" s="18" t="s">
        <v>86</v>
      </c>
      <c r="BM124" s="146" t="s">
        <v>499</v>
      </c>
    </row>
    <row r="125" spans="2:65" s="1" customFormat="1" ht="19.5" x14ac:dyDescent="0.2">
      <c r="B125" s="33"/>
      <c r="D125" s="153" t="s">
        <v>360</v>
      </c>
      <c r="F125" s="180" t="s">
        <v>4398</v>
      </c>
      <c r="I125" s="150"/>
      <c r="L125" s="33"/>
      <c r="M125" s="151"/>
      <c r="T125" s="54"/>
      <c r="AT125" s="18" t="s">
        <v>360</v>
      </c>
      <c r="AU125" s="18" t="s">
        <v>78</v>
      </c>
    </row>
    <row r="126" spans="2:65" s="1" customFormat="1" ht="16.5" customHeight="1" x14ac:dyDescent="0.2">
      <c r="B126" s="134"/>
      <c r="C126" s="181" t="s">
        <v>409</v>
      </c>
      <c r="D126" s="181" t="s">
        <v>535</v>
      </c>
      <c r="E126" s="182" t="s">
        <v>4390</v>
      </c>
      <c r="F126" s="183" t="s">
        <v>4391</v>
      </c>
      <c r="G126" s="184" t="s">
        <v>871</v>
      </c>
      <c r="H126" s="185">
        <v>3</v>
      </c>
      <c r="I126" s="186"/>
      <c r="J126" s="187">
        <f>ROUND(I126*H126,2)</f>
        <v>0</v>
      </c>
      <c r="K126" s="183" t="s">
        <v>4895</v>
      </c>
      <c r="L126" s="188"/>
      <c r="M126" s="189" t="s">
        <v>2</v>
      </c>
      <c r="N126" s="190" t="s">
        <v>42</v>
      </c>
      <c r="P126" s="144">
        <f>O126*H126</f>
        <v>0</v>
      </c>
      <c r="Q126" s="144">
        <v>0</v>
      </c>
      <c r="R126" s="144">
        <f>Q126*H126</f>
        <v>0</v>
      </c>
      <c r="S126" s="144">
        <v>0</v>
      </c>
      <c r="T126" s="145">
        <f>S126*H126</f>
        <v>0</v>
      </c>
      <c r="AR126" s="146" t="s">
        <v>98</v>
      </c>
      <c r="AT126" s="146" t="s">
        <v>535</v>
      </c>
      <c r="AU126" s="146" t="s">
        <v>78</v>
      </c>
      <c r="AY126" s="18" t="s">
        <v>304</v>
      </c>
      <c r="BE126" s="147">
        <f>IF(N126="základní",J126,0)</f>
        <v>0</v>
      </c>
      <c r="BF126" s="147">
        <f>IF(N126="snížená",J126,0)</f>
        <v>0</v>
      </c>
      <c r="BG126" s="147">
        <f>IF(N126="zákl. přenesená",J126,0)</f>
        <v>0</v>
      </c>
      <c r="BH126" s="147">
        <f>IF(N126="sníž. přenesená",J126,0)</f>
        <v>0</v>
      </c>
      <c r="BI126" s="147">
        <f>IF(N126="nulová",J126,0)</f>
        <v>0</v>
      </c>
      <c r="BJ126" s="18" t="s">
        <v>78</v>
      </c>
      <c r="BK126" s="147">
        <f>ROUND(I126*H126,2)</f>
        <v>0</v>
      </c>
      <c r="BL126" s="18" t="s">
        <v>86</v>
      </c>
      <c r="BM126" s="146" t="s">
        <v>512</v>
      </c>
    </row>
    <row r="127" spans="2:65" s="1" customFormat="1" ht="19.5" x14ac:dyDescent="0.2">
      <c r="B127" s="33"/>
      <c r="D127" s="153" t="s">
        <v>360</v>
      </c>
      <c r="F127" s="180" t="s">
        <v>4395</v>
      </c>
      <c r="I127" s="150"/>
      <c r="L127" s="33"/>
      <c r="M127" s="151"/>
      <c r="T127" s="54"/>
      <c r="AT127" s="18" t="s">
        <v>360</v>
      </c>
      <c r="AU127" s="18" t="s">
        <v>78</v>
      </c>
    </row>
    <row r="128" spans="2:65" s="11" customFormat="1" ht="25.9" customHeight="1" x14ac:dyDescent="0.2">
      <c r="B128" s="122"/>
      <c r="D128" s="123" t="s">
        <v>70</v>
      </c>
      <c r="E128" s="124" t="s">
        <v>1264</v>
      </c>
      <c r="F128" s="124" t="s">
        <v>4765</v>
      </c>
      <c r="I128" s="125"/>
      <c r="J128" s="126">
        <f>BK128</f>
        <v>0</v>
      </c>
      <c r="L128" s="122"/>
      <c r="M128" s="127"/>
      <c r="P128" s="128">
        <f>SUM(P129:P138)</f>
        <v>0</v>
      </c>
      <c r="R128" s="128">
        <f>SUM(R129:R138)</f>
        <v>0</v>
      </c>
      <c r="T128" s="129">
        <f>SUM(T129:T138)</f>
        <v>0</v>
      </c>
      <c r="AR128" s="123" t="s">
        <v>78</v>
      </c>
      <c r="AT128" s="130" t="s">
        <v>70</v>
      </c>
      <c r="AU128" s="130" t="s">
        <v>71</v>
      </c>
      <c r="AY128" s="123" t="s">
        <v>304</v>
      </c>
      <c r="BK128" s="131">
        <f>SUM(BK129:BK138)</f>
        <v>0</v>
      </c>
    </row>
    <row r="129" spans="2:65" s="1" customFormat="1" ht="16.5" customHeight="1" x14ac:dyDescent="0.2">
      <c r="B129" s="134"/>
      <c r="C129" s="135" t="s">
        <v>8</v>
      </c>
      <c r="D129" s="135" t="s">
        <v>306</v>
      </c>
      <c r="E129" s="136" t="s">
        <v>4797</v>
      </c>
      <c r="F129" s="137" t="s">
        <v>4798</v>
      </c>
      <c r="G129" s="138" t="s">
        <v>179</v>
      </c>
      <c r="H129" s="139">
        <v>68</v>
      </c>
      <c r="I129" s="140"/>
      <c r="J129" s="141">
        <f>ROUND(I129*H129,2)</f>
        <v>0</v>
      </c>
      <c r="K129" s="137" t="s">
        <v>4895</v>
      </c>
      <c r="L129" s="33"/>
      <c r="M129" s="142" t="s">
        <v>2</v>
      </c>
      <c r="N129" s="143" t="s">
        <v>42</v>
      </c>
      <c r="P129" s="144">
        <f>O129*H129</f>
        <v>0</v>
      </c>
      <c r="Q129" s="144">
        <v>0</v>
      </c>
      <c r="R129" s="144">
        <f>Q129*H129</f>
        <v>0</v>
      </c>
      <c r="S129" s="144">
        <v>0</v>
      </c>
      <c r="T129" s="145">
        <f>S129*H129</f>
        <v>0</v>
      </c>
      <c r="AR129" s="146" t="s">
        <v>86</v>
      </c>
      <c r="AT129" s="146" t="s">
        <v>306</v>
      </c>
      <c r="AU129" s="146" t="s">
        <v>78</v>
      </c>
      <c r="AY129" s="18" t="s">
        <v>304</v>
      </c>
      <c r="BE129" s="147">
        <f>IF(N129="základní",J129,0)</f>
        <v>0</v>
      </c>
      <c r="BF129" s="147">
        <f>IF(N129="snížená",J129,0)</f>
        <v>0</v>
      </c>
      <c r="BG129" s="147">
        <f>IF(N129="zákl. přenesená",J129,0)</f>
        <v>0</v>
      </c>
      <c r="BH129" s="147">
        <f>IF(N129="sníž. přenesená",J129,0)</f>
        <v>0</v>
      </c>
      <c r="BI129" s="147">
        <f>IF(N129="nulová",J129,0)</f>
        <v>0</v>
      </c>
      <c r="BJ129" s="18" t="s">
        <v>78</v>
      </c>
      <c r="BK129" s="147">
        <f>ROUND(I129*H129,2)</f>
        <v>0</v>
      </c>
      <c r="BL129" s="18" t="s">
        <v>86</v>
      </c>
      <c r="BM129" s="146" t="s">
        <v>541</v>
      </c>
    </row>
    <row r="130" spans="2:65" s="1" customFormat="1" ht="19.5" x14ac:dyDescent="0.2">
      <c r="B130" s="33"/>
      <c r="D130" s="153" t="s">
        <v>360</v>
      </c>
      <c r="F130" s="180" t="s">
        <v>6142</v>
      </c>
      <c r="I130" s="150"/>
      <c r="L130" s="33"/>
      <c r="M130" s="151"/>
      <c r="T130" s="54"/>
      <c r="AT130" s="18" t="s">
        <v>360</v>
      </c>
      <c r="AU130" s="18" t="s">
        <v>78</v>
      </c>
    </row>
    <row r="131" spans="2:65" s="1" customFormat="1" ht="16.5" customHeight="1" x14ac:dyDescent="0.2">
      <c r="B131" s="134"/>
      <c r="C131" s="135" t="s">
        <v>423</v>
      </c>
      <c r="D131" s="135" t="s">
        <v>306</v>
      </c>
      <c r="E131" s="136" t="s">
        <v>6143</v>
      </c>
      <c r="F131" s="137" t="s">
        <v>6144</v>
      </c>
      <c r="G131" s="138" t="s">
        <v>4509</v>
      </c>
      <c r="H131" s="139">
        <v>1</v>
      </c>
      <c r="I131" s="140"/>
      <c r="J131" s="141">
        <f>ROUND(I131*H131,2)</f>
        <v>0</v>
      </c>
      <c r="K131" s="137" t="s">
        <v>2</v>
      </c>
      <c r="L131" s="33"/>
      <c r="M131" s="142" t="s">
        <v>2</v>
      </c>
      <c r="N131" s="143" t="s">
        <v>42</v>
      </c>
      <c r="P131" s="144">
        <f>O131*H131</f>
        <v>0</v>
      </c>
      <c r="Q131" s="144">
        <v>0</v>
      </c>
      <c r="R131" s="144">
        <f>Q131*H131</f>
        <v>0</v>
      </c>
      <c r="S131" s="144">
        <v>0</v>
      </c>
      <c r="T131" s="145">
        <f>S131*H131</f>
        <v>0</v>
      </c>
      <c r="AR131" s="146" t="s">
        <v>86</v>
      </c>
      <c r="AT131" s="146" t="s">
        <v>306</v>
      </c>
      <c r="AU131" s="146" t="s">
        <v>78</v>
      </c>
      <c r="AY131" s="18" t="s">
        <v>304</v>
      </c>
      <c r="BE131" s="147">
        <f>IF(N131="základní",J131,0)</f>
        <v>0</v>
      </c>
      <c r="BF131" s="147">
        <f>IF(N131="snížená",J131,0)</f>
        <v>0</v>
      </c>
      <c r="BG131" s="147">
        <f>IF(N131="zákl. přenesená",J131,0)</f>
        <v>0</v>
      </c>
      <c r="BH131" s="147">
        <f>IF(N131="sníž. přenesená",J131,0)</f>
        <v>0</v>
      </c>
      <c r="BI131" s="147">
        <f>IF(N131="nulová",J131,0)</f>
        <v>0</v>
      </c>
      <c r="BJ131" s="18" t="s">
        <v>78</v>
      </c>
      <c r="BK131" s="147">
        <f>ROUND(I131*H131,2)</f>
        <v>0</v>
      </c>
      <c r="BL131" s="18" t="s">
        <v>86</v>
      </c>
      <c r="BM131" s="146" t="s">
        <v>552</v>
      </c>
    </row>
    <row r="132" spans="2:65" s="1" customFormat="1" ht="39" x14ac:dyDescent="0.2">
      <c r="B132" s="33"/>
      <c r="D132" s="153" t="s">
        <v>360</v>
      </c>
      <c r="F132" s="180" t="s">
        <v>6145</v>
      </c>
      <c r="I132" s="150"/>
      <c r="L132" s="33"/>
      <c r="M132" s="151"/>
      <c r="T132" s="54"/>
      <c r="AT132" s="18" t="s">
        <v>360</v>
      </c>
      <c r="AU132" s="18" t="s">
        <v>78</v>
      </c>
    </row>
    <row r="133" spans="2:65" s="1" customFormat="1" ht="16.5" customHeight="1" x14ac:dyDescent="0.2">
      <c r="B133" s="134"/>
      <c r="C133" s="181" t="s">
        <v>433</v>
      </c>
      <c r="D133" s="181" t="s">
        <v>535</v>
      </c>
      <c r="E133" s="182" t="s">
        <v>6146</v>
      </c>
      <c r="F133" s="183" t="s">
        <v>6147</v>
      </c>
      <c r="G133" s="184" t="s">
        <v>871</v>
      </c>
      <c r="H133" s="185">
        <v>8</v>
      </c>
      <c r="I133" s="186"/>
      <c r="J133" s="187">
        <f>ROUND(I133*H133,2)</f>
        <v>0</v>
      </c>
      <c r="K133" s="183" t="s">
        <v>4895</v>
      </c>
      <c r="L133" s="188"/>
      <c r="M133" s="189" t="s">
        <v>2</v>
      </c>
      <c r="N133" s="190" t="s">
        <v>42</v>
      </c>
      <c r="P133" s="144">
        <f>O133*H133</f>
        <v>0</v>
      </c>
      <c r="Q133" s="144">
        <v>0</v>
      </c>
      <c r="R133" s="144">
        <f>Q133*H133</f>
        <v>0</v>
      </c>
      <c r="S133" s="144">
        <v>0</v>
      </c>
      <c r="T133" s="145">
        <f>S133*H133</f>
        <v>0</v>
      </c>
      <c r="AR133" s="146" t="s">
        <v>98</v>
      </c>
      <c r="AT133" s="146" t="s">
        <v>535</v>
      </c>
      <c r="AU133" s="146" t="s">
        <v>78</v>
      </c>
      <c r="AY133" s="18" t="s">
        <v>304</v>
      </c>
      <c r="BE133" s="147">
        <f>IF(N133="základní",J133,0)</f>
        <v>0</v>
      </c>
      <c r="BF133" s="147">
        <f>IF(N133="snížená",J133,0)</f>
        <v>0</v>
      </c>
      <c r="BG133" s="147">
        <f>IF(N133="zákl. přenesená",J133,0)</f>
        <v>0</v>
      </c>
      <c r="BH133" s="147">
        <f>IF(N133="sníž. přenesená",J133,0)</f>
        <v>0</v>
      </c>
      <c r="BI133" s="147">
        <f>IF(N133="nulová",J133,0)</f>
        <v>0</v>
      </c>
      <c r="BJ133" s="18" t="s">
        <v>78</v>
      </c>
      <c r="BK133" s="147">
        <f>ROUND(I133*H133,2)</f>
        <v>0</v>
      </c>
      <c r="BL133" s="18" t="s">
        <v>86</v>
      </c>
      <c r="BM133" s="146" t="s">
        <v>570</v>
      </c>
    </row>
    <row r="134" spans="2:65" s="1" customFormat="1" ht="19.5" x14ac:dyDescent="0.2">
      <c r="B134" s="33"/>
      <c r="D134" s="153" t="s">
        <v>360</v>
      </c>
      <c r="F134" s="180" t="s">
        <v>4487</v>
      </c>
      <c r="I134" s="150"/>
      <c r="L134" s="33"/>
      <c r="M134" s="151"/>
      <c r="T134" s="54"/>
      <c r="AT134" s="18" t="s">
        <v>360</v>
      </c>
      <c r="AU134" s="18" t="s">
        <v>78</v>
      </c>
    </row>
    <row r="135" spans="2:65" s="1" customFormat="1" ht="16.5" customHeight="1" x14ac:dyDescent="0.2">
      <c r="B135" s="134"/>
      <c r="C135" s="181" t="s">
        <v>440</v>
      </c>
      <c r="D135" s="181" t="s">
        <v>535</v>
      </c>
      <c r="E135" s="182" t="s">
        <v>6148</v>
      </c>
      <c r="F135" s="183" t="s">
        <v>6149</v>
      </c>
      <c r="G135" s="184" t="s">
        <v>871</v>
      </c>
      <c r="H135" s="185">
        <v>6</v>
      </c>
      <c r="I135" s="186"/>
      <c r="J135" s="187">
        <f>ROUND(I135*H135,2)</f>
        <v>0</v>
      </c>
      <c r="K135" s="183" t="s">
        <v>4895</v>
      </c>
      <c r="L135" s="188"/>
      <c r="M135" s="189" t="s">
        <v>2</v>
      </c>
      <c r="N135" s="190" t="s">
        <v>42</v>
      </c>
      <c r="P135" s="144">
        <f>O135*H135</f>
        <v>0</v>
      </c>
      <c r="Q135" s="144">
        <v>0</v>
      </c>
      <c r="R135" s="144">
        <f>Q135*H135</f>
        <v>0</v>
      </c>
      <c r="S135" s="144">
        <v>0</v>
      </c>
      <c r="T135" s="145">
        <f>S135*H135</f>
        <v>0</v>
      </c>
      <c r="AR135" s="146" t="s">
        <v>98</v>
      </c>
      <c r="AT135" s="146" t="s">
        <v>535</v>
      </c>
      <c r="AU135" s="146" t="s">
        <v>78</v>
      </c>
      <c r="AY135" s="18" t="s">
        <v>304</v>
      </c>
      <c r="BE135" s="147">
        <f>IF(N135="základní",J135,0)</f>
        <v>0</v>
      </c>
      <c r="BF135" s="147">
        <f>IF(N135="snížená",J135,0)</f>
        <v>0</v>
      </c>
      <c r="BG135" s="147">
        <f>IF(N135="zákl. přenesená",J135,0)</f>
        <v>0</v>
      </c>
      <c r="BH135" s="147">
        <f>IF(N135="sníž. přenesená",J135,0)</f>
        <v>0</v>
      </c>
      <c r="BI135" s="147">
        <f>IF(N135="nulová",J135,0)</f>
        <v>0</v>
      </c>
      <c r="BJ135" s="18" t="s">
        <v>78</v>
      </c>
      <c r="BK135" s="147">
        <f>ROUND(I135*H135,2)</f>
        <v>0</v>
      </c>
      <c r="BL135" s="18" t="s">
        <v>86</v>
      </c>
      <c r="BM135" s="146" t="s">
        <v>585</v>
      </c>
    </row>
    <row r="136" spans="2:65" s="1" customFormat="1" ht="19.5" x14ac:dyDescent="0.2">
      <c r="B136" s="33"/>
      <c r="D136" s="153" t="s">
        <v>360</v>
      </c>
      <c r="F136" s="180" t="s">
        <v>4506</v>
      </c>
      <c r="I136" s="150"/>
      <c r="L136" s="33"/>
      <c r="M136" s="151"/>
      <c r="T136" s="54"/>
      <c r="AT136" s="18" t="s">
        <v>360</v>
      </c>
      <c r="AU136" s="18" t="s">
        <v>78</v>
      </c>
    </row>
    <row r="137" spans="2:65" s="1" customFormat="1" ht="16.5" customHeight="1" x14ac:dyDescent="0.2">
      <c r="B137" s="134"/>
      <c r="C137" s="181" t="s">
        <v>453</v>
      </c>
      <c r="D137" s="181" t="s">
        <v>535</v>
      </c>
      <c r="E137" s="182" t="s">
        <v>6150</v>
      </c>
      <c r="F137" s="183" t="s">
        <v>6151</v>
      </c>
      <c r="G137" s="184" t="s">
        <v>871</v>
      </c>
      <c r="H137" s="185">
        <v>8</v>
      </c>
      <c r="I137" s="186"/>
      <c r="J137" s="187">
        <f>ROUND(I137*H137,2)</f>
        <v>0</v>
      </c>
      <c r="K137" s="183" t="s">
        <v>4895</v>
      </c>
      <c r="L137" s="188"/>
      <c r="M137" s="189" t="s">
        <v>2</v>
      </c>
      <c r="N137" s="190" t="s">
        <v>42</v>
      </c>
      <c r="P137" s="144">
        <f>O137*H137</f>
        <v>0</v>
      </c>
      <c r="Q137" s="144">
        <v>0</v>
      </c>
      <c r="R137" s="144">
        <f>Q137*H137</f>
        <v>0</v>
      </c>
      <c r="S137" s="144">
        <v>0</v>
      </c>
      <c r="T137" s="145">
        <f>S137*H137</f>
        <v>0</v>
      </c>
      <c r="AR137" s="146" t="s">
        <v>98</v>
      </c>
      <c r="AT137" s="146" t="s">
        <v>535</v>
      </c>
      <c r="AU137" s="146" t="s">
        <v>78</v>
      </c>
      <c r="AY137" s="18" t="s">
        <v>304</v>
      </c>
      <c r="BE137" s="147">
        <f>IF(N137="základní",J137,0)</f>
        <v>0</v>
      </c>
      <c r="BF137" s="147">
        <f>IF(N137="snížená",J137,0)</f>
        <v>0</v>
      </c>
      <c r="BG137" s="147">
        <f>IF(N137="zákl. přenesená",J137,0)</f>
        <v>0</v>
      </c>
      <c r="BH137" s="147">
        <f>IF(N137="sníž. přenesená",J137,0)</f>
        <v>0</v>
      </c>
      <c r="BI137" s="147">
        <f>IF(N137="nulová",J137,0)</f>
        <v>0</v>
      </c>
      <c r="BJ137" s="18" t="s">
        <v>78</v>
      </c>
      <c r="BK137" s="147">
        <f>ROUND(I137*H137,2)</f>
        <v>0</v>
      </c>
      <c r="BL137" s="18" t="s">
        <v>86</v>
      </c>
      <c r="BM137" s="146" t="s">
        <v>596</v>
      </c>
    </row>
    <row r="138" spans="2:65" s="1" customFormat="1" ht="19.5" x14ac:dyDescent="0.2">
      <c r="B138" s="33"/>
      <c r="D138" s="153" t="s">
        <v>360</v>
      </c>
      <c r="F138" s="180" t="s">
        <v>4487</v>
      </c>
      <c r="I138" s="150"/>
      <c r="L138" s="33"/>
      <c r="M138" s="151"/>
      <c r="T138" s="54"/>
      <c r="AT138" s="18" t="s">
        <v>360</v>
      </c>
      <c r="AU138" s="18" t="s">
        <v>78</v>
      </c>
    </row>
    <row r="139" spans="2:65" s="11" customFormat="1" ht="25.9" customHeight="1" x14ac:dyDescent="0.2">
      <c r="B139" s="122"/>
      <c r="D139" s="123" t="s">
        <v>70</v>
      </c>
      <c r="E139" s="124" t="s">
        <v>1278</v>
      </c>
      <c r="F139" s="124" t="s">
        <v>4832</v>
      </c>
      <c r="I139" s="125"/>
      <c r="J139" s="126">
        <f>BK139</f>
        <v>0</v>
      </c>
      <c r="L139" s="122"/>
      <c r="M139" s="127"/>
      <c r="P139" s="128">
        <f>SUM(P140:P161)</f>
        <v>0</v>
      </c>
      <c r="R139" s="128">
        <f>SUM(R140:R161)</f>
        <v>0</v>
      </c>
      <c r="T139" s="129">
        <f>SUM(T140:T161)</f>
        <v>0</v>
      </c>
      <c r="AR139" s="123" t="s">
        <v>78</v>
      </c>
      <c r="AT139" s="130" t="s">
        <v>70</v>
      </c>
      <c r="AU139" s="130" t="s">
        <v>71</v>
      </c>
      <c r="AY139" s="123" t="s">
        <v>304</v>
      </c>
      <c r="BK139" s="131">
        <f>SUM(BK140:BK161)</f>
        <v>0</v>
      </c>
    </row>
    <row r="140" spans="2:65" s="1" customFormat="1" ht="21.75" customHeight="1" x14ac:dyDescent="0.2">
      <c r="B140" s="134"/>
      <c r="C140" s="135" t="s">
        <v>461</v>
      </c>
      <c r="D140" s="135" t="s">
        <v>306</v>
      </c>
      <c r="E140" s="136" t="s">
        <v>4833</v>
      </c>
      <c r="F140" s="137" t="s">
        <v>4834</v>
      </c>
      <c r="G140" s="138" t="s">
        <v>871</v>
      </c>
      <c r="H140" s="139">
        <v>2</v>
      </c>
      <c r="I140" s="140"/>
      <c r="J140" s="141">
        <f>ROUND(I140*H140,2)</f>
        <v>0</v>
      </c>
      <c r="K140" s="137" t="s">
        <v>4895</v>
      </c>
      <c r="L140" s="33"/>
      <c r="M140" s="142" t="s">
        <v>2</v>
      </c>
      <c r="N140" s="143" t="s">
        <v>42</v>
      </c>
      <c r="P140" s="144">
        <f>O140*H140</f>
        <v>0</v>
      </c>
      <c r="Q140" s="144">
        <v>0</v>
      </c>
      <c r="R140" s="144">
        <f>Q140*H140</f>
        <v>0</v>
      </c>
      <c r="S140" s="144">
        <v>0</v>
      </c>
      <c r="T140" s="145">
        <f>S140*H140</f>
        <v>0</v>
      </c>
      <c r="AR140" s="146" t="s">
        <v>86</v>
      </c>
      <c r="AT140" s="146" t="s">
        <v>306</v>
      </c>
      <c r="AU140" s="146" t="s">
        <v>78</v>
      </c>
      <c r="AY140" s="18" t="s">
        <v>304</v>
      </c>
      <c r="BE140" s="147">
        <f>IF(N140="základní",J140,0)</f>
        <v>0</v>
      </c>
      <c r="BF140" s="147">
        <f>IF(N140="snížená",J140,0)</f>
        <v>0</v>
      </c>
      <c r="BG140" s="147">
        <f>IF(N140="zákl. přenesená",J140,0)</f>
        <v>0</v>
      </c>
      <c r="BH140" s="147">
        <f>IF(N140="sníž. přenesená",J140,0)</f>
        <v>0</v>
      </c>
      <c r="BI140" s="147">
        <f>IF(N140="nulová",J140,0)</f>
        <v>0</v>
      </c>
      <c r="BJ140" s="18" t="s">
        <v>78</v>
      </c>
      <c r="BK140" s="147">
        <f>ROUND(I140*H140,2)</f>
        <v>0</v>
      </c>
      <c r="BL140" s="18" t="s">
        <v>86</v>
      </c>
      <c r="BM140" s="146" t="s">
        <v>608</v>
      </c>
    </row>
    <row r="141" spans="2:65" s="1" customFormat="1" ht="19.5" x14ac:dyDescent="0.2">
      <c r="B141" s="33"/>
      <c r="D141" s="153" t="s">
        <v>360</v>
      </c>
      <c r="F141" s="180" t="s">
        <v>4392</v>
      </c>
      <c r="I141" s="150"/>
      <c r="L141" s="33"/>
      <c r="M141" s="151"/>
      <c r="T141" s="54"/>
      <c r="AT141" s="18" t="s">
        <v>360</v>
      </c>
      <c r="AU141" s="18" t="s">
        <v>78</v>
      </c>
    </row>
    <row r="142" spans="2:65" s="1" customFormat="1" ht="16.5" customHeight="1" x14ac:dyDescent="0.2">
      <c r="B142" s="134"/>
      <c r="C142" s="181" t="s">
        <v>7</v>
      </c>
      <c r="D142" s="181" t="s">
        <v>535</v>
      </c>
      <c r="E142" s="182" t="s">
        <v>6152</v>
      </c>
      <c r="F142" s="183" t="s">
        <v>6153</v>
      </c>
      <c r="G142" s="184" t="s">
        <v>871</v>
      </c>
      <c r="H142" s="185">
        <v>1</v>
      </c>
      <c r="I142" s="186"/>
      <c r="J142" s="187">
        <f>ROUND(I142*H142,2)</f>
        <v>0</v>
      </c>
      <c r="K142" s="183" t="s">
        <v>4895</v>
      </c>
      <c r="L142" s="188"/>
      <c r="M142" s="189" t="s">
        <v>2</v>
      </c>
      <c r="N142" s="190" t="s">
        <v>42</v>
      </c>
      <c r="P142" s="144">
        <f>O142*H142</f>
        <v>0</v>
      </c>
      <c r="Q142" s="144">
        <v>0</v>
      </c>
      <c r="R142" s="144">
        <f>Q142*H142</f>
        <v>0</v>
      </c>
      <c r="S142" s="144">
        <v>0</v>
      </c>
      <c r="T142" s="145">
        <f>S142*H142</f>
        <v>0</v>
      </c>
      <c r="AR142" s="146" t="s">
        <v>98</v>
      </c>
      <c r="AT142" s="146" t="s">
        <v>535</v>
      </c>
      <c r="AU142" s="146" t="s">
        <v>78</v>
      </c>
      <c r="AY142" s="18" t="s">
        <v>304</v>
      </c>
      <c r="BE142" s="147">
        <f>IF(N142="základní",J142,0)</f>
        <v>0</v>
      </c>
      <c r="BF142" s="147">
        <f>IF(N142="snížená",J142,0)</f>
        <v>0</v>
      </c>
      <c r="BG142" s="147">
        <f>IF(N142="zákl. přenesená",J142,0)</f>
        <v>0</v>
      </c>
      <c r="BH142" s="147">
        <f>IF(N142="sníž. přenesená",J142,0)</f>
        <v>0</v>
      </c>
      <c r="BI142" s="147">
        <f>IF(N142="nulová",J142,0)</f>
        <v>0</v>
      </c>
      <c r="BJ142" s="18" t="s">
        <v>78</v>
      </c>
      <c r="BK142" s="147">
        <f>ROUND(I142*H142,2)</f>
        <v>0</v>
      </c>
      <c r="BL142" s="18" t="s">
        <v>86</v>
      </c>
      <c r="BM142" s="146" t="s">
        <v>623</v>
      </c>
    </row>
    <row r="143" spans="2:65" s="1" customFormat="1" ht="19.5" x14ac:dyDescent="0.2">
      <c r="B143" s="33"/>
      <c r="D143" s="153" t="s">
        <v>360</v>
      </c>
      <c r="F143" s="180" t="s">
        <v>4398</v>
      </c>
      <c r="I143" s="150"/>
      <c r="L143" s="33"/>
      <c r="M143" s="151"/>
      <c r="T143" s="54"/>
      <c r="AT143" s="18" t="s">
        <v>360</v>
      </c>
      <c r="AU143" s="18" t="s">
        <v>78</v>
      </c>
    </row>
    <row r="144" spans="2:65" s="1" customFormat="1" ht="16.5" customHeight="1" x14ac:dyDescent="0.2">
      <c r="B144" s="134"/>
      <c r="C144" s="181" t="s">
        <v>469</v>
      </c>
      <c r="D144" s="181" t="s">
        <v>535</v>
      </c>
      <c r="E144" s="182" t="s">
        <v>4844</v>
      </c>
      <c r="F144" s="183" t="s">
        <v>4845</v>
      </c>
      <c r="G144" s="184" t="s">
        <v>871</v>
      </c>
      <c r="H144" s="185">
        <v>1</v>
      </c>
      <c r="I144" s="186"/>
      <c r="J144" s="187">
        <f>ROUND(I144*H144,2)</f>
        <v>0</v>
      </c>
      <c r="K144" s="183" t="s">
        <v>4895</v>
      </c>
      <c r="L144" s="188"/>
      <c r="M144" s="189" t="s">
        <v>2</v>
      </c>
      <c r="N144" s="190" t="s">
        <v>42</v>
      </c>
      <c r="P144" s="144">
        <f>O144*H144</f>
        <v>0</v>
      </c>
      <c r="Q144" s="144">
        <v>0</v>
      </c>
      <c r="R144" s="144">
        <f>Q144*H144</f>
        <v>0</v>
      </c>
      <c r="S144" s="144">
        <v>0</v>
      </c>
      <c r="T144" s="145">
        <f>S144*H144</f>
        <v>0</v>
      </c>
      <c r="AR144" s="146" t="s">
        <v>98</v>
      </c>
      <c r="AT144" s="146" t="s">
        <v>535</v>
      </c>
      <c r="AU144" s="146" t="s">
        <v>78</v>
      </c>
      <c r="AY144" s="18" t="s">
        <v>304</v>
      </c>
      <c r="BE144" s="147">
        <f>IF(N144="základní",J144,0)</f>
        <v>0</v>
      </c>
      <c r="BF144" s="147">
        <f>IF(N144="snížená",J144,0)</f>
        <v>0</v>
      </c>
      <c r="BG144" s="147">
        <f>IF(N144="zákl. přenesená",J144,0)</f>
        <v>0</v>
      </c>
      <c r="BH144" s="147">
        <f>IF(N144="sníž. přenesená",J144,0)</f>
        <v>0</v>
      </c>
      <c r="BI144" s="147">
        <f>IF(N144="nulová",J144,0)</f>
        <v>0</v>
      </c>
      <c r="BJ144" s="18" t="s">
        <v>78</v>
      </c>
      <c r="BK144" s="147">
        <f>ROUND(I144*H144,2)</f>
        <v>0</v>
      </c>
      <c r="BL144" s="18" t="s">
        <v>86</v>
      </c>
      <c r="BM144" s="146" t="s">
        <v>643</v>
      </c>
    </row>
    <row r="145" spans="2:65" s="1" customFormat="1" ht="19.5" x14ac:dyDescent="0.2">
      <c r="B145" s="33"/>
      <c r="D145" s="153" t="s">
        <v>360</v>
      </c>
      <c r="F145" s="180" t="s">
        <v>4398</v>
      </c>
      <c r="I145" s="150"/>
      <c r="L145" s="33"/>
      <c r="M145" s="151"/>
      <c r="T145" s="54"/>
      <c r="AT145" s="18" t="s">
        <v>360</v>
      </c>
      <c r="AU145" s="18" t="s">
        <v>78</v>
      </c>
    </row>
    <row r="146" spans="2:65" s="1" customFormat="1" ht="16.5" customHeight="1" x14ac:dyDescent="0.2">
      <c r="B146" s="134"/>
      <c r="C146" s="181" t="s">
        <v>479</v>
      </c>
      <c r="D146" s="181" t="s">
        <v>535</v>
      </c>
      <c r="E146" s="182" t="s">
        <v>6154</v>
      </c>
      <c r="F146" s="183" t="s">
        <v>6155</v>
      </c>
      <c r="G146" s="184" t="s">
        <v>871</v>
      </c>
      <c r="H146" s="185">
        <v>1</v>
      </c>
      <c r="I146" s="186"/>
      <c r="J146" s="187">
        <f>ROUND(I146*H146,2)</f>
        <v>0</v>
      </c>
      <c r="K146" s="183" t="s">
        <v>4895</v>
      </c>
      <c r="L146" s="188"/>
      <c r="M146" s="189" t="s">
        <v>2</v>
      </c>
      <c r="N146" s="190" t="s">
        <v>42</v>
      </c>
      <c r="P146" s="144">
        <f>O146*H146</f>
        <v>0</v>
      </c>
      <c r="Q146" s="144">
        <v>0</v>
      </c>
      <c r="R146" s="144">
        <f>Q146*H146</f>
        <v>0</v>
      </c>
      <c r="S146" s="144">
        <v>0</v>
      </c>
      <c r="T146" s="145">
        <f>S146*H146</f>
        <v>0</v>
      </c>
      <c r="AR146" s="146" t="s">
        <v>98</v>
      </c>
      <c r="AT146" s="146" t="s">
        <v>535</v>
      </c>
      <c r="AU146" s="146" t="s">
        <v>78</v>
      </c>
      <c r="AY146" s="18" t="s">
        <v>304</v>
      </c>
      <c r="BE146" s="147">
        <f>IF(N146="základní",J146,0)</f>
        <v>0</v>
      </c>
      <c r="BF146" s="147">
        <f>IF(N146="snížená",J146,0)</f>
        <v>0</v>
      </c>
      <c r="BG146" s="147">
        <f>IF(N146="zákl. přenesená",J146,0)</f>
        <v>0</v>
      </c>
      <c r="BH146" s="147">
        <f>IF(N146="sníž. přenesená",J146,0)</f>
        <v>0</v>
      </c>
      <c r="BI146" s="147">
        <f>IF(N146="nulová",J146,0)</f>
        <v>0</v>
      </c>
      <c r="BJ146" s="18" t="s">
        <v>78</v>
      </c>
      <c r="BK146" s="147">
        <f>ROUND(I146*H146,2)</f>
        <v>0</v>
      </c>
      <c r="BL146" s="18" t="s">
        <v>86</v>
      </c>
      <c r="BM146" s="146" t="s">
        <v>661</v>
      </c>
    </row>
    <row r="147" spans="2:65" s="1" customFormat="1" ht="19.5" x14ac:dyDescent="0.2">
      <c r="B147" s="33"/>
      <c r="D147" s="153" t="s">
        <v>360</v>
      </c>
      <c r="F147" s="180" t="s">
        <v>4398</v>
      </c>
      <c r="I147" s="150"/>
      <c r="L147" s="33"/>
      <c r="M147" s="151"/>
      <c r="T147" s="54"/>
      <c r="AT147" s="18" t="s">
        <v>360</v>
      </c>
      <c r="AU147" s="18" t="s">
        <v>78</v>
      </c>
    </row>
    <row r="148" spans="2:65" s="1" customFormat="1" ht="16.5" customHeight="1" x14ac:dyDescent="0.2">
      <c r="B148" s="134"/>
      <c r="C148" s="181" t="s">
        <v>485</v>
      </c>
      <c r="D148" s="181" t="s">
        <v>535</v>
      </c>
      <c r="E148" s="182" t="s">
        <v>6156</v>
      </c>
      <c r="F148" s="183" t="s">
        <v>6157</v>
      </c>
      <c r="G148" s="184" t="s">
        <v>871</v>
      </c>
      <c r="H148" s="185">
        <v>2</v>
      </c>
      <c r="I148" s="186"/>
      <c r="J148" s="187">
        <f>ROUND(I148*H148,2)</f>
        <v>0</v>
      </c>
      <c r="K148" s="183" t="s">
        <v>4895</v>
      </c>
      <c r="L148" s="188"/>
      <c r="M148" s="189" t="s">
        <v>2</v>
      </c>
      <c r="N148" s="190" t="s">
        <v>42</v>
      </c>
      <c r="P148" s="144">
        <f>O148*H148</f>
        <v>0</v>
      </c>
      <c r="Q148" s="144">
        <v>0</v>
      </c>
      <c r="R148" s="144">
        <f>Q148*H148</f>
        <v>0</v>
      </c>
      <c r="S148" s="144">
        <v>0</v>
      </c>
      <c r="T148" s="145">
        <f>S148*H148</f>
        <v>0</v>
      </c>
      <c r="AR148" s="146" t="s">
        <v>98</v>
      </c>
      <c r="AT148" s="146" t="s">
        <v>535</v>
      </c>
      <c r="AU148" s="146" t="s">
        <v>78</v>
      </c>
      <c r="AY148" s="18" t="s">
        <v>304</v>
      </c>
      <c r="BE148" s="147">
        <f>IF(N148="základní",J148,0)</f>
        <v>0</v>
      </c>
      <c r="BF148" s="147">
        <f>IF(N148="snížená",J148,0)</f>
        <v>0</v>
      </c>
      <c r="BG148" s="147">
        <f>IF(N148="zákl. přenesená",J148,0)</f>
        <v>0</v>
      </c>
      <c r="BH148" s="147">
        <f>IF(N148="sníž. přenesená",J148,0)</f>
        <v>0</v>
      </c>
      <c r="BI148" s="147">
        <f>IF(N148="nulová",J148,0)</f>
        <v>0</v>
      </c>
      <c r="BJ148" s="18" t="s">
        <v>78</v>
      </c>
      <c r="BK148" s="147">
        <f>ROUND(I148*H148,2)</f>
        <v>0</v>
      </c>
      <c r="BL148" s="18" t="s">
        <v>86</v>
      </c>
      <c r="BM148" s="146" t="s">
        <v>677</v>
      </c>
    </row>
    <row r="149" spans="2:65" s="1" customFormat="1" ht="19.5" x14ac:dyDescent="0.2">
      <c r="B149" s="33"/>
      <c r="D149" s="153" t="s">
        <v>360</v>
      </c>
      <c r="F149" s="180" t="s">
        <v>4392</v>
      </c>
      <c r="I149" s="150"/>
      <c r="L149" s="33"/>
      <c r="M149" s="151"/>
      <c r="T149" s="54"/>
      <c r="AT149" s="18" t="s">
        <v>360</v>
      </c>
      <c r="AU149" s="18" t="s">
        <v>78</v>
      </c>
    </row>
    <row r="150" spans="2:65" s="1" customFormat="1" ht="21.75" customHeight="1" x14ac:dyDescent="0.2">
      <c r="B150" s="134"/>
      <c r="C150" s="181" t="s">
        <v>492</v>
      </c>
      <c r="D150" s="181" t="s">
        <v>535</v>
      </c>
      <c r="E150" s="182" t="s">
        <v>4836</v>
      </c>
      <c r="F150" s="183" t="s">
        <v>4837</v>
      </c>
      <c r="G150" s="184" t="s">
        <v>871</v>
      </c>
      <c r="H150" s="185">
        <v>2</v>
      </c>
      <c r="I150" s="186"/>
      <c r="J150" s="187">
        <f>ROUND(I150*H150,2)</f>
        <v>0</v>
      </c>
      <c r="K150" s="183" t="s">
        <v>4895</v>
      </c>
      <c r="L150" s="188"/>
      <c r="M150" s="189" t="s">
        <v>2</v>
      </c>
      <c r="N150" s="190" t="s">
        <v>42</v>
      </c>
      <c r="P150" s="144">
        <f>O150*H150</f>
        <v>0</v>
      </c>
      <c r="Q150" s="144">
        <v>0</v>
      </c>
      <c r="R150" s="144">
        <f>Q150*H150</f>
        <v>0</v>
      </c>
      <c r="S150" s="144">
        <v>0</v>
      </c>
      <c r="T150" s="145">
        <f>S150*H150</f>
        <v>0</v>
      </c>
      <c r="AR150" s="146" t="s">
        <v>98</v>
      </c>
      <c r="AT150" s="146" t="s">
        <v>535</v>
      </c>
      <c r="AU150" s="146" t="s">
        <v>78</v>
      </c>
      <c r="AY150" s="18" t="s">
        <v>304</v>
      </c>
      <c r="BE150" s="147">
        <f>IF(N150="základní",J150,0)</f>
        <v>0</v>
      </c>
      <c r="BF150" s="147">
        <f>IF(N150="snížená",J150,0)</f>
        <v>0</v>
      </c>
      <c r="BG150" s="147">
        <f>IF(N150="zákl. přenesená",J150,0)</f>
        <v>0</v>
      </c>
      <c r="BH150" s="147">
        <f>IF(N150="sníž. přenesená",J150,0)</f>
        <v>0</v>
      </c>
      <c r="BI150" s="147">
        <f>IF(N150="nulová",J150,0)</f>
        <v>0</v>
      </c>
      <c r="BJ150" s="18" t="s">
        <v>78</v>
      </c>
      <c r="BK150" s="147">
        <f>ROUND(I150*H150,2)</f>
        <v>0</v>
      </c>
      <c r="BL150" s="18" t="s">
        <v>86</v>
      </c>
      <c r="BM150" s="146" t="s">
        <v>700</v>
      </c>
    </row>
    <row r="151" spans="2:65" s="1" customFormat="1" ht="19.5" x14ac:dyDescent="0.2">
      <c r="B151" s="33"/>
      <c r="D151" s="153" t="s">
        <v>360</v>
      </c>
      <c r="F151" s="180" t="s">
        <v>4392</v>
      </c>
      <c r="I151" s="150"/>
      <c r="L151" s="33"/>
      <c r="M151" s="151"/>
      <c r="T151" s="54"/>
      <c r="AT151" s="18" t="s">
        <v>360</v>
      </c>
      <c r="AU151" s="18" t="s">
        <v>78</v>
      </c>
    </row>
    <row r="152" spans="2:65" s="1" customFormat="1" ht="16.5" customHeight="1" x14ac:dyDescent="0.2">
      <c r="B152" s="134"/>
      <c r="C152" s="181" t="s">
        <v>499</v>
      </c>
      <c r="D152" s="181" t="s">
        <v>535</v>
      </c>
      <c r="E152" s="182" t="s">
        <v>4838</v>
      </c>
      <c r="F152" s="183" t="s">
        <v>4839</v>
      </c>
      <c r="G152" s="184" t="s">
        <v>871</v>
      </c>
      <c r="H152" s="185">
        <v>5</v>
      </c>
      <c r="I152" s="186"/>
      <c r="J152" s="187">
        <f>ROUND(I152*H152,2)</f>
        <v>0</v>
      </c>
      <c r="K152" s="183" t="s">
        <v>4895</v>
      </c>
      <c r="L152" s="188"/>
      <c r="M152" s="189" t="s">
        <v>2</v>
      </c>
      <c r="N152" s="190" t="s">
        <v>42</v>
      </c>
      <c r="P152" s="144">
        <f>O152*H152</f>
        <v>0</v>
      </c>
      <c r="Q152" s="144">
        <v>0</v>
      </c>
      <c r="R152" s="144">
        <f>Q152*H152</f>
        <v>0</v>
      </c>
      <c r="S152" s="144">
        <v>0</v>
      </c>
      <c r="T152" s="145">
        <f>S152*H152</f>
        <v>0</v>
      </c>
      <c r="AR152" s="146" t="s">
        <v>98</v>
      </c>
      <c r="AT152" s="146" t="s">
        <v>535</v>
      </c>
      <c r="AU152" s="146" t="s">
        <v>78</v>
      </c>
      <c r="AY152" s="18" t="s">
        <v>304</v>
      </c>
      <c r="BE152" s="147">
        <f>IF(N152="základní",J152,0)</f>
        <v>0</v>
      </c>
      <c r="BF152" s="147">
        <f>IF(N152="snížená",J152,0)</f>
        <v>0</v>
      </c>
      <c r="BG152" s="147">
        <f>IF(N152="zákl. přenesená",J152,0)</f>
        <v>0</v>
      </c>
      <c r="BH152" s="147">
        <f>IF(N152="sníž. přenesená",J152,0)</f>
        <v>0</v>
      </c>
      <c r="BI152" s="147">
        <f>IF(N152="nulová",J152,0)</f>
        <v>0</v>
      </c>
      <c r="BJ152" s="18" t="s">
        <v>78</v>
      </c>
      <c r="BK152" s="147">
        <f>ROUND(I152*H152,2)</f>
        <v>0</v>
      </c>
      <c r="BL152" s="18" t="s">
        <v>86</v>
      </c>
      <c r="BM152" s="146" t="s">
        <v>717</v>
      </c>
    </row>
    <row r="153" spans="2:65" s="1" customFormat="1" ht="19.5" x14ac:dyDescent="0.2">
      <c r="B153" s="33"/>
      <c r="D153" s="153" t="s">
        <v>360</v>
      </c>
      <c r="F153" s="180" t="s">
        <v>6158</v>
      </c>
      <c r="I153" s="150"/>
      <c r="L153" s="33"/>
      <c r="M153" s="151"/>
      <c r="T153" s="54"/>
      <c r="AT153" s="18" t="s">
        <v>360</v>
      </c>
      <c r="AU153" s="18" t="s">
        <v>78</v>
      </c>
    </row>
    <row r="154" spans="2:65" s="1" customFormat="1" ht="16.5" customHeight="1" x14ac:dyDescent="0.2">
      <c r="B154" s="134"/>
      <c r="C154" s="135" t="s">
        <v>505</v>
      </c>
      <c r="D154" s="135" t="s">
        <v>306</v>
      </c>
      <c r="E154" s="136" t="s">
        <v>4846</v>
      </c>
      <c r="F154" s="137" t="s">
        <v>4847</v>
      </c>
      <c r="G154" s="138" t="s">
        <v>871</v>
      </c>
      <c r="H154" s="139">
        <v>2</v>
      </c>
      <c r="I154" s="140"/>
      <c r="J154" s="141">
        <f>ROUND(I154*H154,2)</f>
        <v>0</v>
      </c>
      <c r="K154" s="137" t="s">
        <v>4895</v>
      </c>
      <c r="L154" s="33"/>
      <c r="M154" s="142" t="s">
        <v>2</v>
      </c>
      <c r="N154" s="143" t="s">
        <v>42</v>
      </c>
      <c r="P154" s="144">
        <f>O154*H154</f>
        <v>0</v>
      </c>
      <c r="Q154" s="144">
        <v>0</v>
      </c>
      <c r="R154" s="144">
        <f>Q154*H154</f>
        <v>0</v>
      </c>
      <c r="S154" s="144">
        <v>0</v>
      </c>
      <c r="T154" s="145">
        <f>S154*H154</f>
        <v>0</v>
      </c>
      <c r="AR154" s="146" t="s">
        <v>86</v>
      </c>
      <c r="AT154" s="146" t="s">
        <v>306</v>
      </c>
      <c r="AU154" s="146" t="s">
        <v>78</v>
      </c>
      <c r="AY154" s="18" t="s">
        <v>304</v>
      </c>
      <c r="BE154" s="147">
        <f>IF(N154="základní",J154,0)</f>
        <v>0</v>
      </c>
      <c r="BF154" s="147">
        <f>IF(N154="snížená",J154,0)</f>
        <v>0</v>
      </c>
      <c r="BG154" s="147">
        <f>IF(N154="zákl. přenesená",J154,0)</f>
        <v>0</v>
      </c>
      <c r="BH154" s="147">
        <f>IF(N154="sníž. přenesená",J154,0)</f>
        <v>0</v>
      </c>
      <c r="BI154" s="147">
        <f>IF(N154="nulová",J154,0)</f>
        <v>0</v>
      </c>
      <c r="BJ154" s="18" t="s">
        <v>78</v>
      </c>
      <c r="BK154" s="147">
        <f>ROUND(I154*H154,2)</f>
        <v>0</v>
      </c>
      <c r="BL154" s="18" t="s">
        <v>86</v>
      </c>
      <c r="BM154" s="146" t="s">
        <v>742</v>
      </c>
    </row>
    <row r="155" spans="2:65" s="1" customFormat="1" ht="29.25" x14ac:dyDescent="0.2">
      <c r="B155" s="33"/>
      <c r="D155" s="153" t="s">
        <v>360</v>
      </c>
      <c r="F155" s="180" t="s">
        <v>6159</v>
      </c>
      <c r="I155" s="150"/>
      <c r="L155" s="33"/>
      <c r="M155" s="151"/>
      <c r="T155" s="54"/>
      <c r="AT155" s="18" t="s">
        <v>360</v>
      </c>
      <c r="AU155" s="18" t="s">
        <v>78</v>
      </c>
    </row>
    <row r="156" spans="2:65" s="1" customFormat="1" ht="16.5" customHeight="1" x14ac:dyDescent="0.2">
      <c r="B156" s="134"/>
      <c r="C156" s="135" t="s">
        <v>512</v>
      </c>
      <c r="D156" s="135" t="s">
        <v>306</v>
      </c>
      <c r="E156" s="136" t="s">
        <v>6106</v>
      </c>
      <c r="F156" s="137" t="s">
        <v>6160</v>
      </c>
      <c r="G156" s="138" t="s">
        <v>179</v>
      </c>
      <c r="H156" s="139">
        <v>70</v>
      </c>
      <c r="I156" s="140"/>
      <c r="J156" s="141">
        <f>ROUND(I156*H156,2)</f>
        <v>0</v>
      </c>
      <c r="K156" s="137" t="s">
        <v>4895</v>
      </c>
      <c r="L156" s="33"/>
      <c r="M156" s="142" t="s">
        <v>2</v>
      </c>
      <c r="N156" s="143" t="s">
        <v>42</v>
      </c>
      <c r="P156" s="144">
        <f>O156*H156</f>
        <v>0</v>
      </c>
      <c r="Q156" s="144">
        <v>0</v>
      </c>
      <c r="R156" s="144">
        <f>Q156*H156</f>
        <v>0</v>
      </c>
      <c r="S156" s="144">
        <v>0</v>
      </c>
      <c r="T156" s="145">
        <f>S156*H156</f>
        <v>0</v>
      </c>
      <c r="AR156" s="146" t="s">
        <v>86</v>
      </c>
      <c r="AT156" s="146" t="s">
        <v>306</v>
      </c>
      <c r="AU156" s="146" t="s">
        <v>78</v>
      </c>
      <c r="AY156" s="18" t="s">
        <v>304</v>
      </c>
      <c r="BE156" s="147">
        <f>IF(N156="základní",J156,0)</f>
        <v>0</v>
      </c>
      <c r="BF156" s="147">
        <f>IF(N156="snížená",J156,0)</f>
        <v>0</v>
      </c>
      <c r="BG156" s="147">
        <f>IF(N156="zákl. přenesená",J156,0)</f>
        <v>0</v>
      </c>
      <c r="BH156" s="147">
        <f>IF(N156="sníž. přenesená",J156,0)</f>
        <v>0</v>
      </c>
      <c r="BI156" s="147">
        <f>IF(N156="nulová",J156,0)</f>
        <v>0</v>
      </c>
      <c r="BJ156" s="18" t="s">
        <v>78</v>
      </c>
      <c r="BK156" s="147">
        <f>ROUND(I156*H156,2)</f>
        <v>0</v>
      </c>
      <c r="BL156" s="18" t="s">
        <v>86</v>
      </c>
      <c r="BM156" s="146" t="s">
        <v>758</v>
      </c>
    </row>
    <row r="157" spans="2:65" s="1" customFormat="1" ht="19.5" x14ac:dyDescent="0.2">
      <c r="B157" s="33"/>
      <c r="D157" s="153" t="s">
        <v>360</v>
      </c>
      <c r="F157" s="180" t="s">
        <v>6161</v>
      </c>
      <c r="I157" s="150"/>
      <c r="L157" s="33"/>
      <c r="M157" s="151"/>
      <c r="T157" s="54"/>
      <c r="AT157" s="18" t="s">
        <v>360</v>
      </c>
      <c r="AU157" s="18" t="s">
        <v>78</v>
      </c>
    </row>
    <row r="158" spans="2:65" s="1" customFormat="1" ht="16.5" customHeight="1" x14ac:dyDescent="0.2">
      <c r="B158" s="134"/>
      <c r="C158" s="135" t="s">
        <v>534</v>
      </c>
      <c r="D158" s="135" t="s">
        <v>306</v>
      </c>
      <c r="E158" s="136" t="s">
        <v>6162</v>
      </c>
      <c r="F158" s="137" t="s">
        <v>6163</v>
      </c>
      <c r="G158" s="138" t="s">
        <v>179</v>
      </c>
      <c r="H158" s="139">
        <v>68</v>
      </c>
      <c r="I158" s="140"/>
      <c r="J158" s="141">
        <f>ROUND(I158*H158,2)</f>
        <v>0</v>
      </c>
      <c r="K158" s="137" t="s">
        <v>4895</v>
      </c>
      <c r="L158" s="33"/>
      <c r="M158" s="142" t="s">
        <v>2</v>
      </c>
      <c r="N158" s="143" t="s">
        <v>42</v>
      </c>
      <c r="P158" s="144">
        <f>O158*H158</f>
        <v>0</v>
      </c>
      <c r="Q158" s="144">
        <v>0</v>
      </c>
      <c r="R158" s="144">
        <f>Q158*H158</f>
        <v>0</v>
      </c>
      <c r="S158" s="144">
        <v>0</v>
      </c>
      <c r="T158" s="145">
        <f>S158*H158</f>
        <v>0</v>
      </c>
      <c r="AR158" s="146" t="s">
        <v>86</v>
      </c>
      <c r="AT158" s="146" t="s">
        <v>306</v>
      </c>
      <c r="AU158" s="146" t="s">
        <v>78</v>
      </c>
      <c r="AY158" s="18" t="s">
        <v>304</v>
      </c>
      <c r="BE158" s="147">
        <f>IF(N158="základní",J158,0)</f>
        <v>0</v>
      </c>
      <c r="BF158" s="147">
        <f>IF(N158="snížená",J158,0)</f>
        <v>0</v>
      </c>
      <c r="BG158" s="147">
        <f>IF(N158="zákl. přenesená",J158,0)</f>
        <v>0</v>
      </c>
      <c r="BH158" s="147">
        <f>IF(N158="sníž. přenesená",J158,0)</f>
        <v>0</v>
      </c>
      <c r="BI158" s="147">
        <f>IF(N158="nulová",J158,0)</f>
        <v>0</v>
      </c>
      <c r="BJ158" s="18" t="s">
        <v>78</v>
      </c>
      <c r="BK158" s="147">
        <f>ROUND(I158*H158,2)</f>
        <v>0</v>
      </c>
      <c r="BL158" s="18" t="s">
        <v>86</v>
      </c>
      <c r="BM158" s="146" t="s">
        <v>779</v>
      </c>
    </row>
    <row r="159" spans="2:65" s="1" customFormat="1" ht="19.5" x14ac:dyDescent="0.2">
      <c r="B159" s="33"/>
      <c r="D159" s="153" t="s">
        <v>360</v>
      </c>
      <c r="F159" s="180" t="s">
        <v>6142</v>
      </c>
      <c r="I159" s="150"/>
      <c r="L159" s="33"/>
      <c r="M159" s="151"/>
      <c r="T159" s="54"/>
      <c r="AT159" s="18" t="s">
        <v>360</v>
      </c>
      <c r="AU159" s="18" t="s">
        <v>78</v>
      </c>
    </row>
    <row r="160" spans="2:65" s="1" customFormat="1" ht="21.75" customHeight="1" x14ac:dyDescent="0.2">
      <c r="B160" s="134"/>
      <c r="C160" s="135" t="s">
        <v>541</v>
      </c>
      <c r="D160" s="135" t="s">
        <v>306</v>
      </c>
      <c r="E160" s="136" t="s">
        <v>6164</v>
      </c>
      <c r="F160" s="137" t="s">
        <v>6165</v>
      </c>
      <c r="G160" s="138" t="s">
        <v>6166</v>
      </c>
      <c r="H160" s="139">
        <v>2</v>
      </c>
      <c r="I160" s="140"/>
      <c r="J160" s="141">
        <f>ROUND(I160*H160,2)</f>
        <v>0</v>
      </c>
      <c r="K160" s="137" t="s">
        <v>4895</v>
      </c>
      <c r="L160" s="33"/>
      <c r="M160" s="142" t="s">
        <v>2</v>
      </c>
      <c r="N160" s="143" t="s">
        <v>42</v>
      </c>
      <c r="P160" s="144">
        <f>O160*H160</f>
        <v>0</v>
      </c>
      <c r="Q160" s="144">
        <v>0</v>
      </c>
      <c r="R160" s="144">
        <f>Q160*H160</f>
        <v>0</v>
      </c>
      <c r="S160" s="144">
        <v>0</v>
      </c>
      <c r="T160" s="145">
        <f>S160*H160</f>
        <v>0</v>
      </c>
      <c r="AR160" s="146" t="s">
        <v>86</v>
      </c>
      <c r="AT160" s="146" t="s">
        <v>306</v>
      </c>
      <c r="AU160" s="146" t="s">
        <v>78</v>
      </c>
      <c r="AY160" s="18" t="s">
        <v>304</v>
      </c>
      <c r="BE160" s="147">
        <f>IF(N160="základní",J160,0)</f>
        <v>0</v>
      </c>
      <c r="BF160" s="147">
        <f>IF(N160="snížená",J160,0)</f>
        <v>0</v>
      </c>
      <c r="BG160" s="147">
        <f>IF(N160="zákl. přenesená",J160,0)</f>
        <v>0</v>
      </c>
      <c r="BH160" s="147">
        <f>IF(N160="sníž. přenesená",J160,0)</f>
        <v>0</v>
      </c>
      <c r="BI160" s="147">
        <f>IF(N160="nulová",J160,0)</f>
        <v>0</v>
      </c>
      <c r="BJ160" s="18" t="s">
        <v>78</v>
      </c>
      <c r="BK160" s="147">
        <f>ROUND(I160*H160,2)</f>
        <v>0</v>
      </c>
      <c r="BL160" s="18" t="s">
        <v>86</v>
      </c>
      <c r="BM160" s="146" t="s">
        <v>809</v>
      </c>
    </row>
    <row r="161" spans="2:47" s="1" customFormat="1" ht="19.5" x14ac:dyDescent="0.2">
      <c r="B161" s="33"/>
      <c r="D161" s="153" t="s">
        <v>360</v>
      </c>
      <c r="F161" s="180" t="s">
        <v>4392</v>
      </c>
      <c r="I161" s="150"/>
      <c r="L161" s="33"/>
      <c r="M161" s="191"/>
      <c r="N161" s="192"/>
      <c r="O161" s="192"/>
      <c r="P161" s="192"/>
      <c r="Q161" s="192"/>
      <c r="R161" s="192"/>
      <c r="S161" s="192"/>
      <c r="T161" s="193"/>
      <c r="AT161" s="18" t="s">
        <v>360</v>
      </c>
      <c r="AU161" s="18" t="s">
        <v>78</v>
      </c>
    </row>
    <row r="162" spans="2:47" s="1" customFormat="1" ht="6.95" customHeight="1" x14ac:dyDescent="0.2">
      <c r="B162" s="42"/>
      <c r="C162" s="43"/>
      <c r="D162" s="43"/>
      <c r="E162" s="43"/>
      <c r="F162" s="43"/>
      <c r="G162" s="43"/>
      <c r="H162" s="43"/>
      <c r="I162" s="43"/>
      <c r="J162" s="43"/>
      <c r="K162" s="43"/>
      <c r="L162" s="33"/>
    </row>
  </sheetData>
  <sheetProtection algorithmName="SHA-512" hashValue="e7lKpLjX7E8Lz+2dO2FN+0BExGgLD23CkGAorE/ij2wMoUo5K/fs4igUY1It9r7gfXTW500fbpdidXht5UnNRw==" saltValue="HTA6h8vIRzdZlX+4+5Sa6g==" spinCount="100000" sheet="1" objects="1" scenarios="1"/>
  <autoFilter ref="C92:K161" xr:uid="{00000000-0009-0000-0000-00000A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6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17" t="s">
        <v>5</v>
      </c>
      <c r="M2" s="302"/>
      <c r="N2" s="302"/>
      <c r="O2" s="302"/>
      <c r="P2" s="302"/>
      <c r="Q2" s="302"/>
      <c r="R2" s="302"/>
      <c r="S2" s="302"/>
      <c r="T2" s="302"/>
      <c r="U2" s="302"/>
      <c r="V2" s="302"/>
      <c r="AT2" s="18" t="s">
        <v>118</v>
      </c>
      <c r="AZ2" s="91" t="s">
        <v>6167</v>
      </c>
      <c r="BA2" s="91" t="s">
        <v>6168</v>
      </c>
      <c r="BB2" s="91" t="s">
        <v>134</v>
      </c>
      <c r="BC2" s="91" t="s">
        <v>6169</v>
      </c>
      <c r="BD2" s="91" t="s">
        <v>80</v>
      </c>
    </row>
    <row r="3" spans="2:56" ht="6.95" customHeight="1" x14ac:dyDescent="0.2">
      <c r="B3" s="19"/>
      <c r="C3" s="20"/>
      <c r="D3" s="20"/>
      <c r="E3" s="20"/>
      <c r="F3" s="20"/>
      <c r="G3" s="20"/>
      <c r="H3" s="20"/>
      <c r="I3" s="20"/>
      <c r="J3" s="20"/>
      <c r="K3" s="20"/>
      <c r="L3" s="21"/>
      <c r="AT3" s="18" t="s">
        <v>80</v>
      </c>
      <c r="AZ3" s="91" t="s">
        <v>6170</v>
      </c>
      <c r="BA3" s="91" t="s">
        <v>6171</v>
      </c>
      <c r="BB3" s="91" t="s">
        <v>134</v>
      </c>
      <c r="BC3" s="91" t="s">
        <v>6172</v>
      </c>
      <c r="BD3" s="91" t="s">
        <v>80</v>
      </c>
    </row>
    <row r="4" spans="2:56" ht="24.95" customHeight="1" x14ac:dyDescent="0.2">
      <c r="B4" s="21"/>
      <c r="D4" s="22" t="s">
        <v>136</v>
      </c>
      <c r="L4" s="21"/>
      <c r="M4" s="92" t="s">
        <v>10</v>
      </c>
      <c r="AT4" s="18" t="s">
        <v>3</v>
      </c>
      <c r="AZ4" s="91" t="s">
        <v>6173</v>
      </c>
      <c r="BA4" s="91" t="s">
        <v>6174</v>
      </c>
      <c r="BB4" s="91" t="s">
        <v>134</v>
      </c>
      <c r="BC4" s="91" t="s">
        <v>6175</v>
      </c>
      <c r="BD4" s="91" t="s">
        <v>80</v>
      </c>
    </row>
    <row r="5" spans="2:56" ht="6.95" customHeight="1" x14ac:dyDescent="0.2">
      <c r="B5" s="21"/>
      <c r="L5" s="21"/>
      <c r="AZ5" s="91" t="s">
        <v>6176</v>
      </c>
      <c r="BA5" s="91" t="s">
        <v>6177</v>
      </c>
      <c r="BB5" s="91" t="s">
        <v>134</v>
      </c>
      <c r="BC5" s="91" t="s">
        <v>6178</v>
      </c>
      <c r="BD5" s="91" t="s">
        <v>80</v>
      </c>
    </row>
    <row r="6" spans="2:56" ht="12" customHeight="1" x14ac:dyDescent="0.2">
      <c r="B6" s="21"/>
      <c r="D6" s="28" t="s">
        <v>16</v>
      </c>
      <c r="L6" s="21"/>
    </row>
    <row r="7" spans="2:56" ht="26.25" customHeight="1" x14ac:dyDescent="0.2">
      <c r="B7" s="21"/>
      <c r="E7" s="330" t="str">
        <f>'Rekapitulace stavby'!K6</f>
        <v>Výstavba nové výjezdové základny ZZS PAK ve Svitavách - bez mobiliáře</v>
      </c>
      <c r="F7" s="331"/>
      <c r="G7" s="331"/>
      <c r="H7" s="331"/>
      <c r="L7" s="21"/>
    </row>
    <row r="8" spans="2:56" s="1" customFormat="1" ht="12" customHeight="1" x14ac:dyDescent="0.2">
      <c r="B8" s="33"/>
      <c r="D8" s="28" t="s">
        <v>149</v>
      </c>
      <c r="L8" s="33"/>
    </row>
    <row r="9" spans="2:56" s="1" customFormat="1" ht="16.5" customHeight="1" x14ac:dyDescent="0.2">
      <c r="B9" s="33"/>
      <c r="E9" s="326" t="s">
        <v>6179</v>
      </c>
      <c r="F9" s="329"/>
      <c r="G9" s="329"/>
      <c r="H9" s="329"/>
      <c r="L9" s="33"/>
    </row>
    <row r="10" spans="2:56" s="1" customFormat="1" x14ac:dyDescent="0.2">
      <c r="B10" s="33"/>
      <c r="L10" s="33"/>
    </row>
    <row r="11" spans="2:56" s="1" customFormat="1" ht="12" customHeight="1" x14ac:dyDescent="0.2">
      <c r="B11" s="33"/>
      <c r="D11" s="28" t="s">
        <v>18</v>
      </c>
      <c r="F11" s="26" t="s">
        <v>2</v>
      </c>
      <c r="I11" s="28" t="s">
        <v>19</v>
      </c>
      <c r="J11" s="26" t="s">
        <v>2</v>
      </c>
      <c r="L11" s="33"/>
    </row>
    <row r="12" spans="2:56" s="1" customFormat="1" ht="12" customHeight="1" x14ac:dyDescent="0.2">
      <c r="B12" s="33"/>
      <c r="D12" s="28" t="s">
        <v>20</v>
      </c>
      <c r="F12" s="26" t="s">
        <v>21</v>
      </c>
      <c r="I12" s="28" t="s">
        <v>22</v>
      </c>
      <c r="J12" s="50" t="str">
        <f>'Rekapitulace stavby'!AN8</f>
        <v>9. 5. 2023</v>
      </c>
      <c r="L12" s="33"/>
    </row>
    <row r="13" spans="2:56" s="1" customFormat="1" ht="10.9" customHeight="1" x14ac:dyDescent="0.2">
      <c r="B13" s="33"/>
      <c r="L13" s="33"/>
    </row>
    <row r="14" spans="2:56" s="1" customFormat="1" ht="12" customHeight="1" x14ac:dyDescent="0.2">
      <c r="B14" s="33"/>
      <c r="D14" s="28" t="s">
        <v>24</v>
      </c>
      <c r="I14" s="28" t="s">
        <v>25</v>
      </c>
      <c r="J14" s="26" t="str">
        <f>IF('Rekapitulace stavby'!AN10="","",'Rekapitulace stavby'!AN10)</f>
        <v/>
      </c>
      <c r="L14" s="33"/>
    </row>
    <row r="15" spans="2:56" s="1" customFormat="1" ht="18" customHeight="1" x14ac:dyDescent="0.2">
      <c r="B15" s="33"/>
      <c r="E15" s="26" t="str">
        <f>IF('Rekapitulace stavby'!E11="","",'Rekapitulace stavby'!E11)</f>
        <v xml:space="preserve"> </v>
      </c>
      <c r="I15" s="28" t="s">
        <v>26</v>
      </c>
      <c r="J15" s="26" t="str">
        <f>IF('Rekapitulace stavby'!AN11="","",'Rekapitulace stavby'!AN11)</f>
        <v/>
      </c>
      <c r="L15" s="33"/>
    </row>
    <row r="16" spans="2:56" s="1" customFormat="1" ht="6.95" customHeight="1" x14ac:dyDescent="0.2">
      <c r="B16" s="33"/>
      <c r="L16" s="33"/>
    </row>
    <row r="17" spans="2:12" s="1" customFormat="1" ht="12" customHeight="1" x14ac:dyDescent="0.2">
      <c r="B17" s="33"/>
      <c r="D17" s="28" t="s">
        <v>27</v>
      </c>
      <c r="I17" s="28" t="s">
        <v>25</v>
      </c>
      <c r="J17" s="29" t="str">
        <f>'Rekapitulace stavby'!AN13</f>
        <v>Vyplň údaj</v>
      </c>
      <c r="L17" s="33"/>
    </row>
    <row r="18" spans="2:12" s="1" customFormat="1" ht="18" customHeight="1" x14ac:dyDescent="0.2">
      <c r="B18" s="33"/>
      <c r="E18" s="332" t="str">
        <f>'Rekapitulace stavby'!E14</f>
        <v>Vyplň údaj</v>
      </c>
      <c r="F18" s="301"/>
      <c r="G18" s="301"/>
      <c r="H18" s="301"/>
      <c r="I18" s="28" t="s">
        <v>26</v>
      </c>
      <c r="J18" s="29" t="str">
        <f>'Rekapitulace stavby'!AN14</f>
        <v>Vyplň údaj</v>
      </c>
      <c r="L18" s="33"/>
    </row>
    <row r="19" spans="2:12" s="1" customFormat="1" ht="6.95" customHeight="1" x14ac:dyDescent="0.2">
      <c r="B19" s="33"/>
      <c r="L19" s="33"/>
    </row>
    <row r="20" spans="2:12" s="1" customFormat="1" ht="12" customHeight="1" x14ac:dyDescent="0.2">
      <c r="B20" s="33"/>
      <c r="D20" s="28" t="s">
        <v>29</v>
      </c>
      <c r="I20" s="28" t="s">
        <v>25</v>
      </c>
      <c r="J20" s="26" t="s">
        <v>30</v>
      </c>
      <c r="L20" s="33"/>
    </row>
    <row r="21" spans="2:12" s="1" customFormat="1" ht="18" customHeight="1" x14ac:dyDescent="0.2">
      <c r="B21" s="33"/>
      <c r="E21" s="26" t="s">
        <v>2</v>
      </c>
      <c r="I21" s="28" t="s">
        <v>26</v>
      </c>
      <c r="J21" s="26" t="s">
        <v>2</v>
      </c>
      <c r="L21" s="33"/>
    </row>
    <row r="22" spans="2:12" s="1" customFormat="1" ht="6.95" customHeight="1" x14ac:dyDescent="0.2">
      <c r="B22" s="33"/>
      <c r="L22" s="33"/>
    </row>
    <row r="23" spans="2:12" s="1" customFormat="1" ht="12" customHeight="1" x14ac:dyDescent="0.2">
      <c r="B23" s="33"/>
      <c r="D23" s="28" t="s">
        <v>33</v>
      </c>
      <c r="I23" s="28" t="s">
        <v>25</v>
      </c>
      <c r="J23" s="26" t="str">
        <f>IF('Rekapitulace stavby'!AN19="","",'Rekapitulace stavby'!AN19)</f>
        <v/>
      </c>
      <c r="L23" s="33"/>
    </row>
    <row r="24" spans="2:12" s="1" customFormat="1" ht="18" customHeight="1" x14ac:dyDescent="0.2">
      <c r="B24" s="33"/>
      <c r="E24" s="26" t="str">
        <f>IF('Rekapitulace stavby'!E20="","",'Rekapitulace stavby'!E20)</f>
        <v>Ing.Jiří Pitra</v>
      </c>
      <c r="I24" s="28" t="s">
        <v>26</v>
      </c>
      <c r="J24" s="26" t="str">
        <f>IF('Rekapitulace stavby'!AN20="","",'Rekapitulace stavby'!AN20)</f>
        <v/>
      </c>
      <c r="L24" s="33"/>
    </row>
    <row r="25" spans="2:12" s="1" customFormat="1" ht="6.95" customHeight="1" x14ac:dyDescent="0.2">
      <c r="B25" s="33"/>
      <c r="L25" s="33"/>
    </row>
    <row r="26" spans="2:12" s="1" customFormat="1" ht="12" customHeight="1" x14ac:dyDescent="0.2">
      <c r="B26" s="33"/>
      <c r="D26" s="28" t="s">
        <v>35</v>
      </c>
      <c r="L26" s="33"/>
    </row>
    <row r="27" spans="2:12" s="7" customFormat="1" ht="16.5" customHeight="1" x14ac:dyDescent="0.2">
      <c r="B27" s="93"/>
      <c r="E27" s="306" t="s">
        <v>2</v>
      </c>
      <c r="F27" s="306"/>
      <c r="G27" s="306"/>
      <c r="H27" s="30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5" t="s">
        <v>37</v>
      </c>
      <c r="J30" s="64">
        <f>ROUND(J83,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39</v>
      </c>
      <c r="I32" s="36" t="s">
        <v>38</v>
      </c>
      <c r="J32" s="36" t="s">
        <v>40</v>
      </c>
      <c r="L32" s="33"/>
    </row>
    <row r="33" spans="2:12" s="1" customFormat="1" ht="14.45" customHeight="1" x14ac:dyDescent="0.2">
      <c r="B33" s="33"/>
      <c r="D33" s="53" t="s">
        <v>41</v>
      </c>
      <c r="E33" s="28" t="s">
        <v>42</v>
      </c>
      <c r="F33" s="84">
        <f>ROUND((SUM(BE83:BE159)),  2)</f>
        <v>0</v>
      </c>
      <c r="I33" s="96">
        <v>0.21</v>
      </c>
      <c r="J33" s="84">
        <f>ROUND(((SUM(BE83:BE159))*I33),  2)</f>
        <v>0</v>
      </c>
      <c r="L33" s="33"/>
    </row>
    <row r="34" spans="2:12" s="1" customFormat="1" ht="14.45" customHeight="1" x14ac:dyDescent="0.2">
      <c r="B34" s="33"/>
      <c r="E34" s="28" t="s">
        <v>43</v>
      </c>
      <c r="F34" s="84">
        <f>ROUND((SUM(BF83:BF159)),  2)</f>
        <v>0</v>
      </c>
      <c r="I34" s="96">
        <v>0.15</v>
      </c>
      <c r="J34" s="84">
        <f>ROUND(((SUM(BF83:BF159))*I34),  2)</f>
        <v>0</v>
      </c>
      <c r="L34" s="33"/>
    </row>
    <row r="35" spans="2:12" s="1" customFormat="1" ht="14.45" hidden="1" customHeight="1" x14ac:dyDescent="0.2">
      <c r="B35" s="33"/>
      <c r="E35" s="28" t="s">
        <v>44</v>
      </c>
      <c r="F35" s="84">
        <f>ROUND((SUM(BG83:BG159)),  2)</f>
        <v>0</v>
      </c>
      <c r="I35" s="96">
        <v>0.21</v>
      </c>
      <c r="J35" s="84">
        <f>0</f>
        <v>0</v>
      </c>
      <c r="L35" s="33"/>
    </row>
    <row r="36" spans="2:12" s="1" customFormat="1" ht="14.45" hidden="1" customHeight="1" x14ac:dyDescent="0.2">
      <c r="B36" s="33"/>
      <c r="E36" s="28" t="s">
        <v>45</v>
      </c>
      <c r="F36" s="84">
        <f>ROUND((SUM(BH83:BH159)),  2)</f>
        <v>0</v>
      </c>
      <c r="I36" s="96">
        <v>0.15</v>
      </c>
      <c r="J36" s="84">
        <f>0</f>
        <v>0</v>
      </c>
      <c r="L36" s="33"/>
    </row>
    <row r="37" spans="2:12" s="1" customFormat="1" ht="14.45" hidden="1" customHeight="1" x14ac:dyDescent="0.2">
      <c r="B37" s="33"/>
      <c r="E37" s="28" t="s">
        <v>46</v>
      </c>
      <c r="F37" s="84">
        <f>ROUND((SUM(BI83:BI159)),  2)</f>
        <v>0</v>
      </c>
      <c r="I37" s="96">
        <v>0</v>
      </c>
      <c r="J37" s="84">
        <f>0</f>
        <v>0</v>
      </c>
      <c r="L37" s="33"/>
    </row>
    <row r="38" spans="2:12" s="1" customFormat="1" ht="6.95" customHeight="1" x14ac:dyDescent="0.2">
      <c r="B38" s="33"/>
      <c r="L38" s="33"/>
    </row>
    <row r="39" spans="2:12" s="1" customFormat="1" ht="25.35" customHeight="1" x14ac:dyDescent="0.2">
      <c r="B39" s="33"/>
      <c r="C39" s="97"/>
      <c r="D39" s="98" t="s">
        <v>47</v>
      </c>
      <c r="E39" s="55"/>
      <c r="F39" s="55"/>
      <c r="G39" s="99" t="s">
        <v>48</v>
      </c>
      <c r="H39" s="100" t="s">
        <v>49</v>
      </c>
      <c r="I39" s="55"/>
      <c r="J39" s="101">
        <f>SUM(J30:J37)</f>
        <v>0</v>
      </c>
      <c r="K39" s="102"/>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234</v>
      </c>
      <c r="L45" s="33"/>
    </row>
    <row r="46" spans="2:12" s="1" customFormat="1" ht="6.95" customHeight="1" x14ac:dyDescent="0.2">
      <c r="B46" s="33"/>
      <c r="L46" s="33"/>
    </row>
    <row r="47" spans="2:12" s="1" customFormat="1" ht="12" customHeight="1" x14ac:dyDescent="0.2">
      <c r="B47" s="33"/>
      <c r="C47" s="28" t="s">
        <v>16</v>
      </c>
      <c r="L47" s="33"/>
    </row>
    <row r="48" spans="2:12" s="1" customFormat="1" ht="26.25" customHeight="1" x14ac:dyDescent="0.2">
      <c r="B48" s="33"/>
      <c r="E48" s="330" t="str">
        <f>E7</f>
        <v>Výstavba nové výjezdové základny ZZS PAK ve Svitavách - bez mobiliáře</v>
      </c>
      <c r="F48" s="331"/>
      <c r="G48" s="331"/>
      <c r="H48" s="331"/>
      <c r="L48" s="33"/>
    </row>
    <row r="49" spans="2:47" s="1" customFormat="1" ht="12" customHeight="1" x14ac:dyDescent="0.2">
      <c r="B49" s="33"/>
      <c r="C49" s="28" t="s">
        <v>149</v>
      </c>
      <c r="L49" s="33"/>
    </row>
    <row r="50" spans="2:47" s="1" customFormat="1" ht="16.5" customHeight="1" x14ac:dyDescent="0.2">
      <c r="B50" s="33"/>
      <c r="E50" s="326" t="str">
        <f>E9</f>
        <v>D2-02 - Požární nádrž</v>
      </c>
      <c r="F50" s="329"/>
      <c r="G50" s="329"/>
      <c r="H50" s="329"/>
      <c r="L50" s="33"/>
    </row>
    <row r="51" spans="2:47" s="1" customFormat="1" ht="6.95" customHeight="1" x14ac:dyDescent="0.2">
      <c r="B51" s="33"/>
      <c r="L51" s="33"/>
    </row>
    <row r="52" spans="2:47" s="1" customFormat="1" ht="12" customHeight="1" x14ac:dyDescent="0.2">
      <c r="B52" s="33"/>
      <c r="C52" s="28" t="s">
        <v>20</v>
      </c>
      <c r="F52" s="26" t="str">
        <f>F12</f>
        <v xml:space="preserve"> </v>
      </c>
      <c r="I52" s="28" t="s">
        <v>22</v>
      </c>
      <c r="J52" s="50" t="str">
        <f>IF(J12="","",J12)</f>
        <v>9. 5. 2023</v>
      </c>
      <c r="L52" s="33"/>
    </row>
    <row r="53" spans="2:47" s="1" customFormat="1" ht="6.95" customHeight="1" x14ac:dyDescent="0.2">
      <c r="B53" s="33"/>
      <c r="L53" s="33"/>
    </row>
    <row r="54" spans="2:47" s="1" customFormat="1" ht="15.2" customHeight="1" x14ac:dyDescent="0.2">
      <c r="B54" s="33"/>
      <c r="C54" s="28" t="s">
        <v>24</v>
      </c>
      <c r="F54" s="26" t="str">
        <f>E15</f>
        <v xml:space="preserve"> </v>
      </c>
      <c r="I54" s="28" t="s">
        <v>29</v>
      </c>
      <c r="J54" s="31" t="str">
        <f>E21</f>
        <v/>
      </c>
      <c r="L54" s="33"/>
    </row>
    <row r="55" spans="2:47" s="1" customFormat="1" ht="15.2" customHeight="1" x14ac:dyDescent="0.2">
      <c r="B55" s="33"/>
      <c r="C55" s="28" t="s">
        <v>27</v>
      </c>
      <c r="F55" s="26" t="str">
        <f>IF(E18="","",E18)</f>
        <v>Vyplň údaj</v>
      </c>
      <c r="I55" s="28" t="s">
        <v>33</v>
      </c>
      <c r="J55" s="31" t="str">
        <f>E24</f>
        <v>Ing.Jiří Pitra</v>
      </c>
      <c r="L55" s="33"/>
    </row>
    <row r="56" spans="2:47" s="1" customFormat="1" ht="10.35" customHeight="1" x14ac:dyDescent="0.2">
      <c r="B56" s="33"/>
      <c r="L56" s="33"/>
    </row>
    <row r="57" spans="2:47" s="1" customFormat="1" ht="29.25" customHeight="1" x14ac:dyDescent="0.2">
      <c r="B57" s="33"/>
      <c r="C57" s="103" t="s">
        <v>235</v>
      </c>
      <c r="D57" s="97"/>
      <c r="E57" s="97"/>
      <c r="F57" s="97"/>
      <c r="G57" s="97"/>
      <c r="H57" s="97"/>
      <c r="I57" s="97"/>
      <c r="J57" s="104" t="s">
        <v>236</v>
      </c>
      <c r="K57" s="97"/>
      <c r="L57" s="33"/>
    </row>
    <row r="58" spans="2:47" s="1" customFormat="1" ht="10.35" customHeight="1" x14ac:dyDescent="0.2">
      <c r="B58" s="33"/>
      <c r="L58" s="33"/>
    </row>
    <row r="59" spans="2:47" s="1" customFormat="1" ht="22.9" customHeight="1" x14ac:dyDescent="0.2">
      <c r="B59" s="33"/>
      <c r="C59" s="105" t="s">
        <v>69</v>
      </c>
      <c r="J59" s="64">
        <f>J83</f>
        <v>0</v>
      </c>
      <c r="L59" s="33"/>
      <c r="AU59" s="18" t="s">
        <v>237</v>
      </c>
    </row>
    <row r="60" spans="2:47" s="8" customFormat="1" ht="24.95" customHeight="1" x14ac:dyDescent="0.2">
      <c r="B60" s="106"/>
      <c r="D60" s="107" t="s">
        <v>238</v>
      </c>
      <c r="E60" s="108"/>
      <c r="F60" s="108"/>
      <c r="G60" s="108"/>
      <c r="H60" s="108"/>
      <c r="I60" s="108"/>
      <c r="J60" s="109">
        <f>J84</f>
        <v>0</v>
      </c>
      <c r="L60" s="106"/>
    </row>
    <row r="61" spans="2:47" s="9" customFormat="1" ht="19.899999999999999" customHeight="1" x14ac:dyDescent="0.2">
      <c r="B61" s="110"/>
      <c r="D61" s="111" t="s">
        <v>239</v>
      </c>
      <c r="E61" s="112"/>
      <c r="F61" s="112"/>
      <c r="G61" s="112"/>
      <c r="H61" s="112"/>
      <c r="I61" s="112"/>
      <c r="J61" s="113">
        <f>J85</f>
        <v>0</v>
      </c>
      <c r="L61" s="110"/>
    </row>
    <row r="62" spans="2:47" s="9" customFormat="1" ht="19.899999999999999" customHeight="1" x14ac:dyDescent="0.2">
      <c r="B62" s="110"/>
      <c r="D62" s="111" t="s">
        <v>6180</v>
      </c>
      <c r="E62" s="112"/>
      <c r="F62" s="112"/>
      <c r="G62" s="112"/>
      <c r="H62" s="112"/>
      <c r="I62" s="112"/>
      <c r="J62" s="113">
        <f>J146</f>
        <v>0</v>
      </c>
      <c r="L62" s="110"/>
    </row>
    <row r="63" spans="2:47" s="9" customFormat="1" ht="19.899999999999999" customHeight="1" x14ac:dyDescent="0.2">
      <c r="B63" s="110"/>
      <c r="D63" s="111" t="s">
        <v>265</v>
      </c>
      <c r="E63" s="112"/>
      <c r="F63" s="112"/>
      <c r="G63" s="112"/>
      <c r="H63" s="112"/>
      <c r="I63" s="112"/>
      <c r="J63" s="113">
        <f>J157</f>
        <v>0</v>
      </c>
      <c r="L63" s="110"/>
    </row>
    <row r="64" spans="2:47" s="1" customFormat="1" ht="21.75" customHeight="1" x14ac:dyDescent="0.2">
      <c r="B64" s="33"/>
      <c r="L64" s="33"/>
    </row>
    <row r="65" spans="2:12" s="1" customFormat="1" ht="6.95" customHeight="1" x14ac:dyDescent="0.2">
      <c r="B65" s="42"/>
      <c r="C65" s="43"/>
      <c r="D65" s="43"/>
      <c r="E65" s="43"/>
      <c r="F65" s="43"/>
      <c r="G65" s="43"/>
      <c r="H65" s="43"/>
      <c r="I65" s="43"/>
      <c r="J65" s="43"/>
      <c r="K65" s="43"/>
      <c r="L65" s="33"/>
    </row>
    <row r="69" spans="2:12" s="1" customFormat="1" ht="6.95" customHeight="1" x14ac:dyDescent="0.2">
      <c r="B69" s="44"/>
      <c r="C69" s="45"/>
      <c r="D69" s="45"/>
      <c r="E69" s="45"/>
      <c r="F69" s="45"/>
      <c r="G69" s="45"/>
      <c r="H69" s="45"/>
      <c r="I69" s="45"/>
      <c r="J69" s="45"/>
      <c r="K69" s="45"/>
      <c r="L69" s="33"/>
    </row>
    <row r="70" spans="2:12" s="1" customFormat="1" ht="24.95" customHeight="1" x14ac:dyDescent="0.2">
      <c r="B70" s="33"/>
      <c r="C70" s="22" t="s">
        <v>289</v>
      </c>
      <c r="L70" s="33"/>
    </row>
    <row r="71" spans="2:12" s="1" customFormat="1" ht="6.95" customHeight="1" x14ac:dyDescent="0.2">
      <c r="B71" s="33"/>
      <c r="L71" s="33"/>
    </row>
    <row r="72" spans="2:12" s="1" customFormat="1" ht="12" customHeight="1" x14ac:dyDescent="0.2">
      <c r="B72" s="33"/>
      <c r="C72" s="28" t="s">
        <v>16</v>
      </c>
      <c r="L72" s="33"/>
    </row>
    <row r="73" spans="2:12" s="1" customFormat="1" ht="26.25" customHeight="1" x14ac:dyDescent="0.2">
      <c r="B73" s="33"/>
      <c r="E73" s="330" t="str">
        <f>E7</f>
        <v>Výstavba nové výjezdové základny ZZS PAK ve Svitavách - bez mobiliáře</v>
      </c>
      <c r="F73" s="331"/>
      <c r="G73" s="331"/>
      <c r="H73" s="331"/>
      <c r="L73" s="33"/>
    </row>
    <row r="74" spans="2:12" s="1" customFormat="1" ht="12" customHeight="1" x14ac:dyDescent="0.2">
      <c r="B74" s="33"/>
      <c r="C74" s="28" t="s">
        <v>149</v>
      </c>
      <c r="L74" s="33"/>
    </row>
    <row r="75" spans="2:12" s="1" customFormat="1" ht="16.5" customHeight="1" x14ac:dyDescent="0.2">
      <c r="B75" s="33"/>
      <c r="E75" s="326" t="str">
        <f>E9</f>
        <v>D2-02 - Požární nádrž</v>
      </c>
      <c r="F75" s="329"/>
      <c r="G75" s="329"/>
      <c r="H75" s="329"/>
      <c r="L75" s="33"/>
    </row>
    <row r="76" spans="2:12" s="1" customFormat="1" ht="6.95" customHeight="1" x14ac:dyDescent="0.2">
      <c r="B76" s="33"/>
      <c r="L76" s="33"/>
    </row>
    <row r="77" spans="2:12" s="1" customFormat="1" ht="12" customHeight="1" x14ac:dyDescent="0.2">
      <c r="B77" s="33"/>
      <c r="C77" s="28" t="s">
        <v>20</v>
      </c>
      <c r="F77" s="26" t="str">
        <f>F12</f>
        <v xml:space="preserve"> </v>
      </c>
      <c r="I77" s="28" t="s">
        <v>22</v>
      </c>
      <c r="J77" s="50" t="str">
        <f>IF(J12="","",J12)</f>
        <v>9. 5. 2023</v>
      </c>
      <c r="L77" s="33"/>
    </row>
    <row r="78" spans="2:12" s="1" customFormat="1" ht="6.95" customHeight="1" x14ac:dyDescent="0.2">
      <c r="B78" s="33"/>
      <c r="L78" s="33"/>
    </row>
    <row r="79" spans="2:12" s="1" customFormat="1" ht="15.2" customHeight="1" x14ac:dyDescent="0.2">
      <c r="B79" s="33"/>
      <c r="C79" s="28" t="s">
        <v>24</v>
      </c>
      <c r="F79" s="26" t="str">
        <f>E15</f>
        <v xml:space="preserve"> </v>
      </c>
      <c r="I79" s="28" t="s">
        <v>29</v>
      </c>
      <c r="J79" s="31" t="str">
        <f>E21</f>
        <v/>
      </c>
      <c r="L79" s="33"/>
    </row>
    <row r="80" spans="2:12" s="1" customFormat="1" ht="15.2" customHeight="1" x14ac:dyDescent="0.2">
      <c r="B80" s="33"/>
      <c r="C80" s="28" t="s">
        <v>27</v>
      </c>
      <c r="F80" s="26" t="str">
        <f>IF(E18="","",E18)</f>
        <v>Vyplň údaj</v>
      </c>
      <c r="I80" s="28" t="s">
        <v>33</v>
      </c>
      <c r="J80" s="31" t="str">
        <f>E24</f>
        <v>Ing.Jiří Pitra</v>
      </c>
      <c r="L80" s="33"/>
    </row>
    <row r="81" spans="2:65" s="1" customFormat="1" ht="10.35" customHeight="1" x14ac:dyDescent="0.2">
      <c r="B81" s="33"/>
      <c r="L81" s="33"/>
    </row>
    <row r="82" spans="2:65" s="10" customFormat="1" ht="29.25" customHeight="1" x14ac:dyDescent="0.2">
      <c r="B82" s="114"/>
      <c r="C82" s="115" t="s">
        <v>290</v>
      </c>
      <c r="D82" s="116" t="s">
        <v>56</v>
      </c>
      <c r="E82" s="116" t="s">
        <v>52</v>
      </c>
      <c r="F82" s="116" t="s">
        <v>53</v>
      </c>
      <c r="G82" s="116" t="s">
        <v>291</v>
      </c>
      <c r="H82" s="116" t="s">
        <v>292</v>
      </c>
      <c r="I82" s="116" t="s">
        <v>293</v>
      </c>
      <c r="J82" s="116" t="s">
        <v>236</v>
      </c>
      <c r="K82" s="117" t="s">
        <v>294</v>
      </c>
      <c r="L82" s="114"/>
      <c r="M82" s="57" t="s">
        <v>2</v>
      </c>
      <c r="N82" s="58" t="s">
        <v>41</v>
      </c>
      <c r="O82" s="58" t="s">
        <v>295</v>
      </c>
      <c r="P82" s="58" t="s">
        <v>296</v>
      </c>
      <c r="Q82" s="58" t="s">
        <v>297</v>
      </c>
      <c r="R82" s="58" t="s">
        <v>298</v>
      </c>
      <c r="S82" s="58" t="s">
        <v>299</v>
      </c>
      <c r="T82" s="59" t="s">
        <v>300</v>
      </c>
    </row>
    <row r="83" spans="2:65" s="1" customFormat="1" ht="22.9" customHeight="1" x14ac:dyDescent="0.25">
      <c r="B83" s="33"/>
      <c r="C83" s="62" t="s">
        <v>301</v>
      </c>
      <c r="J83" s="118">
        <f>BK83</f>
        <v>0</v>
      </c>
      <c r="L83" s="33"/>
      <c r="M83" s="60"/>
      <c r="N83" s="51"/>
      <c r="O83" s="51"/>
      <c r="P83" s="119">
        <f>P84</f>
        <v>0</v>
      </c>
      <c r="Q83" s="51"/>
      <c r="R83" s="119">
        <f>R84</f>
        <v>0.84160000000000001</v>
      </c>
      <c r="S83" s="51"/>
      <c r="T83" s="120">
        <f>T84</f>
        <v>0</v>
      </c>
      <c r="AT83" s="18" t="s">
        <v>70</v>
      </c>
      <c r="AU83" s="18" t="s">
        <v>237</v>
      </c>
      <c r="BK83" s="121">
        <f>BK84</f>
        <v>0</v>
      </c>
    </row>
    <row r="84" spans="2:65" s="11" customFormat="1" ht="25.9" customHeight="1" x14ac:dyDescent="0.2">
      <c r="B84" s="122"/>
      <c r="D84" s="123" t="s">
        <v>70</v>
      </c>
      <c r="E84" s="124" t="s">
        <v>302</v>
      </c>
      <c r="F84" s="124" t="s">
        <v>303</v>
      </c>
      <c r="I84" s="125"/>
      <c r="J84" s="126">
        <f>BK84</f>
        <v>0</v>
      </c>
      <c r="L84" s="122"/>
      <c r="M84" s="127"/>
      <c r="P84" s="128">
        <f>P85+P146+P157</f>
        <v>0</v>
      </c>
      <c r="R84" s="128">
        <f>R85+R146+R157</f>
        <v>0.84160000000000001</v>
      </c>
      <c r="T84" s="129">
        <f>T85+T146+T157</f>
        <v>0</v>
      </c>
      <c r="AR84" s="123" t="s">
        <v>78</v>
      </c>
      <c r="AT84" s="130" t="s">
        <v>70</v>
      </c>
      <c r="AU84" s="130" t="s">
        <v>71</v>
      </c>
      <c r="AY84" s="123" t="s">
        <v>304</v>
      </c>
      <c r="BK84" s="131">
        <f>BK85+BK146+BK157</f>
        <v>0</v>
      </c>
    </row>
    <row r="85" spans="2:65" s="11" customFormat="1" ht="22.9" customHeight="1" x14ac:dyDescent="0.2">
      <c r="B85" s="122"/>
      <c r="D85" s="123" t="s">
        <v>70</v>
      </c>
      <c r="E85" s="132" t="s">
        <v>78</v>
      </c>
      <c r="F85" s="132" t="s">
        <v>305</v>
      </c>
      <c r="I85" s="125"/>
      <c r="J85" s="133">
        <f>BK85</f>
        <v>0</v>
      </c>
      <c r="L85" s="122"/>
      <c r="M85" s="127"/>
      <c r="P85" s="128">
        <f>SUM(P86:P145)</f>
        <v>0</v>
      </c>
      <c r="R85" s="128">
        <f>SUM(R86:R145)</f>
        <v>0</v>
      </c>
      <c r="T85" s="129">
        <f>SUM(T86:T145)</f>
        <v>0</v>
      </c>
      <c r="AR85" s="123" t="s">
        <v>78</v>
      </c>
      <c r="AT85" s="130" t="s">
        <v>70</v>
      </c>
      <c r="AU85" s="130" t="s">
        <v>78</v>
      </c>
      <c r="AY85" s="123" t="s">
        <v>304</v>
      </c>
      <c r="BK85" s="131">
        <f>SUM(BK86:BK145)</f>
        <v>0</v>
      </c>
    </row>
    <row r="86" spans="2:65" s="1" customFormat="1" ht="49.15" customHeight="1" x14ac:dyDescent="0.2">
      <c r="B86" s="134"/>
      <c r="C86" s="135" t="s">
        <v>78</v>
      </c>
      <c r="D86" s="135" t="s">
        <v>306</v>
      </c>
      <c r="E86" s="136" t="s">
        <v>6181</v>
      </c>
      <c r="F86" s="137" t="s">
        <v>6182</v>
      </c>
      <c r="G86" s="138" t="s">
        <v>134</v>
      </c>
      <c r="H86" s="139">
        <v>81.11</v>
      </c>
      <c r="I86" s="140"/>
      <c r="J86" s="141">
        <f>ROUND(I86*H86,2)</f>
        <v>0</v>
      </c>
      <c r="K86" s="137" t="s">
        <v>309</v>
      </c>
      <c r="L86" s="33"/>
      <c r="M86" s="142" t="s">
        <v>2</v>
      </c>
      <c r="N86" s="143" t="s">
        <v>42</v>
      </c>
      <c r="P86" s="144">
        <f>O86*H86</f>
        <v>0</v>
      </c>
      <c r="Q86" s="144">
        <v>0</v>
      </c>
      <c r="R86" s="144">
        <f>Q86*H86</f>
        <v>0</v>
      </c>
      <c r="S86" s="144">
        <v>0</v>
      </c>
      <c r="T86" s="145">
        <f>S86*H86</f>
        <v>0</v>
      </c>
      <c r="AR86" s="146" t="s">
        <v>86</v>
      </c>
      <c r="AT86" s="146" t="s">
        <v>306</v>
      </c>
      <c r="AU86" s="146" t="s">
        <v>80</v>
      </c>
      <c r="AY86" s="18" t="s">
        <v>304</v>
      </c>
      <c r="BE86" s="147">
        <f>IF(N86="základní",J86,0)</f>
        <v>0</v>
      </c>
      <c r="BF86" s="147">
        <f>IF(N86="snížená",J86,0)</f>
        <v>0</v>
      </c>
      <c r="BG86" s="147">
        <f>IF(N86="zákl. přenesená",J86,0)</f>
        <v>0</v>
      </c>
      <c r="BH86" s="147">
        <f>IF(N86="sníž. přenesená",J86,0)</f>
        <v>0</v>
      </c>
      <c r="BI86" s="147">
        <f>IF(N86="nulová",J86,0)</f>
        <v>0</v>
      </c>
      <c r="BJ86" s="18" t="s">
        <v>78</v>
      </c>
      <c r="BK86" s="147">
        <f>ROUND(I86*H86,2)</f>
        <v>0</v>
      </c>
      <c r="BL86" s="18" t="s">
        <v>86</v>
      </c>
      <c r="BM86" s="146" t="s">
        <v>6183</v>
      </c>
    </row>
    <row r="87" spans="2:65" s="1" customFormat="1" x14ac:dyDescent="0.2">
      <c r="B87" s="33"/>
      <c r="D87" s="148" t="s">
        <v>311</v>
      </c>
      <c r="F87" s="149" t="s">
        <v>6184</v>
      </c>
      <c r="I87" s="150"/>
      <c r="L87" s="33"/>
      <c r="M87" s="151"/>
      <c r="T87" s="54"/>
      <c r="AT87" s="18" t="s">
        <v>311</v>
      </c>
      <c r="AU87" s="18" t="s">
        <v>80</v>
      </c>
    </row>
    <row r="88" spans="2:65" s="12" customFormat="1" x14ac:dyDescent="0.2">
      <c r="B88" s="152"/>
      <c r="D88" s="153" t="s">
        <v>313</v>
      </c>
      <c r="E88" s="154" t="s">
        <v>2</v>
      </c>
      <c r="F88" s="155" t="s">
        <v>335</v>
      </c>
      <c r="H88" s="154" t="s">
        <v>2</v>
      </c>
      <c r="I88" s="156"/>
      <c r="L88" s="152"/>
      <c r="M88" s="157"/>
      <c r="T88" s="158"/>
      <c r="AT88" s="154" t="s">
        <v>313</v>
      </c>
      <c r="AU88" s="154" t="s">
        <v>80</v>
      </c>
      <c r="AV88" s="12" t="s">
        <v>78</v>
      </c>
      <c r="AW88" s="12" t="s">
        <v>32</v>
      </c>
      <c r="AX88" s="12" t="s">
        <v>71</v>
      </c>
      <c r="AY88" s="154" t="s">
        <v>304</v>
      </c>
    </row>
    <row r="89" spans="2:65" s="12" customFormat="1" x14ac:dyDescent="0.2">
      <c r="B89" s="152"/>
      <c r="D89" s="153" t="s">
        <v>313</v>
      </c>
      <c r="E89" s="154" t="s">
        <v>2</v>
      </c>
      <c r="F89" s="155" t="s">
        <v>6185</v>
      </c>
      <c r="H89" s="154" t="s">
        <v>2</v>
      </c>
      <c r="I89" s="156"/>
      <c r="L89" s="152"/>
      <c r="M89" s="157"/>
      <c r="T89" s="158"/>
      <c r="AT89" s="154" t="s">
        <v>313</v>
      </c>
      <c r="AU89" s="154" t="s">
        <v>80</v>
      </c>
      <c r="AV89" s="12" t="s">
        <v>78</v>
      </c>
      <c r="AW89" s="12" t="s">
        <v>32</v>
      </c>
      <c r="AX89" s="12" t="s">
        <v>71</v>
      </c>
      <c r="AY89" s="154" t="s">
        <v>304</v>
      </c>
    </row>
    <row r="90" spans="2:65" s="12" customFormat="1" x14ac:dyDescent="0.2">
      <c r="B90" s="152"/>
      <c r="D90" s="153" t="s">
        <v>313</v>
      </c>
      <c r="E90" s="154" t="s">
        <v>2</v>
      </c>
      <c r="F90" s="155" t="s">
        <v>6186</v>
      </c>
      <c r="H90" s="154" t="s">
        <v>2</v>
      </c>
      <c r="I90" s="156"/>
      <c r="L90" s="152"/>
      <c r="M90" s="157"/>
      <c r="T90" s="158"/>
      <c r="AT90" s="154" t="s">
        <v>313</v>
      </c>
      <c r="AU90" s="154" t="s">
        <v>80</v>
      </c>
      <c r="AV90" s="12" t="s">
        <v>78</v>
      </c>
      <c r="AW90" s="12" t="s">
        <v>32</v>
      </c>
      <c r="AX90" s="12" t="s">
        <v>71</v>
      </c>
      <c r="AY90" s="154" t="s">
        <v>304</v>
      </c>
    </row>
    <row r="91" spans="2:65" s="12" customFormat="1" ht="22.5" x14ac:dyDescent="0.2">
      <c r="B91" s="152"/>
      <c r="D91" s="153" t="s">
        <v>313</v>
      </c>
      <c r="E91" s="154" t="s">
        <v>2</v>
      </c>
      <c r="F91" s="155" t="s">
        <v>6187</v>
      </c>
      <c r="H91" s="154" t="s">
        <v>2</v>
      </c>
      <c r="I91" s="156"/>
      <c r="L91" s="152"/>
      <c r="M91" s="157"/>
      <c r="T91" s="158"/>
      <c r="AT91" s="154" t="s">
        <v>313</v>
      </c>
      <c r="AU91" s="154" t="s">
        <v>80</v>
      </c>
      <c r="AV91" s="12" t="s">
        <v>78</v>
      </c>
      <c r="AW91" s="12" t="s">
        <v>32</v>
      </c>
      <c r="AX91" s="12" t="s">
        <v>71</v>
      </c>
      <c r="AY91" s="154" t="s">
        <v>304</v>
      </c>
    </row>
    <row r="92" spans="2:65" s="12" customFormat="1" ht="22.5" x14ac:dyDescent="0.2">
      <c r="B92" s="152"/>
      <c r="D92" s="153" t="s">
        <v>313</v>
      </c>
      <c r="E92" s="154" t="s">
        <v>2</v>
      </c>
      <c r="F92" s="155" t="s">
        <v>6188</v>
      </c>
      <c r="H92" s="154" t="s">
        <v>2</v>
      </c>
      <c r="I92" s="156"/>
      <c r="L92" s="152"/>
      <c r="M92" s="157"/>
      <c r="T92" s="158"/>
      <c r="AT92" s="154" t="s">
        <v>313</v>
      </c>
      <c r="AU92" s="154" t="s">
        <v>80</v>
      </c>
      <c r="AV92" s="12" t="s">
        <v>78</v>
      </c>
      <c r="AW92" s="12" t="s">
        <v>32</v>
      </c>
      <c r="AX92" s="12" t="s">
        <v>71</v>
      </c>
      <c r="AY92" s="154" t="s">
        <v>304</v>
      </c>
    </row>
    <row r="93" spans="2:65" s="12" customFormat="1" x14ac:dyDescent="0.2">
      <c r="B93" s="152"/>
      <c r="D93" s="153" t="s">
        <v>313</v>
      </c>
      <c r="E93" s="154" t="s">
        <v>2</v>
      </c>
      <c r="F93" s="155" t="s">
        <v>6189</v>
      </c>
      <c r="H93" s="154" t="s">
        <v>2</v>
      </c>
      <c r="I93" s="156"/>
      <c r="L93" s="152"/>
      <c r="M93" s="157"/>
      <c r="T93" s="158"/>
      <c r="AT93" s="154" t="s">
        <v>313</v>
      </c>
      <c r="AU93" s="154" t="s">
        <v>80</v>
      </c>
      <c r="AV93" s="12" t="s">
        <v>78</v>
      </c>
      <c r="AW93" s="12" t="s">
        <v>32</v>
      </c>
      <c r="AX93" s="12" t="s">
        <v>71</v>
      </c>
      <c r="AY93" s="154" t="s">
        <v>304</v>
      </c>
    </row>
    <row r="94" spans="2:65" s="12" customFormat="1" x14ac:dyDescent="0.2">
      <c r="B94" s="152"/>
      <c r="D94" s="153" t="s">
        <v>313</v>
      </c>
      <c r="E94" s="154" t="s">
        <v>2</v>
      </c>
      <c r="F94" s="155" t="s">
        <v>6190</v>
      </c>
      <c r="H94" s="154" t="s">
        <v>2</v>
      </c>
      <c r="I94" s="156"/>
      <c r="L94" s="152"/>
      <c r="M94" s="157"/>
      <c r="T94" s="158"/>
      <c r="AT94" s="154" t="s">
        <v>313</v>
      </c>
      <c r="AU94" s="154" t="s">
        <v>80</v>
      </c>
      <c r="AV94" s="12" t="s">
        <v>78</v>
      </c>
      <c r="AW94" s="12" t="s">
        <v>32</v>
      </c>
      <c r="AX94" s="12" t="s">
        <v>71</v>
      </c>
      <c r="AY94" s="154" t="s">
        <v>304</v>
      </c>
    </row>
    <row r="95" spans="2:65" s="12" customFormat="1" x14ac:dyDescent="0.2">
      <c r="B95" s="152"/>
      <c r="D95" s="153" t="s">
        <v>313</v>
      </c>
      <c r="E95" s="154" t="s">
        <v>2</v>
      </c>
      <c r="F95" s="155" t="s">
        <v>6191</v>
      </c>
      <c r="H95" s="154" t="s">
        <v>2</v>
      </c>
      <c r="I95" s="156"/>
      <c r="L95" s="152"/>
      <c r="M95" s="157"/>
      <c r="T95" s="158"/>
      <c r="AT95" s="154" t="s">
        <v>313</v>
      </c>
      <c r="AU95" s="154" t="s">
        <v>80</v>
      </c>
      <c r="AV95" s="12" t="s">
        <v>78</v>
      </c>
      <c r="AW95" s="12" t="s">
        <v>32</v>
      </c>
      <c r="AX95" s="12" t="s">
        <v>71</v>
      </c>
      <c r="AY95" s="154" t="s">
        <v>304</v>
      </c>
    </row>
    <row r="96" spans="2:65" s="13" customFormat="1" x14ac:dyDescent="0.2">
      <c r="B96" s="159"/>
      <c r="D96" s="153" t="s">
        <v>313</v>
      </c>
      <c r="E96" s="160" t="s">
        <v>2</v>
      </c>
      <c r="F96" s="161" t="s">
        <v>6192</v>
      </c>
      <c r="H96" s="162">
        <v>81.11</v>
      </c>
      <c r="I96" s="163"/>
      <c r="L96" s="159"/>
      <c r="M96" s="164"/>
      <c r="T96" s="165"/>
      <c r="AT96" s="160" t="s">
        <v>313</v>
      </c>
      <c r="AU96" s="160" t="s">
        <v>80</v>
      </c>
      <c r="AV96" s="13" t="s">
        <v>80</v>
      </c>
      <c r="AW96" s="13" t="s">
        <v>32</v>
      </c>
      <c r="AX96" s="13" t="s">
        <v>71</v>
      </c>
      <c r="AY96" s="160" t="s">
        <v>304</v>
      </c>
    </row>
    <row r="97" spans="2:65" s="15" customFormat="1" x14ac:dyDescent="0.2">
      <c r="B97" s="173"/>
      <c r="D97" s="153" t="s">
        <v>313</v>
      </c>
      <c r="E97" s="174" t="s">
        <v>6167</v>
      </c>
      <c r="F97" s="175" t="s">
        <v>323</v>
      </c>
      <c r="H97" s="176">
        <v>81.11</v>
      </c>
      <c r="I97" s="177"/>
      <c r="L97" s="173"/>
      <c r="M97" s="178"/>
      <c r="T97" s="179"/>
      <c r="AT97" s="174" t="s">
        <v>313</v>
      </c>
      <c r="AU97" s="174" t="s">
        <v>80</v>
      </c>
      <c r="AV97" s="15" t="s">
        <v>86</v>
      </c>
      <c r="AW97" s="15" t="s">
        <v>32</v>
      </c>
      <c r="AX97" s="15" t="s">
        <v>78</v>
      </c>
      <c r="AY97" s="174" t="s">
        <v>304</v>
      </c>
    </row>
    <row r="98" spans="2:65" s="1" customFormat="1" ht="49.15" customHeight="1" x14ac:dyDescent="0.2">
      <c r="B98" s="134"/>
      <c r="C98" s="135" t="s">
        <v>80</v>
      </c>
      <c r="D98" s="135" t="s">
        <v>306</v>
      </c>
      <c r="E98" s="136" t="s">
        <v>6193</v>
      </c>
      <c r="F98" s="137" t="s">
        <v>6194</v>
      </c>
      <c r="G98" s="138" t="s">
        <v>134</v>
      </c>
      <c r="H98" s="139">
        <v>83.528999999999996</v>
      </c>
      <c r="I98" s="140"/>
      <c r="J98" s="141">
        <f>ROUND(I98*H98,2)</f>
        <v>0</v>
      </c>
      <c r="K98" s="137" t="s">
        <v>309</v>
      </c>
      <c r="L98" s="33"/>
      <c r="M98" s="142" t="s">
        <v>2</v>
      </c>
      <c r="N98" s="143" t="s">
        <v>42</v>
      </c>
      <c r="P98" s="144">
        <f>O98*H98</f>
        <v>0</v>
      </c>
      <c r="Q98" s="144">
        <v>0</v>
      </c>
      <c r="R98" s="144">
        <f>Q98*H98</f>
        <v>0</v>
      </c>
      <c r="S98" s="144">
        <v>0</v>
      </c>
      <c r="T98" s="145">
        <f>S98*H98</f>
        <v>0</v>
      </c>
      <c r="AR98" s="146" t="s">
        <v>86</v>
      </c>
      <c r="AT98" s="146" t="s">
        <v>306</v>
      </c>
      <c r="AU98" s="146" t="s">
        <v>80</v>
      </c>
      <c r="AY98" s="18" t="s">
        <v>304</v>
      </c>
      <c r="BE98" s="147">
        <f>IF(N98="základní",J98,0)</f>
        <v>0</v>
      </c>
      <c r="BF98" s="147">
        <f>IF(N98="snížená",J98,0)</f>
        <v>0</v>
      </c>
      <c r="BG98" s="147">
        <f>IF(N98="zákl. přenesená",J98,0)</f>
        <v>0</v>
      </c>
      <c r="BH98" s="147">
        <f>IF(N98="sníž. přenesená",J98,0)</f>
        <v>0</v>
      </c>
      <c r="BI98" s="147">
        <f>IF(N98="nulová",J98,0)</f>
        <v>0</v>
      </c>
      <c r="BJ98" s="18" t="s">
        <v>78</v>
      </c>
      <c r="BK98" s="147">
        <f>ROUND(I98*H98,2)</f>
        <v>0</v>
      </c>
      <c r="BL98" s="18" t="s">
        <v>86</v>
      </c>
      <c r="BM98" s="146" t="s">
        <v>6195</v>
      </c>
    </row>
    <row r="99" spans="2:65" s="1" customFormat="1" x14ac:dyDescent="0.2">
      <c r="B99" s="33"/>
      <c r="D99" s="148" t="s">
        <v>311</v>
      </c>
      <c r="F99" s="149" t="s">
        <v>6196</v>
      </c>
      <c r="I99" s="150"/>
      <c r="L99" s="33"/>
      <c r="M99" s="151"/>
      <c r="T99" s="54"/>
      <c r="AT99" s="18" t="s">
        <v>311</v>
      </c>
      <c r="AU99" s="18" t="s">
        <v>80</v>
      </c>
    </row>
    <row r="100" spans="2:65" s="12" customFormat="1" x14ac:dyDescent="0.2">
      <c r="B100" s="152"/>
      <c r="D100" s="153" t="s">
        <v>313</v>
      </c>
      <c r="E100" s="154" t="s">
        <v>2</v>
      </c>
      <c r="F100" s="155" t="s">
        <v>335</v>
      </c>
      <c r="H100" s="154" t="s">
        <v>2</v>
      </c>
      <c r="I100" s="156"/>
      <c r="L100" s="152"/>
      <c r="M100" s="157"/>
      <c r="T100" s="158"/>
      <c r="AT100" s="154" t="s">
        <v>313</v>
      </c>
      <c r="AU100" s="154" t="s">
        <v>80</v>
      </c>
      <c r="AV100" s="12" t="s">
        <v>78</v>
      </c>
      <c r="AW100" s="12" t="s">
        <v>32</v>
      </c>
      <c r="AX100" s="12" t="s">
        <v>71</v>
      </c>
      <c r="AY100" s="154" t="s">
        <v>304</v>
      </c>
    </row>
    <row r="101" spans="2:65" s="12" customFormat="1" x14ac:dyDescent="0.2">
      <c r="B101" s="152"/>
      <c r="D101" s="153" t="s">
        <v>313</v>
      </c>
      <c r="E101" s="154" t="s">
        <v>2</v>
      </c>
      <c r="F101" s="155" t="s">
        <v>6185</v>
      </c>
      <c r="H101" s="154" t="s">
        <v>2</v>
      </c>
      <c r="I101" s="156"/>
      <c r="L101" s="152"/>
      <c r="M101" s="157"/>
      <c r="T101" s="158"/>
      <c r="AT101" s="154" t="s">
        <v>313</v>
      </c>
      <c r="AU101" s="154" t="s">
        <v>80</v>
      </c>
      <c r="AV101" s="12" t="s">
        <v>78</v>
      </c>
      <c r="AW101" s="12" t="s">
        <v>32</v>
      </c>
      <c r="AX101" s="12" t="s">
        <v>71</v>
      </c>
      <c r="AY101" s="154" t="s">
        <v>304</v>
      </c>
    </row>
    <row r="102" spans="2:65" s="12" customFormat="1" x14ac:dyDescent="0.2">
      <c r="B102" s="152"/>
      <c r="D102" s="153" t="s">
        <v>313</v>
      </c>
      <c r="E102" s="154" t="s">
        <v>2</v>
      </c>
      <c r="F102" s="155" t="s">
        <v>6186</v>
      </c>
      <c r="H102" s="154" t="s">
        <v>2</v>
      </c>
      <c r="I102" s="156"/>
      <c r="L102" s="152"/>
      <c r="M102" s="157"/>
      <c r="T102" s="158"/>
      <c r="AT102" s="154" t="s">
        <v>313</v>
      </c>
      <c r="AU102" s="154" t="s">
        <v>80</v>
      </c>
      <c r="AV102" s="12" t="s">
        <v>78</v>
      </c>
      <c r="AW102" s="12" t="s">
        <v>32</v>
      </c>
      <c r="AX102" s="12" t="s">
        <v>71</v>
      </c>
      <c r="AY102" s="154" t="s">
        <v>304</v>
      </c>
    </row>
    <row r="103" spans="2:65" s="12" customFormat="1" ht="22.5" x14ac:dyDescent="0.2">
      <c r="B103" s="152"/>
      <c r="D103" s="153" t="s">
        <v>313</v>
      </c>
      <c r="E103" s="154" t="s">
        <v>2</v>
      </c>
      <c r="F103" s="155" t="s">
        <v>6187</v>
      </c>
      <c r="H103" s="154" t="s">
        <v>2</v>
      </c>
      <c r="I103" s="156"/>
      <c r="L103" s="152"/>
      <c r="M103" s="157"/>
      <c r="T103" s="158"/>
      <c r="AT103" s="154" t="s">
        <v>313</v>
      </c>
      <c r="AU103" s="154" t="s">
        <v>80</v>
      </c>
      <c r="AV103" s="12" t="s">
        <v>78</v>
      </c>
      <c r="AW103" s="12" t="s">
        <v>32</v>
      </c>
      <c r="AX103" s="12" t="s">
        <v>71</v>
      </c>
      <c r="AY103" s="154" t="s">
        <v>304</v>
      </c>
    </row>
    <row r="104" spans="2:65" s="12" customFormat="1" ht="22.5" x14ac:dyDescent="0.2">
      <c r="B104" s="152"/>
      <c r="D104" s="153" t="s">
        <v>313</v>
      </c>
      <c r="E104" s="154" t="s">
        <v>2</v>
      </c>
      <c r="F104" s="155" t="s">
        <v>6188</v>
      </c>
      <c r="H104" s="154" t="s">
        <v>2</v>
      </c>
      <c r="I104" s="156"/>
      <c r="L104" s="152"/>
      <c r="M104" s="157"/>
      <c r="T104" s="158"/>
      <c r="AT104" s="154" t="s">
        <v>313</v>
      </c>
      <c r="AU104" s="154" t="s">
        <v>80</v>
      </c>
      <c r="AV104" s="12" t="s">
        <v>78</v>
      </c>
      <c r="AW104" s="12" t="s">
        <v>32</v>
      </c>
      <c r="AX104" s="12" t="s">
        <v>71</v>
      </c>
      <c r="AY104" s="154" t="s">
        <v>304</v>
      </c>
    </row>
    <row r="105" spans="2:65" s="12" customFormat="1" x14ac:dyDescent="0.2">
      <c r="B105" s="152"/>
      <c r="D105" s="153" t="s">
        <v>313</v>
      </c>
      <c r="E105" s="154" t="s">
        <v>2</v>
      </c>
      <c r="F105" s="155" t="s">
        <v>6189</v>
      </c>
      <c r="H105" s="154" t="s">
        <v>2</v>
      </c>
      <c r="I105" s="156"/>
      <c r="L105" s="152"/>
      <c r="M105" s="157"/>
      <c r="T105" s="158"/>
      <c r="AT105" s="154" t="s">
        <v>313</v>
      </c>
      <c r="AU105" s="154" t="s">
        <v>80</v>
      </c>
      <c r="AV105" s="12" t="s">
        <v>78</v>
      </c>
      <c r="AW105" s="12" t="s">
        <v>32</v>
      </c>
      <c r="AX105" s="12" t="s">
        <v>71</v>
      </c>
      <c r="AY105" s="154" t="s">
        <v>304</v>
      </c>
    </row>
    <row r="106" spans="2:65" s="12" customFormat="1" ht="22.5" x14ac:dyDescent="0.2">
      <c r="B106" s="152"/>
      <c r="D106" s="153" t="s">
        <v>313</v>
      </c>
      <c r="E106" s="154" t="s">
        <v>2</v>
      </c>
      <c r="F106" s="155" t="s">
        <v>6197</v>
      </c>
      <c r="H106" s="154" t="s">
        <v>2</v>
      </c>
      <c r="I106" s="156"/>
      <c r="L106" s="152"/>
      <c r="M106" s="157"/>
      <c r="T106" s="158"/>
      <c r="AT106" s="154" t="s">
        <v>313</v>
      </c>
      <c r="AU106" s="154" t="s">
        <v>80</v>
      </c>
      <c r="AV106" s="12" t="s">
        <v>78</v>
      </c>
      <c r="AW106" s="12" t="s">
        <v>32</v>
      </c>
      <c r="AX106" s="12" t="s">
        <v>71</v>
      </c>
      <c r="AY106" s="154" t="s">
        <v>304</v>
      </c>
    </row>
    <row r="107" spans="2:65" s="12" customFormat="1" x14ac:dyDescent="0.2">
      <c r="B107" s="152"/>
      <c r="D107" s="153" t="s">
        <v>313</v>
      </c>
      <c r="E107" s="154" t="s">
        <v>2</v>
      </c>
      <c r="F107" s="155" t="s">
        <v>6191</v>
      </c>
      <c r="H107" s="154" t="s">
        <v>2</v>
      </c>
      <c r="I107" s="156"/>
      <c r="L107" s="152"/>
      <c r="M107" s="157"/>
      <c r="T107" s="158"/>
      <c r="AT107" s="154" t="s">
        <v>313</v>
      </c>
      <c r="AU107" s="154" t="s">
        <v>80</v>
      </c>
      <c r="AV107" s="12" t="s">
        <v>78</v>
      </c>
      <c r="AW107" s="12" t="s">
        <v>32</v>
      </c>
      <c r="AX107" s="12" t="s">
        <v>71</v>
      </c>
      <c r="AY107" s="154" t="s">
        <v>304</v>
      </c>
    </row>
    <row r="108" spans="2:65" s="13" customFormat="1" x14ac:dyDescent="0.2">
      <c r="B108" s="159"/>
      <c r="D108" s="153" t="s">
        <v>313</v>
      </c>
      <c r="E108" s="160" t="s">
        <v>2</v>
      </c>
      <c r="F108" s="161" t="s">
        <v>6192</v>
      </c>
      <c r="H108" s="162">
        <v>81.11</v>
      </c>
      <c r="I108" s="163"/>
      <c r="L108" s="159"/>
      <c r="M108" s="164"/>
      <c r="T108" s="165"/>
      <c r="AT108" s="160" t="s">
        <v>313</v>
      </c>
      <c r="AU108" s="160" t="s">
        <v>80</v>
      </c>
      <c r="AV108" s="13" t="s">
        <v>80</v>
      </c>
      <c r="AW108" s="13" t="s">
        <v>32</v>
      </c>
      <c r="AX108" s="13" t="s">
        <v>71</v>
      </c>
      <c r="AY108" s="160" t="s">
        <v>304</v>
      </c>
    </row>
    <row r="109" spans="2:65" s="13" customFormat="1" x14ac:dyDescent="0.2">
      <c r="B109" s="159"/>
      <c r="D109" s="153" t="s">
        <v>313</v>
      </c>
      <c r="E109" s="160" t="s">
        <v>2</v>
      </c>
      <c r="F109" s="161" t="s">
        <v>6198</v>
      </c>
      <c r="H109" s="162">
        <v>2.419</v>
      </c>
      <c r="I109" s="163"/>
      <c r="L109" s="159"/>
      <c r="M109" s="164"/>
      <c r="T109" s="165"/>
      <c r="AT109" s="160" t="s">
        <v>313</v>
      </c>
      <c r="AU109" s="160" t="s">
        <v>80</v>
      </c>
      <c r="AV109" s="13" t="s">
        <v>80</v>
      </c>
      <c r="AW109" s="13" t="s">
        <v>32</v>
      </c>
      <c r="AX109" s="13" t="s">
        <v>71</v>
      </c>
      <c r="AY109" s="160" t="s">
        <v>304</v>
      </c>
    </row>
    <row r="110" spans="2:65" s="15" customFormat="1" x14ac:dyDescent="0.2">
      <c r="B110" s="173"/>
      <c r="D110" s="153" t="s">
        <v>313</v>
      </c>
      <c r="E110" s="174" t="s">
        <v>6170</v>
      </c>
      <c r="F110" s="175" t="s">
        <v>323</v>
      </c>
      <c r="H110" s="176">
        <v>83.528999999999996</v>
      </c>
      <c r="I110" s="177"/>
      <c r="L110" s="173"/>
      <c r="M110" s="178"/>
      <c r="T110" s="179"/>
      <c r="AT110" s="174" t="s">
        <v>313</v>
      </c>
      <c r="AU110" s="174" t="s">
        <v>80</v>
      </c>
      <c r="AV110" s="15" t="s">
        <v>86</v>
      </c>
      <c r="AW110" s="15" t="s">
        <v>32</v>
      </c>
      <c r="AX110" s="15" t="s">
        <v>78</v>
      </c>
      <c r="AY110" s="174" t="s">
        <v>304</v>
      </c>
    </row>
    <row r="111" spans="2:65" s="1" customFormat="1" ht="24.2" customHeight="1" x14ac:dyDescent="0.2">
      <c r="B111" s="134"/>
      <c r="C111" s="135" t="s">
        <v>322</v>
      </c>
      <c r="D111" s="135" t="s">
        <v>306</v>
      </c>
      <c r="E111" s="136" t="s">
        <v>6199</v>
      </c>
      <c r="F111" s="137" t="s">
        <v>6200</v>
      </c>
      <c r="G111" s="138" t="s">
        <v>134</v>
      </c>
      <c r="H111" s="139">
        <v>4.5419999999999998</v>
      </c>
      <c r="I111" s="140"/>
      <c r="J111" s="141">
        <f>ROUND(I111*H111,2)</f>
        <v>0</v>
      </c>
      <c r="K111" s="137" t="s">
        <v>309</v>
      </c>
      <c r="L111" s="33"/>
      <c r="M111" s="142" t="s">
        <v>2</v>
      </c>
      <c r="N111" s="143" t="s">
        <v>42</v>
      </c>
      <c r="P111" s="144">
        <f>O111*H111</f>
        <v>0</v>
      </c>
      <c r="Q111" s="144">
        <v>0</v>
      </c>
      <c r="R111" s="144">
        <f>Q111*H111</f>
        <v>0</v>
      </c>
      <c r="S111" s="144">
        <v>0</v>
      </c>
      <c r="T111" s="145">
        <f>S111*H111</f>
        <v>0</v>
      </c>
      <c r="AR111" s="146" t="s">
        <v>86</v>
      </c>
      <c r="AT111" s="146" t="s">
        <v>306</v>
      </c>
      <c r="AU111" s="146" t="s">
        <v>80</v>
      </c>
      <c r="AY111" s="18" t="s">
        <v>304</v>
      </c>
      <c r="BE111" s="147">
        <f>IF(N111="základní",J111,0)</f>
        <v>0</v>
      </c>
      <c r="BF111" s="147">
        <f>IF(N111="snížená",J111,0)</f>
        <v>0</v>
      </c>
      <c r="BG111" s="147">
        <f>IF(N111="zákl. přenesená",J111,0)</f>
        <v>0</v>
      </c>
      <c r="BH111" s="147">
        <f>IF(N111="sníž. přenesená",J111,0)</f>
        <v>0</v>
      </c>
      <c r="BI111" s="147">
        <f>IF(N111="nulová",J111,0)</f>
        <v>0</v>
      </c>
      <c r="BJ111" s="18" t="s">
        <v>78</v>
      </c>
      <c r="BK111" s="147">
        <f>ROUND(I111*H111,2)</f>
        <v>0</v>
      </c>
      <c r="BL111" s="18" t="s">
        <v>86</v>
      </c>
      <c r="BM111" s="146" t="s">
        <v>6201</v>
      </c>
    </row>
    <row r="112" spans="2:65" s="1" customFormat="1" x14ac:dyDescent="0.2">
      <c r="B112" s="33"/>
      <c r="D112" s="148" t="s">
        <v>311</v>
      </c>
      <c r="F112" s="149" t="s">
        <v>6202</v>
      </c>
      <c r="I112" s="150"/>
      <c r="L112" s="33"/>
      <c r="M112" s="151"/>
      <c r="T112" s="54"/>
      <c r="AT112" s="18" t="s">
        <v>311</v>
      </c>
      <c r="AU112" s="18" t="s">
        <v>80</v>
      </c>
    </row>
    <row r="113" spans="2:65" s="1" customFormat="1" ht="29.25" x14ac:dyDescent="0.2">
      <c r="B113" s="33"/>
      <c r="D113" s="153" t="s">
        <v>360</v>
      </c>
      <c r="F113" s="180" t="s">
        <v>6203</v>
      </c>
      <c r="I113" s="150"/>
      <c r="L113" s="33"/>
      <c r="M113" s="151"/>
      <c r="T113" s="54"/>
      <c r="AT113" s="18" t="s">
        <v>360</v>
      </c>
      <c r="AU113" s="18" t="s">
        <v>80</v>
      </c>
    </row>
    <row r="114" spans="2:65" s="12" customFormat="1" x14ac:dyDescent="0.2">
      <c r="B114" s="152"/>
      <c r="D114" s="153" t="s">
        <v>313</v>
      </c>
      <c r="E114" s="154" t="s">
        <v>2</v>
      </c>
      <c r="F114" s="155" t="s">
        <v>6191</v>
      </c>
      <c r="H114" s="154" t="s">
        <v>2</v>
      </c>
      <c r="I114" s="156"/>
      <c r="L114" s="152"/>
      <c r="M114" s="157"/>
      <c r="T114" s="158"/>
      <c r="AT114" s="154" t="s">
        <v>313</v>
      </c>
      <c r="AU114" s="154" t="s">
        <v>80</v>
      </c>
      <c r="AV114" s="12" t="s">
        <v>78</v>
      </c>
      <c r="AW114" s="12" t="s">
        <v>32</v>
      </c>
      <c r="AX114" s="12" t="s">
        <v>71</v>
      </c>
      <c r="AY114" s="154" t="s">
        <v>304</v>
      </c>
    </row>
    <row r="115" spans="2:65" s="13" customFormat="1" x14ac:dyDescent="0.2">
      <c r="B115" s="159"/>
      <c r="D115" s="153" t="s">
        <v>313</v>
      </c>
      <c r="E115" s="160" t="s">
        <v>2</v>
      </c>
      <c r="F115" s="161" t="s">
        <v>6204</v>
      </c>
      <c r="H115" s="162">
        <v>4.0919999999999996</v>
      </c>
      <c r="I115" s="163"/>
      <c r="L115" s="159"/>
      <c r="M115" s="164"/>
      <c r="T115" s="165"/>
      <c r="AT115" s="160" t="s">
        <v>313</v>
      </c>
      <c r="AU115" s="160" t="s">
        <v>80</v>
      </c>
      <c r="AV115" s="13" t="s">
        <v>80</v>
      </c>
      <c r="AW115" s="13" t="s">
        <v>32</v>
      </c>
      <c r="AX115" s="13" t="s">
        <v>71</v>
      </c>
      <c r="AY115" s="160" t="s">
        <v>304</v>
      </c>
    </row>
    <row r="116" spans="2:65" s="13" customFormat="1" x14ac:dyDescent="0.2">
      <c r="B116" s="159"/>
      <c r="D116" s="153" t="s">
        <v>313</v>
      </c>
      <c r="E116" s="160" t="s">
        <v>2</v>
      </c>
      <c r="F116" s="161" t="s">
        <v>6205</v>
      </c>
      <c r="H116" s="162">
        <v>0.45</v>
      </c>
      <c r="I116" s="163"/>
      <c r="L116" s="159"/>
      <c r="M116" s="164"/>
      <c r="T116" s="165"/>
      <c r="AT116" s="160" t="s">
        <v>313</v>
      </c>
      <c r="AU116" s="160" t="s">
        <v>80</v>
      </c>
      <c r="AV116" s="13" t="s">
        <v>80</v>
      </c>
      <c r="AW116" s="13" t="s">
        <v>32</v>
      </c>
      <c r="AX116" s="13" t="s">
        <v>71</v>
      </c>
      <c r="AY116" s="160" t="s">
        <v>304</v>
      </c>
    </row>
    <row r="117" spans="2:65" s="15" customFormat="1" x14ac:dyDescent="0.2">
      <c r="B117" s="173"/>
      <c r="D117" s="153" t="s">
        <v>313</v>
      </c>
      <c r="E117" s="174" t="s">
        <v>6173</v>
      </c>
      <c r="F117" s="175" t="s">
        <v>323</v>
      </c>
      <c r="H117" s="176">
        <v>4.5419999999999998</v>
      </c>
      <c r="I117" s="177"/>
      <c r="L117" s="173"/>
      <c r="M117" s="178"/>
      <c r="T117" s="179"/>
      <c r="AT117" s="174" t="s">
        <v>313</v>
      </c>
      <c r="AU117" s="174" t="s">
        <v>80</v>
      </c>
      <c r="AV117" s="15" t="s">
        <v>86</v>
      </c>
      <c r="AW117" s="15" t="s">
        <v>32</v>
      </c>
      <c r="AX117" s="15" t="s">
        <v>78</v>
      </c>
      <c r="AY117" s="174" t="s">
        <v>304</v>
      </c>
    </row>
    <row r="118" spans="2:65" s="1" customFormat="1" ht="44.25" customHeight="1" x14ac:dyDescent="0.2">
      <c r="B118" s="134"/>
      <c r="C118" s="135" t="s">
        <v>86</v>
      </c>
      <c r="D118" s="135" t="s">
        <v>306</v>
      </c>
      <c r="E118" s="136" t="s">
        <v>6206</v>
      </c>
      <c r="F118" s="137" t="s">
        <v>6207</v>
      </c>
      <c r="G118" s="138" t="s">
        <v>134</v>
      </c>
      <c r="H118" s="139">
        <v>124.408</v>
      </c>
      <c r="I118" s="140"/>
      <c r="J118" s="141">
        <f>ROUND(I118*H118,2)</f>
        <v>0</v>
      </c>
      <c r="K118" s="137" t="s">
        <v>309</v>
      </c>
      <c r="L118" s="33"/>
      <c r="M118" s="142" t="s">
        <v>2</v>
      </c>
      <c r="N118" s="143" t="s">
        <v>42</v>
      </c>
      <c r="P118" s="144">
        <f>O118*H118</f>
        <v>0</v>
      </c>
      <c r="Q118" s="144">
        <v>0</v>
      </c>
      <c r="R118" s="144">
        <f>Q118*H118</f>
        <v>0</v>
      </c>
      <c r="S118" s="144">
        <v>0</v>
      </c>
      <c r="T118" s="145">
        <f>S118*H118</f>
        <v>0</v>
      </c>
      <c r="AR118" s="146" t="s">
        <v>86</v>
      </c>
      <c r="AT118" s="146" t="s">
        <v>306</v>
      </c>
      <c r="AU118" s="146" t="s">
        <v>80</v>
      </c>
      <c r="AY118" s="18" t="s">
        <v>304</v>
      </c>
      <c r="BE118" s="147">
        <f>IF(N118="základní",J118,0)</f>
        <v>0</v>
      </c>
      <c r="BF118" s="147">
        <f>IF(N118="snížená",J118,0)</f>
        <v>0</v>
      </c>
      <c r="BG118" s="147">
        <f>IF(N118="zákl. přenesená",J118,0)</f>
        <v>0</v>
      </c>
      <c r="BH118" s="147">
        <f>IF(N118="sníž. přenesená",J118,0)</f>
        <v>0</v>
      </c>
      <c r="BI118" s="147">
        <f>IF(N118="nulová",J118,0)</f>
        <v>0</v>
      </c>
      <c r="BJ118" s="18" t="s">
        <v>78</v>
      </c>
      <c r="BK118" s="147">
        <f>ROUND(I118*H118,2)</f>
        <v>0</v>
      </c>
      <c r="BL118" s="18" t="s">
        <v>86</v>
      </c>
      <c r="BM118" s="146" t="s">
        <v>6208</v>
      </c>
    </row>
    <row r="119" spans="2:65" s="1" customFormat="1" x14ac:dyDescent="0.2">
      <c r="B119" s="33"/>
      <c r="D119" s="148" t="s">
        <v>311</v>
      </c>
      <c r="F119" s="149" t="s">
        <v>6209</v>
      </c>
      <c r="I119" s="150"/>
      <c r="L119" s="33"/>
      <c r="M119" s="151"/>
      <c r="T119" s="54"/>
      <c r="AT119" s="18" t="s">
        <v>311</v>
      </c>
      <c r="AU119" s="18" t="s">
        <v>80</v>
      </c>
    </row>
    <row r="120" spans="2:65" s="12" customFormat="1" x14ac:dyDescent="0.2">
      <c r="B120" s="152"/>
      <c r="D120" s="153" t="s">
        <v>313</v>
      </c>
      <c r="E120" s="154" t="s">
        <v>2</v>
      </c>
      <c r="F120" s="155" t="s">
        <v>6210</v>
      </c>
      <c r="H120" s="154" t="s">
        <v>2</v>
      </c>
      <c r="I120" s="156"/>
      <c r="L120" s="152"/>
      <c r="M120" s="157"/>
      <c r="T120" s="158"/>
      <c r="AT120" s="154" t="s">
        <v>313</v>
      </c>
      <c r="AU120" s="154" t="s">
        <v>80</v>
      </c>
      <c r="AV120" s="12" t="s">
        <v>78</v>
      </c>
      <c r="AW120" s="12" t="s">
        <v>32</v>
      </c>
      <c r="AX120" s="12" t="s">
        <v>71</v>
      </c>
      <c r="AY120" s="154" t="s">
        <v>304</v>
      </c>
    </row>
    <row r="121" spans="2:65" s="13" customFormat="1" x14ac:dyDescent="0.2">
      <c r="B121" s="159"/>
      <c r="D121" s="153" t="s">
        <v>313</v>
      </c>
      <c r="E121" s="160" t="s">
        <v>2</v>
      </c>
      <c r="F121" s="161" t="s">
        <v>6211</v>
      </c>
      <c r="H121" s="162">
        <v>164.63900000000001</v>
      </c>
      <c r="I121" s="163"/>
      <c r="L121" s="159"/>
      <c r="M121" s="164"/>
      <c r="T121" s="165"/>
      <c r="AT121" s="160" t="s">
        <v>313</v>
      </c>
      <c r="AU121" s="160" t="s">
        <v>80</v>
      </c>
      <c r="AV121" s="13" t="s">
        <v>80</v>
      </c>
      <c r="AW121" s="13" t="s">
        <v>32</v>
      </c>
      <c r="AX121" s="13" t="s">
        <v>71</v>
      </c>
      <c r="AY121" s="160" t="s">
        <v>304</v>
      </c>
    </row>
    <row r="122" spans="2:65" s="13" customFormat="1" x14ac:dyDescent="0.2">
      <c r="B122" s="159"/>
      <c r="D122" s="153" t="s">
        <v>313</v>
      </c>
      <c r="E122" s="160" t="s">
        <v>2</v>
      </c>
      <c r="F122" s="161" t="s">
        <v>6212</v>
      </c>
      <c r="H122" s="162">
        <v>-4.5419999999999998</v>
      </c>
      <c r="I122" s="163"/>
      <c r="L122" s="159"/>
      <c r="M122" s="164"/>
      <c r="T122" s="165"/>
      <c r="AT122" s="160" t="s">
        <v>313</v>
      </c>
      <c r="AU122" s="160" t="s">
        <v>80</v>
      </c>
      <c r="AV122" s="13" t="s">
        <v>80</v>
      </c>
      <c r="AW122" s="13" t="s">
        <v>32</v>
      </c>
      <c r="AX122" s="13" t="s">
        <v>71</v>
      </c>
      <c r="AY122" s="160" t="s">
        <v>304</v>
      </c>
    </row>
    <row r="123" spans="2:65" s="13" customFormat="1" x14ac:dyDescent="0.2">
      <c r="B123" s="159"/>
      <c r="D123" s="153" t="s">
        <v>313</v>
      </c>
      <c r="E123" s="160" t="s">
        <v>2</v>
      </c>
      <c r="F123" s="161" t="s">
        <v>6213</v>
      </c>
      <c r="H123" s="162">
        <v>-30.632000000000001</v>
      </c>
      <c r="I123" s="163"/>
      <c r="L123" s="159"/>
      <c r="M123" s="164"/>
      <c r="T123" s="165"/>
      <c r="AT123" s="160" t="s">
        <v>313</v>
      </c>
      <c r="AU123" s="160" t="s">
        <v>80</v>
      </c>
      <c r="AV123" s="13" t="s">
        <v>80</v>
      </c>
      <c r="AW123" s="13" t="s">
        <v>32</v>
      </c>
      <c r="AX123" s="13" t="s">
        <v>71</v>
      </c>
      <c r="AY123" s="160" t="s">
        <v>304</v>
      </c>
    </row>
    <row r="124" spans="2:65" s="13" customFormat="1" x14ac:dyDescent="0.2">
      <c r="B124" s="159"/>
      <c r="D124" s="153" t="s">
        <v>313</v>
      </c>
      <c r="E124" s="160" t="s">
        <v>2</v>
      </c>
      <c r="F124" s="161" t="s">
        <v>6214</v>
      </c>
      <c r="H124" s="162">
        <v>-5.0570000000000004</v>
      </c>
      <c r="I124" s="163"/>
      <c r="L124" s="159"/>
      <c r="M124" s="164"/>
      <c r="T124" s="165"/>
      <c r="AT124" s="160" t="s">
        <v>313</v>
      </c>
      <c r="AU124" s="160" t="s">
        <v>80</v>
      </c>
      <c r="AV124" s="13" t="s">
        <v>80</v>
      </c>
      <c r="AW124" s="13" t="s">
        <v>32</v>
      </c>
      <c r="AX124" s="13" t="s">
        <v>71</v>
      </c>
      <c r="AY124" s="160" t="s">
        <v>304</v>
      </c>
    </row>
    <row r="125" spans="2:65" s="15" customFormat="1" x14ac:dyDescent="0.2">
      <c r="B125" s="173"/>
      <c r="D125" s="153" t="s">
        <v>313</v>
      </c>
      <c r="E125" s="174" t="s">
        <v>6176</v>
      </c>
      <c r="F125" s="175" t="s">
        <v>323</v>
      </c>
      <c r="H125" s="176">
        <v>124.408</v>
      </c>
      <c r="I125" s="177"/>
      <c r="L125" s="173"/>
      <c r="M125" s="178"/>
      <c r="T125" s="179"/>
      <c r="AT125" s="174" t="s">
        <v>313</v>
      </c>
      <c r="AU125" s="174" t="s">
        <v>80</v>
      </c>
      <c r="AV125" s="15" t="s">
        <v>86</v>
      </c>
      <c r="AW125" s="15" t="s">
        <v>32</v>
      </c>
      <c r="AX125" s="15" t="s">
        <v>78</v>
      </c>
      <c r="AY125" s="174" t="s">
        <v>304</v>
      </c>
    </row>
    <row r="126" spans="2:65" s="1" customFormat="1" ht="44.25" customHeight="1" x14ac:dyDescent="0.2">
      <c r="B126" s="134"/>
      <c r="C126" s="135" t="s">
        <v>89</v>
      </c>
      <c r="D126" s="135" t="s">
        <v>306</v>
      </c>
      <c r="E126" s="136" t="s">
        <v>6215</v>
      </c>
      <c r="F126" s="137" t="s">
        <v>6216</v>
      </c>
      <c r="G126" s="138" t="s">
        <v>134</v>
      </c>
      <c r="H126" s="139">
        <v>10.231</v>
      </c>
      <c r="I126" s="140"/>
      <c r="J126" s="141">
        <f>ROUND(I126*H126,2)</f>
        <v>0</v>
      </c>
      <c r="K126" s="137" t="s">
        <v>309</v>
      </c>
      <c r="L126" s="33"/>
      <c r="M126" s="142" t="s">
        <v>2</v>
      </c>
      <c r="N126" s="143" t="s">
        <v>42</v>
      </c>
      <c r="P126" s="144">
        <f>O126*H126</f>
        <v>0</v>
      </c>
      <c r="Q126" s="144">
        <v>0</v>
      </c>
      <c r="R126" s="144">
        <f>Q126*H126</f>
        <v>0</v>
      </c>
      <c r="S126" s="144">
        <v>0</v>
      </c>
      <c r="T126" s="145">
        <f>S126*H126</f>
        <v>0</v>
      </c>
      <c r="AR126" s="146" t="s">
        <v>86</v>
      </c>
      <c r="AT126" s="146" t="s">
        <v>306</v>
      </c>
      <c r="AU126" s="146" t="s">
        <v>80</v>
      </c>
      <c r="AY126" s="18" t="s">
        <v>304</v>
      </c>
      <c r="BE126" s="147">
        <f>IF(N126="základní",J126,0)</f>
        <v>0</v>
      </c>
      <c r="BF126" s="147">
        <f>IF(N126="snížená",J126,0)</f>
        <v>0</v>
      </c>
      <c r="BG126" s="147">
        <f>IF(N126="zákl. přenesená",J126,0)</f>
        <v>0</v>
      </c>
      <c r="BH126" s="147">
        <f>IF(N126="sníž. přenesená",J126,0)</f>
        <v>0</v>
      </c>
      <c r="BI126" s="147">
        <f>IF(N126="nulová",J126,0)</f>
        <v>0</v>
      </c>
      <c r="BJ126" s="18" t="s">
        <v>78</v>
      </c>
      <c r="BK126" s="147">
        <f>ROUND(I126*H126,2)</f>
        <v>0</v>
      </c>
      <c r="BL126" s="18" t="s">
        <v>86</v>
      </c>
      <c r="BM126" s="146" t="s">
        <v>6217</v>
      </c>
    </row>
    <row r="127" spans="2:65" s="1" customFormat="1" x14ac:dyDescent="0.2">
      <c r="B127" s="33"/>
      <c r="D127" s="148" t="s">
        <v>311</v>
      </c>
      <c r="F127" s="149" t="s">
        <v>6218</v>
      </c>
      <c r="I127" s="150"/>
      <c r="L127" s="33"/>
      <c r="M127" s="151"/>
      <c r="T127" s="54"/>
      <c r="AT127" s="18" t="s">
        <v>311</v>
      </c>
      <c r="AU127" s="18" t="s">
        <v>80</v>
      </c>
    </row>
    <row r="128" spans="2:65" s="12" customFormat="1" x14ac:dyDescent="0.2">
      <c r="B128" s="152"/>
      <c r="D128" s="153" t="s">
        <v>313</v>
      </c>
      <c r="E128" s="154" t="s">
        <v>2</v>
      </c>
      <c r="F128" s="155" t="s">
        <v>6219</v>
      </c>
      <c r="H128" s="154" t="s">
        <v>2</v>
      </c>
      <c r="I128" s="156"/>
      <c r="L128" s="152"/>
      <c r="M128" s="157"/>
      <c r="T128" s="158"/>
      <c r="AT128" s="154" t="s">
        <v>313</v>
      </c>
      <c r="AU128" s="154" t="s">
        <v>80</v>
      </c>
      <c r="AV128" s="12" t="s">
        <v>78</v>
      </c>
      <c r="AW128" s="12" t="s">
        <v>32</v>
      </c>
      <c r="AX128" s="12" t="s">
        <v>71</v>
      </c>
      <c r="AY128" s="154" t="s">
        <v>304</v>
      </c>
    </row>
    <row r="129" spans="2:65" s="13" customFormat="1" x14ac:dyDescent="0.2">
      <c r="B129" s="159"/>
      <c r="D129" s="153" t="s">
        <v>313</v>
      </c>
      <c r="E129" s="160" t="s">
        <v>2</v>
      </c>
      <c r="F129" s="161" t="s">
        <v>6167</v>
      </c>
      <c r="H129" s="162">
        <v>81.11</v>
      </c>
      <c r="I129" s="163"/>
      <c r="L129" s="159"/>
      <c r="M129" s="164"/>
      <c r="T129" s="165"/>
      <c r="AT129" s="160" t="s">
        <v>313</v>
      </c>
      <c r="AU129" s="160" t="s">
        <v>80</v>
      </c>
      <c r="AV129" s="13" t="s">
        <v>80</v>
      </c>
      <c r="AW129" s="13" t="s">
        <v>32</v>
      </c>
      <c r="AX129" s="13" t="s">
        <v>71</v>
      </c>
      <c r="AY129" s="160" t="s">
        <v>304</v>
      </c>
    </row>
    <row r="130" spans="2:65" s="13" customFormat="1" x14ac:dyDescent="0.2">
      <c r="B130" s="159"/>
      <c r="D130" s="153" t="s">
        <v>313</v>
      </c>
      <c r="E130" s="160" t="s">
        <v>2</v>
      </c>
      <c r="F130" s="161" t="s">
        <v>6170</v>
      </c>
      <c r="H130" s="162">
        <v>83.528999999999996</v>
      </c>
      <c r="I130" s="163"/>
      <c r="L130" s="159"/>
      <c r="M130" s="164"/>
      <c r="T130" s="165"/>
      <c r="AT130" s="160" t="s">
        <v>313</v>
      </c>
      <c r="AU130" s="160" t="s">
        <v>80</v>
      </c>
      <c r="AV130" s="13" t="s">
        <v>80</v>
      </c>
      <c r="AW130" s="13" t="s">
        <v>32</v>
      </c>
      <c r="AX130" s="13" t="s">
        <v>71</v>
      </c>
      <c r="AY130" s="160" t="s">
        <v>304</v>
      </c>
    </row>
    <row r="131" spans="2:65" s="13" customFormat="1" x14ac:dyDescent="0.2">
      <c r="B131" s="159"/>
      <c r="D131" s="153" t="s">
        <v>313</v>
      </c>
      <c r="E131" s="160" t="s">
        <v>2</v>
      </c>
      <c r="F131" s="161" t="s">
        <v>6220</v>
      </c>
      <c r="H131" s="162">
        <v>-124.408</v>
      </c>
      <c r="I131" s="163"/>
      <c r="L131" s="159"/>
      <c r="M131" s="164"/>
      <c r="T131" s="165"/>
      <c r="AT131" s="160" t="s">
        <v>313</v>
      </c>
      <c r="AU131" s="160" t="s">
        <v>80</v>
      </c>
      <c r="AV131" s="13" t="s">
        <v>80</v>
      </c>
      <c r="AW131" s="13" t="s">
        <v>32</v>
      </c>
      <c r="AX131" s="13" t="s">
        <v>71</v>
      </c>
      <c r="AY131" s="160" t="s">
        <v>304</v>
      </c>
    </row>
    <row r="132" spans="2:65" s="13" customFormat="1" x14ac:dyDescent="0.2">
      <c r="B132" s="159"/>
      <c r="D132" s="153" t="s">
        <v>313</v>
      </c>
      <c r="E132" s="160" t="s">
        <v>2</v>
      </c>
      <c r="F132" s="161" t="s">
        <v>6221</v>
      </c>
      <c r="H132" s="162">
        <v>-30</v>
      </c>
      <c r="I132" s="163"/>
      <c r="L132" s="159"/>
      <c r="M132" s="164"/>
      <c r="T132" s="165"/>
      <c r="AT132" s="160" t="s">
        <v>313</v>
      </c>
      <c r="AU132" s="160" t="s">
        <v>80</v>
      </c>
      <c r="AV132" s="13" t="s">
        <v>80</v>
      </c>
      <c r="AW132" s="13" t="s">
        <v>32</v>
      </c>
      <c r="AX132" s="13" t="s">
        <v>71</v>
      </c>
      <c r="AY132" s="160" t="s">
        <v>304</v>
      </c>
    </row>
    <row r="133" spans="2:65" s="15" customFormat="1" x14ac:dyDescent="0.2">
      <c r="B133" s="173"/>
      <c r="D133" s="153" t="s">
        <v>313</v>
      </c>
      <c r="E133" s="174" t="s">
        <v>2</v>
      </c>
      <c r="F133" s="175" t="s">
        <v>323</v>
      </c>
      <c r="H133" s="176">
        <v>10.231000000000009</v>
      </c>
      <c r="I133" s="177"/>
      <c r="L133" s="173"/>
      <c r="M133" s="178"/>
      <c r="T133" s="179"/>
      <c r="AT133" s="174" t="s">
        <v>313</v>
      </c>
      <c r="AU133" s="174" t="s">
        <v>80</v>
      </c>
      <c r="AV133" s="15" t="s">
        <v>86</v>
      </c>
      <c r="AW133" s="15" t="s">
        <v>32</v>
      </c>
      <c r="AX133" s="15" t="s">
        <v>78</v>
      </c>
      <c r="AY133" s="174" t="s">
        <v>304</v>
      </c>
    </row>
    <row r="134" spans="2:65" s="1" customFormat="1" ht="62.65" customHeight="1" x14ac:dyDescent="0.2">
      <c r="B134" s="134"/>
      <c r="C134" s="135" t="s">
        <v>92</v>
      </c>
      <c r="D134" s="135" t="s">
        <v>306</v>
      </c>
      <c r="E134" s="136" t="s">
        <v>6222</v>
      </c>
      <c r="F134" s="137" t="s">
        <v>6223</v>
      </c>
      <c r="G134" s="138" t="s">
        <v>134</v>
      </c>
      <c r="H134" s="139">
        <v>40.231000000000002</v>
      </c>
      <c r="I134" s="140"/>
      <c r="J134" s="141">
        <f>ROUND(I134*H134,2)</f>
        <v>0</v>
      </c>
      <c r="K134" s="137" t="s">
        <v>309</v>
      </c>
      <c r="L134" s="33"/>
      <c r="M134" s="142" t="s">
        <v>2</v>
      </c>
      <c r="N134" s="143" t="s">
        <v>42</v>
      </c>
      <c r="P134" s="144">
        <f>O134*H134</f>
        <v>0</v>
      </c>
      <c r="Q134" s="144">
        <v>0</v>
      </c>
      <c r="R134" s="144">
        <f>Q134*H134</f>
        <v>0</v>
      </c>
      <c r="S134" s="144">
        <v>0</v>
      </c>
      <c r="T134" s="145">
        <f>S134*H134</f>
        <v>0</v>
      </c>
      <c r="AR134" s="146" t="s">
        <v>86</v>
      </c>
      <c r="AT134" s="146" t="s">
        <v>306</v>
      </c>
      <c r="AU134" s="146" t="s">
        <v>80</v>
      </c>
      <c r="AY134" s="18" t="s">
        <v>304</v>
      </c>
      <c r="BE134" s="147">
        <f>IF(N134="základní",J134,0)</f>
        <v>0</v>
      </c>
      <c r="BF134" s="147">
        <f>IF(N134="snížená",J134,0)</f>
        <v>0</v>
      </c>
      <c r="BG134" s="147">
        <f>IF(N134="zákl. přenesená",J134,0)</f>
        <v>0</v>
      </c>
      <c r="BH134" s="147">
        <f>IF(N134="sníž. přenesená",J134,0)</f>
        <v>0</v>
      </c>
      <c r="BI134" s="147">
        <f>IF(N134="nulová",J134,0)</f>
        <v>0</v>
      </c>
      <c r="BJ134" s="18" t="s">
        <v>78</v>
      </c>
      <c r="BK134" s="147">
        <f>ROUND(I134*H134,2)</f>
        <v>0</v>
      </c>
      <c r="BL134" s="18" t="s">
        <v>86</v>
      </c>
      <c r="BM134" s="146" t="s">
        <v>6224</v>
      </c>
    </row>
    <row r="135" spans="2:65" s="1" customFormat="1" x14ac:dyDescent="0.2">
      <c r="B135" s="33"/>
      <c r="D135" s="148" t="s">
        <v>311</v>
      </c>
      <c r="F135" s="149" t="s">
        <v>6225</v>
      </c>
      <c r="I135" s="150"/>
      <c r="L135" s="33"/>
      <c r="M135" s="151"/>
      <c r="T135" s="54"/>
      <c r="AT135" s="18" t="s">
        <v>311</v>
      </c>
      <c r="AU135" s="18" t="s">
        <v>80</v>
      </c>
    </row>
    <row r="136" spans="2:65" s="13" customFormat="1" x14ac:dyDescent="0.2">
      <c r="B136" s="159"/>
      <c r="D136" s="153" t="s">
        <v>313</v>
      </c>
      <c r="E136" s="160" t="s">
        <v>2</v>
      </c>
      <c r="F136" s="161" t="s">
        <v>6167</v>
      </c>
      <c r="H136" s="162">
        <v>81.11</v>
      </c>
      <c r="I136" s="163"/>
      <c r="L136" s="159"/>
      <c r="M136" s="164"/>
      <c r="T136" s="165"/>
      <c r="AT136" s="160" t="s">
        <v>313</v>
      </c>
      <c r="AU136" s="160" t="s">
        <v>80</v>
      </c>
      <c r="AV136" s="13" t="s">
        <v>80</v>
      </c>
      <c r="AW136" s="13" t="s">
        <v>32</v>
      </c>
      <c r="AX136" s="13" t="s">
        <v>71</v>
      </c>
      <c r="AY136" s="160" t="s">
        <v>304</v>
      </c>
    </row>
    <row r="137" spans="2:65" s="13" customFormat="1" x14ac:dyDescent="0.2">
      <c r="B137" s="159"/>
      <c r="D137" s="153" t="s">
        <v>313</v>
      </c>
      <c r="E137" s="160" t="s">
        <v>2</v>
      </c>
      <c r="F137" s="161" t="s">
        <v>6170</v>
      </c>
      <c r="H137" s="162">
        <v>83.528999999999996</v>
      </c>
      <c r="I137" s="163"/>
      <c r="L137" s="159"/>
      <c r="M137" s="164"/>
      <c r="T137" s="165"/>
      <c r="AT137" s="160" t="s">
        <v>313</v>
      </c>
      <c r="AU137" s="160" t="s">
        <v>80</v>
      </c>
      <c r="AV137" s="13" t="s">
        <v>80</v>
      </c>
      <c r="AW137" s="13" t="s">
        <v>32</v>
      </c>
      <c r="AX137" s="13" t="s">
        <v>71</v>
      </c>
      <c r="AY137" s="160" t="s">
        <v>304</v>
      </c>
    </row>
    <row r="138" spans="2:65" s="13" customFormat="1" x14ac:dyDescent="0.2">
      <c r="B138" s="159"/>
      <c r="D138" s="153" t="s">
        <v>313</v>
      </c>
      <c r="E138" s="160" t="s">
        <v>2</v>
      </c>
      <c r="F138" s="161" t="s">
        <v>6220</v>
      </c>
      <c r="H138" s="162">
        <v>-124.408</v>
      </c>
      <c r="I138" s="163"/>
      <c r="L138" s="159"/>
      <c r="M138" s="164"/>
      <c r="T138" s="165"/>
      <c r="AT138" s="160" t="s">
        <v>313</v>
      </c>
      <c r="AU138" s="160" t="s">
        <v>80</v>
      </c>
      <c r="AV138" s="13" t="s">
        <v>80</v>
      </c>
      <c r="AW138" s="13" t="s">
        <v>32</v>
      </c>
      <c r="AX138" s="13" t="s">
        <v>71</v>
      </c>
      <c r="AY138" s="160" t="s">
        <v>304</v>
      </c>
    </row>
    <row r="139" spans="2:65" s="15" customFormat="1" x14ac:dyDescent="0.2">
      <c r="B139" s="173"/>
      <c r="D139" s="153" t="s">
        <v>313</v>
      </c>
      <c r="E139" s="174" t="s">
        <v>2</v>
      </c>
      <c r="F139" s="175" t="s">
        <v>323</v>
      </c>
      <c r="H139" s="176">
        <v>40.231000000000009</v>
      </c>
      <c r="I139" s="177"/>
      <c r="L139" s="173"/>
      <c r="M139" s="178"/>
      <c r="T139" s="179"/>
      <c r="AT139" s="174" t="s">
        <v>313</v>
      </c>
      <c r="AU139" s="174" t="s">
        <v>80</v>
      </c>
      <c r="AV139" s="15" t="s">
        <v>86</v>
      </c>
      <c r="AW139" s="15" t="s">
        <v>32</v>
      </c>
      <c r="AX139" s="15" t="s">
        <v>78</v>
      </c>
      <c r="AY139" s="174" t="s">
        <v>304</v>
      </c>
    </row>
    <row r="140" spans="2:65" s="1" customFormat="1" ht="66.75" customHeight="1" x14ac:dyDescent="0.2">
      <c r="B140" s="134"/>
      <c r="C140" s="135" t="s">
        <v>95</v>
      </c>
      <c r="D140" s="135" t="s">
        <v>306</v>
      </c>
      <c r="E140" s="136" t="s">
        <v>6226</v>
      </c>
      <c r="F140" s="137" t="s">
        <v>6227</v>
      </c>
      <c r="G140" s="138" t="s">
        <v>134</v>
      </c>
      <c r="H140" s="139">
        <v>201.155</v>
      </c>
      <c r="I140" s="140"/>
      <c r="J140" s="141">
        <f>ROUND(I140*H140,2)</f>
        <v>0</v>
      </c>
      <c r="K140" s="137" t="s">
        <v>309</v>
      </c>
      <c r="L140" s="33"/>
      <c r="M140" s="142" t="s">
        <v>2</v>
      </c>
      <c r="N140" s="143" t="s">
        <v>42</v>
      </c>
      <c r="P140" s="144">
        <f>O140*H140</f>
        <v>0</v>
      </c>
      <c r="Q140" s="144">
        <v>0</v>
      </c>
      <c r="R140" s="144">
        <f>Q140*H140</f>
        <v>0</v>
      </c>
      <c r="S140" s="144">
        <v>0</v>
      </c>
      <c r="T140" s="145">
        <f>S140*H140</f>
        <v>0</v>
      </c>
      <c r="AR140" s="146" t="s">
        <v>86</v>
      </c>
      <c r="AT140" s="146" t="s">
        <v>306</v>
      </c>
      <c r="AU140" s="146" t="s">
        <v>80</v>
      </c>
      <c r="AY140" s="18" t="s">
        <v>304</v>
      </c>
      <c r="BE140" s="147">
        <f>IF(N140="základní",J140,0)</f>
        <v>0</v>
      </c>
      <c r="BF140" s="147">
        <f>IF(N140="snížená",J140,0)</f>
        <v>0</v>
      </c>
      <c r="BG140" s="147">
        <f>IF(N140="zákl. přenesená",J140,0)</f>
        <v>0</v>
      </c>
      <c r="BH140" s="147">
        <f>IF(N140="sníž. přenesená",J140,0)</f>
        <v>0</v>
      </c>
      <c r="BI140" s="147">
        <f>IF(N140="nulová",J140,0)</f>
        <v>0</v>
      </c>
      <c r="BJ140" s="18" t="s">
        <v>78</v>
      </c>
      <c r="BK140" s="147">
        <f>ROUND(I140*H140,2)</f>
        <v>0</v>
      </c>
      <c r="BL140" s="18" t="s">
        <v>86</v>
      </c>
      <c r="BM140" s="146" t="s">
        <v>6228</v>
      </c>
    </row>
    <row r="141" spans="2:65" s="1" customFormat="1" x14ac:dyDescent="0.2">
      <c r="B141" s="33"/>
      <c r="D141" s="148" t="s">
        <v>311</v>
      </c>
      <c r="F141" s="149" t="s">
        <v>6229</v>
      </c>
      <c r="I141" s="150"/>
      <c r="L141" s="33"/>
      <c r="M141" s="151"/>
      <c r="T141" s="54"/>
      <c r="AT141" s="18" t="s">
        <v>311</v>
      </c>
      <c r="AU141" s="18" t="s">
        <v>80</v>
      </c>
    </row>
    <row r="142" spans="2:65" s="13" customFormat="1" x14ac:dyDescent="0.2">
      <c r="B142" s="159"/>
      <c r="D142" s="153" t="s">
        <v>313</v>
      </c>
      <c r="F142" s="161" t="s">
        <v>6230</v>
      </c>
      <c r="H142" s="162">
        <v>201.155</v>
      </c>
      <c r="I142" s="163"/>
      <c r="L142" s="159"/>
      <c r="M142" s="164"/>
      <c r="T142" s="165"/>
      <c r="AT142" s="160" t="s">
        <v>313</v>
      </c>
      <c r="AU142" s="160" t="s">
        <v>80</v>
      </c>
      <c r="AV142" s="13" t="s">
        <v>80</v>
      </c>
      <c r="AW142" s="13" t="s">
        <v>3</v>
      </c>
      <c r="AX142" s="13" t="s">
        <v>78</v>
      </c>
      <c r="AY142" s="160" t="s">
        <v>304</v>
      </c>
    </row>
    <row r="143" spans="2:65" s="1" customFormat="1" ht="44.25" customHeight="1" x14ac:dyDescent="0.2">
      <c r="B143" s="134"/>
      <c r="C143" s="135" t="s">
        <v>98</v>
      </c>
      <c r="D143" s="135" t="s">
        <v>306</v>
      </c>
      <c r="E143" s="136" t="s">
        <v>381</v>
      </c>
      <c r="F143" s="137" t="s">
        <v>382</v>
      </c>
      <c r="G143" s="138" t="s">
        <v>383</v>
      </c>
      <c r="H143" s="139">
        <v>72.415999999999997</v>
      </c>
      <c r="I143" s="140"/>
      <c r="J143" s="141">
        <f>ROUND(I143*H143,2)</f>
        <v>0</v>
      </c>
      <c r="K143" s="137" t="s">
        <v>309</v>
      </c>
      <c r="L143" s="33"/>
      <c r="M143" s="142" t="s">
        <v>2</v>
      </c>
      <c r="N143" s="143" t="s">
        <v>42</v>
      </c>
      <c r="P143" s="144">
        <f>O143*H143</f>
        <v>0</v>
      </c>
      <c r="Q143" s="144">
        <v>0</v>
      </c>
      <c r="R143" s="144">
        <f>Q143*H143</f>
        <v>0</v>
      </c>
      <c r="S143" s="144">
        <v>0</v>
      </c>
      <c r="T143" s="145">
        <f>S143*H143</f>
        <v>0</v>
      </c>
      <c r="AR143" s="146" t="s">
        <v>86</v>
      </c>
      <c r="AT143" s="146" t="s">
        <v>306</v>
      </c>
      <c r="AU143" s="146" t="s">
        <v>80</v>
      </c>
      <c r="AY143" s="18" t="s">
        <v>304</v>
      </c>
      <c r="BE143" s="147">
        <f>IF(N143="základní",J143,0)</f>
        <v>0</v>
      </c>
      <c r="BF143" s="147">
        <f>IF(N143="snížená",J143,0)</f>
        <v>0</v>
      </c>
      <c r="BG143" s="147">
        <f>IF(N143="zákl. přenesená",J143,0)</f>
        <v>0</v>
      </c>
      <c r="BH143" s="147">
        <f>IF(N143="sníž. přenesená",J143,0)</f>
        <v>0</v>
      </c>
      <c r="BI143" s="147">
        <f>IF(N143="nulová",J143,0)</f>
        <v>0</v>
      </c>
      <c r="BJ143" s="18" t="s">
        <v>78</v>
      </c>
      <c r="BK143" s="147">
        <f>ROUND(I143*H143,2)</f>
        <v>0</v>
      </c>
      <c r="BL143" s="18" t="s">
        <v>86</v>
      </c>
      <c r="BM143" s="146" t="s">
        <v>6231</v>
      </c>
    </row>
    <row r="144" spans="2:65" s="1" customFormat="1" x14ac:dyDescent="0.2">
      <c r="B144" s="33"/>
      <c r="D144" s="148" t="s">
        <v>311</v>
      </c>
      <c r="F144" s="149" t="s">
        <v>385</v>
      </c>
      <c r="I144" s="150"/>
      <c r="L144" s="33"/>
      <c r="M144" s="151"/>
      <c r="T144" s="54"/>
      <c r="AT144" s="18" t="s">
        <v>311</v>
      </c>
      <c r="AU144" s="18" t="s">
        <v>80</v>
      </c>
    </row>
    <row r="145" spans="2:65" s="13" customFormat="1" x14ac:dyDescent="0.2">
      <c r="B145" s="159"/>
      <c r="D145" s="153" t="s">
        <v>313</v>
      </c>
      <c r="F145" s="161" t="s">
        <v>6232</v>
      </c>
      <c r="H145" s="162">
        <v>72.415999999999997</v>
      </c>
      <c r="I145" s="163"/>
      <c r="L145" s="159"/>
      <c r="M145" s="164"/>
      <c r="T145" s="165"/>
      <c r="AT145" s="160" t="s">
        <v>313</v>
      </c>
      <c r="AU145" s="160" t="s">
        <v>80</v>
      </c>
      <c r="AV145" s="13" t="s">
        <v>80</v>
      </c>
      <c r="AW145" s="13" t="s">
        <v>3</v>
      </c>
      <c r="AX145" s="13" t="s">
        <v>78</v>
      </c>
      <c r="AY145" s="160" t="s">
        <v>304</v>
      </c>
    </row>
    <row r="146" spans="2:65" s="11" customFormat="1" ht="22.9" customHeight="1" x14ac:dyDescent="0.2">
      <c r="B146" s="122"/>
      <c r="D146" s="123" t="s">
        <v>70</v>
      </c>
      <c r="E146" s="132" t="s">
        <v>98</v>
      </c>
      <c r="F146" s="132" t="s">
        <v>6233</v>
      </c>
      <c r="I146" s="125"/>
      <c r="J146" s="133">
        <f>BK146</f>
        <v>0</v>
      </c>
      <c r="L146" s="122"/>
      <c r="M146" s="127"/>
      <c r="P146" s="128">
        <f>SUM(P147:P156)</f>
        <v>0</v>
      </c>
      <c r="R146" s="128">
        <f>SUM(R147:R156)</f>
        <v>0.84160000000000001</v>
      </c>
      <c r="T146" s="129">
        <f>SUM(T147:T156)</f>
        <v>0</v>
      </c>
      <c r="AR146" s="123" t="s">
        <v>78</v>
      </c>
      <c r="AT146" s="130" t="s">
        <v>70</v>
      </c>
      <c r="AU146" s="130" t="s">
        <v>78</v>
      </c>
      <c r="AY146" s="123" t="s">
        <v>304</v>
      </c>
      <c r="BK146" s="131">
        <f>SUM(BK147:BK156)</f>
        <v>0</v>
      </c>
    </row>
    <row r="147" spans="2:65" s="1" customFormat="1" ht="24.2" customHeight="1" x14ac:dyDescent="0.2">
      <c r="B147" s="134"/>
      <c r="C147" s="135" t="s">
        <v>380</v>
      </c>
      <c r="D147" s="135" t="s">
        <v>306</v>
      </c>
      <c r="E147" s="136" t="s">
        <v>6234</v>
      </c>
      <c r="F147" s="137" t="s">
        <v>6235</v>
      </c>
      <c r="G147" s="138" t="s">
        <v>581</v>
      </c>
      <c r="H147" s="139">
        <v>1</v>
      </c>
      <c r="I147" s="140"/>
      <c r="J147" s="141">
        <f>ROUND(I147*H147,2)</f>
        <v>0</v>
      </c>
      <c r="K147" s="137" t="s">
        <v>2</v>
      </c>
      <c r="L147" s="33"/>
      <c r="M147" s="142" t="s">
        <v>2</v>
      </c>
      <c r="N147" s="143" t="s">
        <v>42</v>
      </c>
      <c r="P147" s="144">
        <f>O147*H147</f>
        <v>0</v>
      </c>
      <c r="Q147" s="144">
        <v>0</v>
      </c>
      <c r="R147" s="144">
        <f>Q147*H147</f>
        <v>0</v>
      </c>
      <c r="S147" s="144">
        <v>0</v>
      </c>
      <c r="T147" s="145">
        <f>S147*H147</f>
        <v>0</v>
      </c>
      <c r="AR147" s="146" t="s">
        <v>86</v>
      </c>
      <c r="AT147" s="146" t="s">
        <v>306</v>
      </c>
      <c r="AU147" s="146" t="s">
        <v>80</v>
      </c>
      <c r="AY147" s="18" t="s">
        <v>304</v>
      </c>
      <c r="BE147" s="147">
        <f>IF(N147="základní",J147,0)</f>
        <v>0</v>
      </c>
      <c r="BF147" s="147">
        <f>IF(N147="snížená",J147,0)</f>
        <v>0</v>
      </c>
      <c r="BG147" s="147">
        <f>IF(N147="zákl. přenesená",J147,0)</f>
        <v>0</v>
      </c>
      <c r="BH147" s="147">
        <f>IF(N147="sníž. přenesená",J147,0)</f>
        <v>0</v>
      </c>
      <c r="BI147" s="147">
        <f>IF(N147="nulová",J147,0)</f>
        <v>0</v>
      </c>
      <c r="BJ147" s="18" t="s">
        <v>78</v>
      </c>
      <c r="BK147" s="147">
        <f>ROUND(I147*H147,2)</f>
        <v>0</v>
      </c>
      <c r="BL147" s="18" t="s">
        <v>86</v>
      </c>
      <c r="BM147" s="146" t="s">
        <v>6236</v>
      </c>
    </row>
    <row r="148" spans="2:65" s="1" customFormat="1" ht="204.75" x14ac:dyDescent="0.2">
      <c r="B148" s="33"/>
      <c r="D148" s="153" t="s">
        <v>360</v>
      </c>
      <c r="F148" s="180" t="s">
        <v>6237</v>
      </c>
      <c r="I148" s="150"/>
      <c r="L148" s="33"/>
      <c r="M148" s="151"/>
      <c r="T148" s="54"/>
      <c r="AT148" s="18" t="s">
        <v>360</v>
      </c>
      <c r="AU148" s="18" t="s">
        <v>80</v>
      </c>
    </row>
    <row r="149" spans="2:65" s="1" customFormat="1" ht="16.5" customHeight="1" x14ac:dyDescent="0.2">
      <c r="B149" s="134"/>
      <c r="C149" s="135" t="s">
        <v>387</v>
      </c>
      <c r="D149" s="135" t="s">
        <v>306</v>
      </c>
      <c r="E149" s="136" t="s">
        <v>6238</v>
      </c>
      <c r="F149" s="137" t="s">
        <v>6239</v>
      </c>
      <c r="G149" s="138" t="s">
        <v>581</v>
      </c>
      <c r="H149" s="139">
        <v>1</v>
      </c>
      <c r="I149" s="140"/>
      <c r="J149" s="141">
        <f>ROUND(I149*H149,2)</f>
        <v>0</v>
      </c>
      <c r="K149" s="137" t="s">
        <v>2</v>
      </c>
      <c r="L149" s="33"/>
      <c r="M149" s="142" t="s">
        <v>2</v>
      </c>
      <c r="N149" s="143" t="s">
        <v>42</v>
      </c>
      <c r="P149" s="144">
        <f>O149*H149</f>
        <v>0</v>
      </c>
      <c r="Q149" s="144">
        <v>0</v>
      </c>
      <c r="R149" s="144">
        <f>Q149*H149</f>
        <v>0</v>
      </c>
      <c r="S149" s="144">
        <v>0</v>
      </c>
      <c r="T149" s="145">
        <f>S149*H149</f>
        <v>0</v>
      </c>
      <c r="AR149" s="146" t="s">
        <v>86</v>
      </c>
      <c r="AT149" s="146" t="s">
        <v>306</v>
      </c>
      <c r="AU149" s="146" t="s">
        <v>80</v>
      </c>
      <c r="AY149" s="18" t="s">
        <v>304</v>
      </c>
      <c r="BE149" s="147">
        <f>IF(N149="základní",J149,0)</f>
        <v>0</v>
      </c>
      <c r="BF149" s="147">
        <f>IF(N149="snížená",J149,0)</f>
        <v>0</v>
      </c>
      <c r="BG149" s="147">
        <f>IF(N149="zákl. přenesená",J149,0)</f>
        <v>0</v>
      </c>
      <c r="BH149" s="147">
        <f>IF(N149="sníž. přenesená",J149,0)</f>
        <v>0</v>
      </c>
      <c r="BI149" s="147">
        <f>IF(N149="nulová",J149,0)</f>
        <v>0</v>
      </c>
      <c r="BJ149" s="18" t="s">
        <v>78</v>
      </c>
      <c r="BK149" s="147">
        <f>ROUND(I149*H149,2)</f>
        <v>0</v>
      </c>
      <c r="BL149" s="18" t="s">
        <v>86</v>
      </c>
      <c r="BM149" s="146" t="s">
        <v>6240</v>
      </c>
    </row>
    <row r="150" spans="2:65" s="1" customFormat="1" ht="37.9" customHeight="1" x14ac:dyDescent="0.2">
      <c r="B150" s="134"/>
      <c r="C150" s="135" t="s">
        <v>396</v>
      </c>
      <c r="D150" s="135" t="s">
        <v>306</v>
      </c>
      <c r="E150" s="136" t="s">
        <v>6241</v>
      </c>
      <c r="F150" s="137" t="s">
        <v>6242</v>
      </c>
      <c r="G150" s="138" t="s">
        <v>134</v>
      </c>
      <c r="H150" s="139">
        <v>23.1</v>
      </c>
      <c r="I150" s="140"/>
      <c r="J150" s="141">
        <f>ROUND(I150*H150,2)</f>
        <v>0</v>
      </c>
      <c r="K150" s="137" t="s">
        <v>309</v>
      </c>
      <c r="L150" s="33"/>
      <c r="M150" s="142" t="s">
        <v>2</v>
      </c>
      <c r="N150" s="143" t="s">
        <v>42</v>
      </c>
      <c r="P150" s="144">
        <f>O150*H150</f>
        <v>0</v>
      </c>
      <c r="Q150" s="144">
        <v>0</v>
      </c>
      <c r="R150" s="144">
        <f>Q150*H150</f>
        <v>0</v>
      </c>
      <c r="S150" s="144">
        <v>0</v>
      </c>
      <c r="T150" s="145">
        <f>S150*H150</f>
        <v>0</v>
      </c>
      <c r="AR150" s="146" t="s">
        <v>86</v>
      </c>
      <c r="AT150" s="146" t="s">
        <v>306</v>
      </c>
      <c r="AU150" s="146" t="s">
        <v>80</v>
      </c>
      <c r="AY150" s="18" t="s">
        <v>304</v>
      </c>
      <c r="BE150" s="147">
        <f>IF(N150="základní",J150,0)</f>
        <v>0</v>
      </c>
      <c r="BF150" s="147">
        <f>IF(N150="snížená",J150,0)</f>
        <v>0</v>
      </c>
      <c r="BG150" s="147">
        <f>IF(N150="zákl. přenesená",J150,0)</f>
        <v>0</v>
      </c>
      <c r="BH150" s="147">
        <f>IF(N150="sníž. přenesená",J150,0)</f>
        <v>0</v>
      </c>
      <c r="BI150" s="147">
        <f>IF(N150="nulová",J150,0)</f>
        <v>0</v>
      </c>
      <c r="BJ150" s="18" t="s">
        <v>78</v>
      </c>
      <c r="BK150" s="147">
        <f>ROUND(I150*H150,2)</f>
        <v>0</v>
      </c>
      <c r="BL150" s="18" t="s">
        <v>86</v>
      </c>
      <c r="BM150" s="146" t="s">
        <v>6243</v>
      </c>
    </row>
    <row r="151" spans="2:65" s="1" customFormat="1" x14ac:dyDescent="0.2">
      <c r="B151" s="33"/>
      <c r="D151" s="148" t="s">
        <v>311</v>
      </c>
      <c r="F151" s="149" t="s">
        <v>6244</v>
      </c>
      <c r="I151" s="150"/>
      <c r="L151" s="33"/>
      <c r="M151" s="151"/>
      <c r="T151" s="54"/>
      <c r="AT151" s="18" t="s">
        <v>311</v>
      </c>
      <c r="AU151" s="18" t="s">
        <v>80</v>
      </c>
    </row>
    <row r="152" spans="2:65" s="13" customFormat="1" x14ac:dyDescent="0.2">
      <c r="B152" s="159"/>
      <c r="D152" s="153" t="s">
        <v>313</v>
      </c>
      <c r="E152" s="160" t="s">
        <v>2</v>
      </c>
      <c r="F152" s="161" t="s">
        <v>6245</v>
      </c>
      <c r="H152" s="162">
        <v>23.1</v>
      </c>
      <c r="I152" s="163"/>
      <c r="L152" s="159"/>
      <c r="M152" s="164"/>
      <c r="T152" s="165"/>
      <c r="AT152" s="160" t="s">
        <v>313</v>
      </c>
      <c r="AU152" s="160" t="s">
        <v>80</v>
      </c>
      <c r="AV152" s="13" t="s">
        <v>80</v>
      </c>
      <c r="AW152" s="13" t="s">
        <v>32</v>
      </c>
      <c r="AX152" s="13" t="s">
        <v>78</v>
      </c>
      <c r="AY152" s="160" t="s">
        <v>304</v>
      </c>
    </row>
    <row r="153" spans="2:65" s="1" customFormat="1" ht="16.5" customHeight="1" x14ac:dyDescent="0.2">
      <c r="B153" s="134"/>
      <c r="C153" s="181" t="s">
        <v>404</v>
      </c>
      <c r="D153" s="181" t="s">
        <v>535</v>
      </c>
      <c r="E153" s="182" t="s">
        <v>6246</v>
      </c>
      <c r="F153" s="183" t="s">
        <v>6247</v>
      </c>
      <c r="G153" s="184" t="s">
        <v>134</v>
      </c>
      <c r="H153" s="185">
        <v>23.1</v>
      </c>
      <c r="I153" s="186"/>
      <c r="J153" s="187">
        <f>ROUND(I153*H153,2)</f>
        <v>0</v>
      </c>
      <c r="K153" s="183" t="s">
        <v>309</v>
      </c>
      <c r="L153" s="188"/>
      <c r="M153" s="189" t="s">
        <v>2</v>
      </c>
      <c r="N153" s="190" t="s">
        <v>42</v>
      </c>
      <c r="P153" s="144">
        <f>O153*H153</f>
        <v>0</v>
      </c>
      <c r="Q153" s="144">
        <v>0</v>
      </c>
      <c r="R153" s="144">
        <f>Q153*H153</f>
        <v>0</v>
      </c>
      <c r="S153" s="144">
        <v>0</v>
      </c>
      <c r="T153" s="145">
        <f>S153*H153</f>
        <v>0</v>
      </c>
      <c r="AR153" s="146" t="s">
        <v>98</v>
      </c>
      <c r="AT153" s="146" t="s">
        <v>535</v>
      </c>
      <c r="AU153" s="146" t="s">
        <v>80</v>
      </c>
      <c r="AY153" s="18" t="s">
        <v>304</v>
      </c>
      <c r="BE153" s="147">
        <f>IF(N153="základní",J153,0)</f>
        <v>0</v>
      </c>
      <c r="BF153" s="147">
        <f>IF(N153="snížená",J153,0)</f>
        <v>0</v>
      </c>
      <c r="BG153" s="147">
        <f>IF(N153="zákl. přenesená",J153,0)</f>
        <v>0</v>
      </c>
      <c r="BH153" s="147">
        <f>IF(N153="sníž. přenesená",J153,0)</f>
        <v>0</v>
      </c>
      <c r="BI153" s="147">
        <f>IF(N153="nulová",J153,0)</f>
        <v>0</v>
      </c>
      <c r="BJ153" s="18" t="s">
        <v>78</v>
      </c>
      <c r="BK153" s="147">
        <f>ROUND(I153*H153,2)</f>
        <v>0</v>
      </c>
      <c r="BL153" s="18" t="s">
        <v>86</v>
      </c>
      <c r="BM153" s="146" t="s">
        <v>6248</v>
      </c>
    </row>
    <row r="154" spans="2:65" s="1" customFormat="1" ht="24.2" customHeight="1" x14ac:dyDescent="0.2">
      <c r="B154" s="134"/>
      <c r="C154" s="135" t="s">
        <v>406</v>
      </c>
      <c r="D154" s="135" t="s">
        <v>306</v>
      </c>
      <c r="E154" s="136" t="s">
        <v>6249</v>
      </c>
      <c r="F154" s="137" t="s">
        <v>6250</v>
      </c>
      <c r="G154" s="138" t="s">
        <v>871</v>
      </c>
      <c r="H154" s="139">
        <v>2</v>
      </c>
      <c r="I154" s="140"/>
      <c r="J154" s="141">
        <f>ROUND(I154*H154,2)</f>
        <v>0</v>
      </c>
      <c r="K154" s="137" t="s">
        <v>309</v>
      </c>
      <c r="L154" s="33"/>
      <c r="M154" s="142" t="s">
        <v>2</v>
      </c>
      <c r="N154" s="143" t="s">
        <v>42</v>
      </c>
      <c r="P154" s="144">
        <f>O154*H154</f>
        <v>0</v>
      </c>
      <c r="Q154" s="144">
        <v>0.42080000000000001</v>
      </c>
      <c r="R154" s="144">
        <f>Q154*H154</f>
        <v>0.84160000000000001</v>
      </c>
      <c r="S154" s="144">
        <v>0</v>
      </c>
      <c r="T154" s="145">
        <f>S154*H154</f>
        <v>0</v>
      </c>
      <c r="AR154" s="146" t="s">
        <v>86</v>
      </c>
      <c r="AT154" s="146" t="s">
        <v>306</v>
      </c>
      <c r="AU154" s="146" t="s">
        <v>80</v>
      </c>
      <c r="AY154" s="18" t="s">
        <v>304</v>
      </c>
      <c r="BE154" s="147">
        <f>IF(N154="základní",J154,0)</f>
        <v>0</v>
      </c>
      <c r="BF154" s="147">
        <f>IF(N154="snížená",J154,0)</f>
        <v>0</v>
      </c>
      <c r="BG154" s="147">
        <f>IF(N154="zákl. přenesená",J154,0)</f>
        <v>0</v>
      </c>
      <c r="BH154" s="147">
        <f>IF(N154="sníž. přenesená",J154,0)</f>
        <v>0</v>
      </c>
      <c r="BI154" s="147">
        <f>IF(N154="nulová",J154,0)</f>
        <v>0</v>
      </c>
      <c r="BJ154" s="18" t="s">
        <v>78</v>
      </c>
      <c r="BK154" s="147">
        <f>ROUND(I154*H154,2)</f>
        <v>0</v>
      </c>
      <c r="BL154" s="18" t="s">
        <v>86</v>
      </c>
      <c r="BM154" s="146" t="s">
        <v>6251</v>
      </c>
    </row>
    <row r="155" spans="2:65" s="1" customFormat="1" x14ac:dyDescent="0.2">
      <c r="B155" s="33"/>
      <c r="D155" s="148" t="s">
        <v>311</v>
      </c>
      <c r="F155" s="149" t="s">
        <v>6252</v>
      </c>
      <c r="I155" s="150"/>
      <c r="L155" s="33"/>
      <c r="M155" s="151"/>
      <c r="T155" s="54"/>
      <c r="AT155" s="18" t="s">
        <v>311</v>
      </c>
      <c r="AU155" s="18" t="s">
        <v>80</v>
      </c>
    </row>
    <row r="156" spans="2:65" s="13" customFormat="1" x14ac:dyDescent="0.2">
      <c r="B156" s="159"/>
      <c r="D156" s="153" t="s">
        <v>313</v>
      </c>
      <c r="E156" s="160" t="s">
        <v>2</v>
      </c>
      <c r="F156" s="161" t="s">
        <v>6253</v>
      </c>
      <c r="H156" s="162">
        <v>2</v>
      </c>
      <c r="I156" s="163"/>
      <c r="L156" s="159"/>
      <c r="M156" s="164"/>
      <c r="T156" s="165"/>
      <c r="AT156" s="160" t="s">
        <v>313</v>
      </c>
      <c r="AU156" s="160" t="s">
        <v>80</v>
      </c>
      <c r="AV156" s="13" t="s">
        <v>80</v>
      </c>
      <c r="AW156" s="13" t="s">
        <v>32</v>
      </c>
      <c r="AX156" s="13" t="s">
        <v>78</v>
      </c>
      <c r="AY156" s="160" t="s">
        <v>304</v>
      </c>
    </row>
    <row r="157" spans="2:65" s="11" customFormat="1" ht="22.9" customHeight="1" x14ac:dyDescent="0.2">
      <c r="B157" s="122"/>
      <c r="D157" s="123" t="s">
        <v>70</v>
      </c>
      <c r="E157" s="132" t="s">
        <v>2523</v>
      </c>
      <c r="F157" s="132" t="s">
        <v>2524</v>
      </c>
      <c r="I157" s="125"/>
      <c r="J157" s="133">
        <f>BK157</f>
        <v>0</v>
      </c>
      <c r="L157" s="122"/>
      <c r="M157" s="127"/>
      <c r="P157" s="128">
        <f>SUM(P158:P159)</f>
        <v>0</v>
      </c>
      <c r="R157" s="128">
        <f>SUM(R158:R159)</f>
        <v>0</v>
      </c>
      <c r="T157" s="129">
        <f>SUM(T158:T159)</f>
        <v>0</v>
      </c>
      <c r="AR157" s="123" t="s">
        <v>78</v>
      </c>
      <c r="AT157" s="130" t="s">
        <v>70</v>
      </c>
      <c r="AU157" s="130" t="s">
        <v>78</v>
      </c>
      <c r="AY157" s="123" t="s">
        <v>304</v>
      </c>
      <c r="BK157" s="131">
        <f>SUM(BK158:BK159)</f>
        <v>0</v>
      </c>
    </row>
    <row r="158" spans="2:65" s="1" customFormat="1" ht="66.75" customHeight="1" x14ac:dyDescent="0.2">
      <c r="B158" s="134"/>
      <c r="C158" s="135" t="s">
        <v>409</v>
      </c>
      <c r="D158" s="135" t="s">
        <v>306</v>
      </c>
      <c r="E158" s="136" t="s">
        <v>6254</v>
      </c>
      <c r="F158" s="137" t="s">
        <v>6255</v>
      </c>
      <c r="G158" s="138" t="s">
        <v>383</v>
      </c>
      <c r="H158" s="139">
        <v>0.84199999999999997</v>
      </c>
      <c r="I158" s="140"/>
      <c r="J158" s="141">
        <f>ROUND(I158*H158,2)</f>
        <v>0</v>
      </c>
      <c r="K158" s="137" t="s">
        <v>309</v>
      </c>
      <c r="L158" s="33"/>
      <c r="M158" s="142" t="s">
        <v>2</v>
      </c>
      <c r="N158" s="143" t="s">
        <v>42</v>
      </c>
      <c r="P158" s="144">
        <f>O158*H158</f>
        <v>0</v>
      </c>
      <c r="Q158" s="144">
        <v>0</v>
      </c>
      <c r="R158" s="144">
        <f>Q158*H158</f>
        <v>0</v>
      </c>
      <c r="S158" s="144">
        <v>0</v>
      </c>
      <c r="T158" s="145">
        <f>S158*H158</f>
        <v>0</v>
      </c>
      <c r="AR158" s="146" t="s">
        <v>86</v>
      </c>
      <c r="AT158" s="146" t="s">
        <v>306</v>
      </c>
      <c r="AU158" s="146" t="s">
        <v>80</v>
      </c>
      <c r="AY158" s="18" t="s">
        <v>304</v>
      </c>
      <c r="BE158" s="147">
        <f>IF(N158="základní",J158,0)</f>
        <v>0</v>
      </c>
      <c r="BF158" s="147">
        <f>IF(N158="snížená",J158,0)</f>
        <v>0</v>
      </c>
      <c r="BG158" s="147">
        <f>IF(N158="zákl. přenesená",J158,0)</f>
        <v>0</v>
      </c>
      <c r="BH158" s="147">
        <f>IF(N158="sníž. přenesená",J158,0)</f>
        <v>0</v>
      </c>
      <c r="BI158" s="147">
        <f>IF(N158="nulová",J158,0)</f>
        <v>0</v>
      </c>
      <c r="BJ158" s="18" t="s">
        <v>78</v>
      </c>
      <c r="BK158" s="147">
        <f>ROUND(I158*H158,2)</f>
        <v>0</v>
      </c>
      <c r="BL158" s="18" t="s">
        <v>86</v>
      </c>
      <c r="BM158" s="146" t="s">
        <v>6256</v>
      </c>
    </row>
    <row r="159" spans="2:65" s="1" customFormat="1" x14ac:dyDescent="0.2">
      <c r="B159" s="33"/>
      <c r="D159" s="148" t="s">
        <v>311</v>
      </c>
      <c r="F159" s="149" t="s">
        <v>6257</v>
      </c>
      <c r="I159" s="150"/>
      <c r="L159" s="33"/>
      <c r="M159" s="191"/>
      <c r="N159" s="192"/>
      <c r="O159" s="192"/>
      <c r="P159" s="192"/>
      <c r="Q159" s="192"/>
      <c r="R159" s="192"/>
      <c r="S159" s="192"/>
      <c r="T159" s="193"/>
      <c r="AT159" s="18" t="s">
        <v>311</v>
      </c>
      <c r="AU159" s="18" t="s">
        <v>80</v>
      </c>
    </row>
    <row r="160" spans="2:65" s="1" customFormat="1" ht="6.95" customHeight="1" x14ac:dyDescent="0.2">
      <c r="B160" s="42"/>
      <c r="C160" s="43"/>
      <c r="D160" s="43"/>
      <c r="E160" s="43"/>
      <c r="F160" s="43"/>
      <c r="G160" s="43"/>
      <c r="H160" s="43"/>
      <c r="I160" s="43"/>
      <c r="J160" s="43"/>
      <c r="K160" s="43"/>
      <c r="L160" s="33"/>
    </row>
  </sheetData>
  <sheetProtection algorithmName="SHA-512" hashValue="7onWI/oiDJLc9/LzJhMKboGtaagXZd3aarGaUt4bB6/0goRNQ5o2+aGQEKK/fH5Z9DZyyUBcOvQEWcDTCaYCBw==" saltValue="MzLSOc51t03IFUFjglDxbQ==" spinCount="100000" sheet="1" objects="1" scenarios="1"/>
  <autoFilter ref="C82:K159" xr:uid="{00000000-0009-0000-0000-00000B000000}"/>
  <mergeCells count="9">
    <mergeCell ref="E50:H50"/>
    <mergeCell ref="E73:H73"/>
    <mergeCell ref="E75:H75"/>
    <mergeCell ref="L2:V2"/>
    <mergeCell ref="E7:H7"/>
    <mergeCell ref="E9:H9"/>
    <mergeCell ref="E18:H18"/>
    <mergeCell ref="E27:H27"/>
    <mergeCell ref="E48:H48"/>
  </mergeCells>
  <hyperlinks>
    <hyperlink ref="F87" r:id="rId1" xr:uid="{00000000-0004-0000-0B00-000000000000}"/>
    <hyperlink ref="F99" r:id="rId2" xr:uid="{00000000-0004-0000-0B00-000001000000}"/>
    <hyperlink ref="F112" r:id="rId3" xr:uid="{00000000-0004-0000-0B00-000002000000}"/>
    <hyperlink ref="F119" r:id="rId4" xr:uid="{00000000-0004-0000-0B00-000003000000}"/>
    <hyperlink ref="F127" r:id="rId5" xr:uid="{00000000-0004-0000-0B00-000004000000}"/>
    <hyperlink ref="F135" r:id="rId6" xr:uid="{00000000-0004-0000-0B00-000005000000}"/>
    <hyperlink ref="F141" r:id="rId7" xr:uid="{00000000-0004-0000-0B00-000006000000}"/>
    <hyperlink ref="F144" r:id="rId8" xr:uid="{00000000-0004-0000-0B00-000007000000}"/>
    <hyperlink ref="F151" r:id="rId9" xr:uid="{00000000-0004-0000-0B00-000008000000}"/>
    <hyperlink ref="F155" r:id="rId10" xr:uid="{00000000-0004-0000-0B00-000009000000}"/>
    <hyperlink ref="F159" r:id="rId11" xr:uid="{00000000-0004-0000-0B00-00000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6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121</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s="1" customFormat="1" ht="12" customHeight="1" x14ac:dyDescent="0.2">
      <c r="B8" s="33"/>
      <c r="D8" s="28" t="s">
        <v>149</v>
      </c>
      <c r="L8" s="33"/>
    </row>
    <row r="9" spans="2:46" s="1" customFormat="1" ht="16.5" customHeight="1" x14ac:dyDescent="0.2">
      <c r="B9" s="33"/>
      <c r="E9" s="326" t="s">
        <v>6258</v>
      </c>
      <c r="F9" s="329"/>
      <c r="G9" s="329"/>
      <c r="H9" s="329"/>
      <c r="L9" s="33"/>
    </row>
    <row r="10" spans="2:46" s="1" customFormat="1" x14ac:dyDescent="0.2">
      <c r="B10" s="33"/>
      <c r="L10" s="33"/>
    </row>
    <row r="11" spans="2:46" s="1" customFormat="1" ht="12" customHeight="1" x14ac:dyDescent="0.2">
      <c r="B11" s="33"/>
      <c r="D11" s="28" t="s">
        <v>18</v>
      </c>
      <c r="F11" s="26" t="s">
        <v>2</v>
      </c>
      <c r="I11" s="28" t="s">
        <v>19</v>
      </c>
      <c r="J11" s="26" t="s">
        <v>2</v>
      </c>
      <c r="L11" s="33"/>
    </row>
    <row r="12" spans="2:46" s="1" customFormat="1" ht="12" customHeight="1" x14ac:dyDescent="0.2">
      <c r="B12" s="33"/>
      <c r="D12" s="28" t="s">
        <v>20</v>
      </c>
      <c r="F12" s="26" t="s">
        <v>21</v>
      </c>
      <c r="I12" s="28" t="s">
        <v>22</v>
      </c>
      <c r="J12" s="50" t="str">
        <f>'Rekapitulace stavby'!AN8</f>
        <v>9. 5. 2023</v>
      </c>
      <c r="L12" s="33"/>
    </row>
    <row r="13" spans="2:46" s="1" customFormat="1" ht="10.9" customHeight="1" x14ac:dyDescent="0.2">
      <c r="B13" s="33"/>
      <c r="L13" s="33"/>
    </row>
    <row r="14" spans="2:46" s="1" customFormat="1" ht="12" customHeight="1" x14ac:dyDescent="0.2">
      <c r="B14" s="33"/>
      <c r="D14" s="28" t="s">
        <v>24</v>
      </c>
      <c r="I14" s="28" t="s">
        <v>25</v>
      </c>
      <c r="J14" s="26" t="str">
        <f>IF('Rekapitulace stavby'!AN10="","",'Rekapitulace stavby'!AN10)</f>
        <v/>
      </c>
      <c r="L14" s="33"/>
    </row>
    <row r="15" spans="2:46" s="1" customFormat="1" ht="18" customHeight="1" x14ac:dyDescent="0.2">
      <c r="B15" s="33"/>
      <c r="E15" s="26" t="str">
        <f>IF('Rekapitulace stavby'!E11="","",'Rekapitulace stavby'!E11)</f>
        <v xml:space="preserve"> </v>
      </c>
      <c r="I15" s="28" t="s">
        <v>26</v>
      </c>
      <c r="J15" s="26" t="str">
        <f>IF('Rekapitulace stavby'!AN11="","",'Rekapitulace stavby'!AN11)</f>
        <v/>
      </c>
      <c r="L15" s="33"/>
    </row>
    <row r="16" spans="2:46" s="1" customFormat="1" ht="6.95" customHeight="1" x14ac:dyDescent="0.2">
      <c r="B16" s="33"/>
      <c r="L16" s="33"/>
    </row>
    <row r="17" spans="2:12" s="1" customFormat="1" ht="12" customHeight="1" x14ac:dyDescent="0.2">
      <c r="B17" s="33"/>
      <c r="D17" s="28" t="s">
        <v>27</v>
      </c>
      <c r="I17" s="28" t="s">
        <v>25</v>
      </c>
      <c r="J17" s="29" t="str">
        <f>'Rekapitulace stavby'!AN13</f>
        <v>Vyplň údaj</v>
      </c>
      <c r="L17" s="33"/>
    </row>
    <row r="18" spans="2:12" s="1" customFormat="1" ht="18" customHeight="1" x14ac:dyDescent="0.2">
      <c r="B18" s="33"/>
      <c r="E18" s="332" t="str">
        <f>'Rekapitulace stavby'!E14</f>
        <v>Vyplň údaj</v>
      </c>
      <c r="F18" s="301"/>
      <c r="G18" s="301"/>
      <c r="H18" s="301"/>
      <c r="I18" s="28" t="s">
        <v>26</v>
      </c>
      <c r="J18" s="29" t="str">
        <f>'Rekapitulace stavby'!AN14</f>
        <v>Vyplň údaj</v>
      </c>
      <c r="L18" s="33"/>
    </row>
    <row r="19" spans="2:12" s="1" customFormat="1" ht="6.95" customHeight="1" x14ac:dyDescent="0.2">
      <c r="B19" s="33"/>
      <c r="L19" s="33"/>
    </row>
    <row r="20" spans="2:12" s="1" customFormat="1" ht="12" customHeight="1" x14ac:dyDescent="0.2">
      <c r="B20" s="33"/>
      <c r="D20" s="28" t="s">
        <v>29</v>
      </c>
      <c r="I20" s="28" t="s">
        <v>25</v>
      </c>
      <c r="J20" s="26" t="s">
        <v>30</v>
      </c>
      <c r="L20" s="33"/>
    </row>
    <row r="21" spans="2:12" s="1" customFormat="1" ht="18" customHeight="1" x14ac:dyDescent="0.2">
      <c r="B21" s="33"/>
      <c r="E21" s="26" t="s">
        <v>2</v>
      </c>
      <c r="I21" s="28" t="s">
        <v>26</v>
      </c>
      <c r="J21" s="26" t="s">
        <v>2</v>
      </c>
      <c r="L21" s="33"/>
    </row>
    <row r="22" spans="2:12" s="1" customFormat="1" ht="6.95" customHeight="1" x14ac:dyDescent="0.2">
      <c r="B22" s="33"/>
      <c r="L22" s="33"/>
    </row>
    <row r="23" spans="2:12" s="1" customFormat="1" ht="12" customHeight="1" x14ac:dyDescent="0.2">
      <c r="B23" s="33"/>
      <c r="D23" s="28" t="s">
        <v>33</v>
      </c>
      <c r="I23" s="28" t="s">
        <v>25</v>
      </c>
      <c r="J23" s="26" t="str">
        <f>IF('Rekapitulace stavby'!AN19="","",'Rekapitulace stavby'!AN19)</f>
        <v/>
      </c>
      <c r="L23" s="33"/>
    </row>
    <row r="24" spans="2:12" s="1" customFormat="1" ht="18" customHeight="1" x14ac:dyDescent="0.2">
      <c r="B24" s="33"/>
      <c r="E24" s="26" t="str">
        <f>IF('Rekapitulace stavby'!E20="","",'Rekapitulace stavby'!E20)</f>
        <v>Ing.Jiří Pitra</v>
      </c>
      <c r="I24" s="28" t="s">
        <v>26</v>
      </c>
      <c r="J24" s="26" t="str">
        <f>IF('Rekapitulace stavby'!AN20="","",'Rekapitulace stavby'!AN20)</f>
        <v/>
      </c>
      <c r="L24" s="33"/>
    </row>
    <row r="25" spans="2:12" s="1" customFormat="1" ht="6.95" customHeight="1" x14ac:dyDescent="0.2">
      <c r="B25" s="33"/>
      <c r="L25" s="33"/>
    </row>
    <row r="26" spans="2:12" s="1" customFormat="1" ht="12" customHeight="1" x14ac:dyDescent="0.2">
      <c r="B26" s="33"/>
      <c r="D26" s="28" t="s">
        <v>35</v>
      </c>
      <c r="L26" s="33"/>
    </row>
    <row r="27" spans="2:12" s="7" customFormat="1" ht="16.5" customHeight="1" x14ac:dyDescent="0.2">
      <c r="B27" s="93"/>
      <c r="E27" s="306" t="s">
        <v>2</v>
      </c>
      <c r="F27" s="306"/>
      <c r="G27" s="306"/>
      <c r="H27" s="30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5" t="s">
        <v>37</v>
      </c>
      <c r="J30" s="64">
        <f>ROUND(J87,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39</v>
      </c>
      <c r="I32" s="36" t="s">
        <v>38</v>
      </c>
      <c r="J32" s="36" t="s">
        <v>40</v>
      </c>
      <c r="L32" s="33"/>
    </row>
    <row r="33" spans="2:12" s="1" customFormat="1" ht="14.45" customHeight="1" x14ac:dyDescent="0.2">
      <c r="B33" s="33"/>
      <c r="D33" s="53" t="s">
        <v>41</v>
      </c>
      <c r="E33" s="28" t="s">
        <v>42</v>
      </c>
      <c r="F33" s="84">
        <f>ROUND((SUM(BE87:BE160)),  2)</f>
        <v>0</v>
      </c>
      <c r="I33" s="96">
        <v>0.21</v>
      </c>
      <c r="J33" s="84">
        <f>ROUND(((SUM(BE87:BE160))*I33),  2)</f>
        <v>0</v>
      </c>
      <c r="L33" s="33"/>
    </row>
    <row r="34" spans="2:12" s="1" customFormat="1" ht="14.45" customHeight="1" x14ac:dyDescent="0.2">
      <c r="B34" s="33"/>
      <c r="E34" s="28" t="s">
        <v>43</v>
      </c>
      <c r="F34" s="84">
        <f>ROUND((SUM(BF87:BF160)),  2)</f>
        <v>0</v>
      </c>
      <c r="I34" s="96">
        <v>0.15</v>
      </c>
      <c r="J34" s="84">
        <f>ROUND(((SUM(BF87:BF160))*I34),  2)</f>
        <v>0</v>
      </c>
      <c r="L34" s="33"/>
    </row>
    <row r="35" spans="2:12" s="1" customFormat="1" ht="14.45" hidden="1" customHeight="1" x14ac:dyDescent="0.2">
      <c r="B35" s="33"/>
      <c r="E35" s="28" t="s">
        <v>44</v>
      </c>
      <c r="F35" s="84">
        <f>ROUND((SUM(BG87:BG160)),  2)</f>
        <v>0</v>
      </c>
      <c r="I35" s="96">
        <v>0.21</v>
      </c>
      <c r="J35" s="84">
        <f>0</f>
        <v>0</v>
      </c>
      <c r="L35" s="33"/>
    </row>
    <row r="36" spans="2:12" s="1" customFormat="1" ht="14.45" hidden="1" customHeight="1" x14ac:dyDescent="0.2">
      <c r="B36" s="33"/>
      <c r="E36" s="28" t="s">
        <v>45</v>
      </c>
      <c r="F36" s="84">
        <f>ROUND((SUM(BH87:BH160)),  2)</f>
        <v>0</v>
      </c>
      <c r="I36" s="96">
        <v>0.15</v>
      </c>
      <c r="J36" s="84">
        <f>0</f>
        <v>0</v>
      </c>
      <c r="L36" s="33"/>
    </row>
    <row r="37" spans="2:12" s="1" customFormat="1" ht="14.45" hidden="1" customHeight="1" x14ac:dyDescent="0.2">
      <c r="B37" s="33"/>
      <c r="E37" s="28" t="s">
        <v>46</v>
      </c>
      <c r="F37" s="84">
        <f>ROUND((SUM(BI87:BI160)),  2)</f>
        <v>0</v>
      </c>
      <c r="I37" s="96">
        <v>0</v>
      </c>
      <c r="J37" s="84">
        <f>0</f>
        <v>0</v>
      </c>
      <c r="L37" s="33"/>
    </row>
    <row r="38" spans="2:12" s="1" customFormat="1" ht="6.95" customHeight="1" x14ac:dyDescent="0.2">
      <c r="B38" s="33"/>
      <c r="L38" s="33"/>
    </row>
    <row r="39" spans="2:12" s="1" customFormat="1" ht="25.35" customHeight="1" x14ac:dyDescent="0.2">
      <c r="B39" s="33"/>
      <c r="C39" s="97"/>
      <c r="D39" s="98" t="s">
        <v>47</v>
      </c>
      <c r="E39" s="55"/>
      <c r="F39" s="55"/>
      <c r="G39" s="99" t="s">
        <v>48</v>
      </c>
      <c r="H39" s="100" t="s">
        <v>49</v>
      </c>
      <c r="I39" s="55"/>
      <c r="J39" s="101">
        <f>SUM(J30:J37)</f>
        <v>0</v>
      </c>
      <c r="K39" s="102"/>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234</v>
      </c>
      <c r="L45" s="33"/>
    </row>
    <row r="46" spans="2:12" s="1" customFormat="1" ht="6.95" customHeight="1" x14ac:dyDescent="0.2">
      <c r="B46" s="33"/>
      <c r="L46" s="33"/>
    </row>
    <row r="47" spans="2:12" s="1" customFormat="1" ht="12" customHeight="1" x14ac:dyDescent="0.2">
      <c r="B47" s="33"/>
      <c r="C47" s="28" t="s">
        <v>16</v>
      </c>
      <c r="L47" s="33"/>
    </row>
    <row r="48" spans="2:12" s="1" customFormat="1" ht="26.25" customHeight="1" x14ac:dyDescent="0.2">
      <c r="B48" s="33"/>
      <c r="E48" s="330" t="str">
        <f>E7</f>
        <v>Výstavba nové výjezdové základny ZZS PAK ve Svitavách - bez mobiliáře</v>
      </c>
      <c r="F48" s="331"/>
      <c r="G48" s="331"/>
      <c r="H48" s="331"/>
      <c r="L48" s="33"/>
    </row>
    <row r="49" spans="2:47" s="1" customFormat="1" ht="12" customHeight="1" x14ac:dyDescent="0.2">
      <c r="B49" s="33"/>
      <c r="C49" s="28" t="s">
        <v>149</v>
      </c>
      <c r="L49" s="33"/>
    </row>
    <row r="50" spans="2:47" s="1" customFormat="1" ht="16.5" customHeight="1" x14ac:dyDescent="0.2">
      <c r="B50" s="33"/>
      <c r="E50" s="326" t="str">
        <f>E9</f>
        <v>D2-03 - Záložní zdroj</v>
      </c>
      <c r="F50" s="329"/>
      <c r="G50" s="329"/>
      <c r="H50" s="329"/>
      <c r="L50" s="33"/>
    </row>
    <row r="51" spans="2:47" s="1" customFormat="1" ht="6.95" customHeight="1" x14ac:dyDescent="0.2">
      <c r="B51" s="33"/>
      <c r="L51" s="33"/>
    </row>
    <row r="52" spans="2:47" s="1" customFormat="1" ht="12" customHeight="1" x14ac:dyDescent="0.2">
      <c r="B52" s="33"/>
      <c r="C52" s="28" t="s">
        <v>20</v>
      </c>
      <c r="F52" s="26" t="str">
        <f>F12</f>
        <v xml:space="preserve"> </v>
      </c>
      <c r="I52" s="28" t="s">
        <v>22</v>
      </c>
      <c r="J52" s="50" t="str">
        <f>IF(J12="","",J12)</f>
        <v>9. 5. 2023</v>
      </c>
      <c r="L52" s="33"/>
    </row>
    <row r="53" spans="2:47" s="1" customFormat="1" ht="6.95" customHeight="1" x14ac:dyDescent="0.2">
      <c r="B53" s="33"/>
      <c r="L53" s="33"/>
    </row>
    <row r="54" spans="2:47" s="1" customFormat="1" ht="15.2" customHeight="1" x14ac:dyDescent="0.2">
      <c r="B54" s="33"/>
      <c r="C54" s="28" t="s">
        <v>24</v>
      </c>
      <c r="F54" s="26" t="str">
        <f>E15</f>
        <v xml:space="preserve"> </v>
      </c>
      <c r="I54" s="28" t="s">
        <v>29</v>
      </c>
      <c r="J54" s="31" t="str">
        <f>E21</f>
        <v/>
      </c>
      <c r="L54" s="33"/>
    </row>
    <row r="55" spans="2:47" s="1" customFormat="1" ht="15.2" customHeight="1" x14ac:dyDescent="0.2">
      <c r="B55" s="33"/>
      <c r="C55" s="28" t="s">
        <v>27</v>
      </c>
      <c r="F55" s="26" t="str">
        <f>IF(E18="","",E18)</f>
        <v>Vyplň údaj</v>
      </c>
      <c r="I55" s="28" t="s">
        <v>33</v>
      </c>
      <c r="J55" s="31" t="str">
        <f>E24</f>
        <v>Ing.Jiří Pitra</v>
      </c>
      <c r="L55" s="33"/>
    </row>
    <row r="56" spans="2:47" s="1" customFormat="1" ht="10.35" customHeight="1" x14ac:dyDescent="0.2">
      <c r="B56" s="33"/>
      <c r="L56" s="33"/>
    </row>
    <row r="57" spans="2:47" s="1" customFormat="1" ht="29.25" customHeight="1" x14ac:dyDescent="0.2">
      <c r="B57" s="33"/>
      <c r="C57" s="103" t="s">
        <v>235</v>
      </c>
      <c r="D57" s="97"/>
      <c r="E57" s="97"/>
      <c r="F57" s="97"/>
      <c r="G57" s="97"/>
      <c r="H57" s="97"/>
      <c r="I57" s="97"/>
      <c r="J57" s="104" t="s">
        <v>236</v>
      </c>
      <c r="K57" s="97"/>
      <c r="L57" s="33"/>
    </row>
    <row r="58" spans="2:47" s="1" customFormat="1" ht="10.35" customHeight="1" x14ac:dyDescent="0.2">
      <c r="B58" s="33"/>
      <c r="L58" s="33"/>
    </row>
    <row r="59" spans="2:47" s="1" customFormat="1" ht="22.9" customHeight="1" x14ac:dyDescent="0.2">
      <c r="B59" s="33"/>
      <c r="C59" s="105" t="s">
        <v>69</v>
      </c>
      <c r="J59" s="64">
        <f>J87</f>
        <v>0</v>
      </c>
      <c r="L59" s="33"/>
      <c r="AU59" s="18" t="s">
        <v>237</v>
      </c>
    </row>
    <row r="60" spans="2:47" s="8" customFormat="1" ht="24.95" customHeight="1" x14ac:dyDescent="0.2">
      <c r="B60" s="106"/>
      <c r="D60" s="107" t="s">
        <v>238</v>
      </c>
      <c r="E60" s="108"/>
      <c r="F60" s="108"/>
      <c r="G60" s="108"/>
      <c r="H60" s="108"/>
      <c r="I60" s="108"/>
      <c r="J60" s="109">
        <f>J88</f>
        <v>0</v>
      </c>
      <c r="L60" s="106"/>
    </row>
    <row r="61" spans="2:47" s="9" customFormat="1" ht="19.899999999999999" customHeight="1" x14ac:dyDescent="0.2">
      <c r="B61" s="110"/>
      <c r="D61" s="111" t="s">
        <v>239</v>
      </c>
      <c r="E61" s="112"/>
      <c r="F61" s="112"/>
      <c r="G61" s="112"/>
      <c r="H61" s="112"/>
      <c r="I61" s="112"/>
      <c r="J61" s="113">
        <f>J89</f>
        <v>0</v>
      </c>
      <c r="L61" s="110"/>
    </row>
    <row r="62" spans="2:47" s="9" customFormat="1" ht="19.899999999999999" customHeight="1" x14ac:dyDescent="0.2">
      <c r="B62" s="110"/>
      <c r="D62" s="111" t="s">
        <v>241</v>
      </c>
      <c r="E62" s="112"/>
      <c r="F62" s="112"/>
      <c r="G62" s="112"/>
      <c r="H62" s="112"/>
      <c r="I62" s="112"/>
      <c r="J62" s="113">
        <f>J105</f>
        <v>0</v>
      </c>
      <c r="L62" s="110"/>
    </row>
    <row r="63" spans="2:47" s="9" customFormat="1" ht="19.899999999999999" customHeight="1" x14ac:dyDescent="0.2">
      <c r="B63" s="110"/>
      <c r="D63" s="111" t="s">
        <v>243</v>
      </c>
      <c r="E63" s="112"/>
      <c r="F63" s="112"/>
      <c r="G63" s="112"/>
      <c r="H63" s="112"/>
      <c r="I63" s="112"/>
      <c r="J63" s="113">
        <f>J121</f>
        <v>0</v>
      </c>
      <c r="L63" s="110"/>
    </row>
    <row r="64" spans="2:47" s="9" customFormat="1" ht="19.899999999999999" customHeight="1" x14ac:dyDescent="0.2">
      <c r="B64" s="110"/>
      <c r="D64" s="111" t="s">
        <v>6259</v>
      </c>
      <c r="E64" s="112"/>
      <c r="F64" s="112"/>
      <c r="G64" s="112"/>
      <c r="H64" s="112"/>
      <c r="I64" s="112"/>
      <c r="J64" s="113">
        <f>J138</f>
        <v>0</v>
      </c>
      <c r="L64" s="110"/>
    </row>
    <row r="65" spans="2:12" s="9" customFormat="1" ht="19.899999999999999" customHeight="1" x14ac:dyDescent="0.2">
      <c r="B65" s="110"/>
      <c r="D65" s="111" t="s">
        <v>265</v>
      </c>
      <c r="E65" s="112"/>
      <c r="F65" s="112"/>
      <c r="G65" s="112"/>
      <c r="H65" s="112"/>
      <c r="I65" s="112"/>
      <c r="J65" s="113">
        <f>J154</f>
        <v>0</v>
      </c>
      <c r="L65" s="110"/>
    </row>
    <row r="66" spans="2:12" s="8" customFormat="1" ht="24.95" customHeight="1" x14ac:dyDescent="0.2">
      <c r="B66" s="106"/>
      <c r="D66" s="107" t="s">
        <v>6260</v>
      </c>
      <c r="E66" s="108"/>
      <c r="F66" s="108"/>
      <c r="G66" s="108"/>
      <c r="H66" s="108"/>
      <c r="I66" s="108"/>
      <c r="J66" s="109">
        <f>J157</f>
        <v>0</v>
      </c>
      <c r="L66" s="106"/>
    </row>
    <row r="67" spans="2:12" s="9" customFormat="1" ht="19.899999999999999" customHeight="1" x14ac:dyDescent="0.2">
      <c r="B67" s="110"/>
      <c r="D67" s="111" t="s">
        <v>6261</v>
      </c>
      <c r="E67" s="112"/>
      <c r="F67" s="112"/>
      <c r="G67" s="112"/>
      <c r="H67" s="112"/>
      <c r="I67" s="112"/>
      <c r="J67" s="113">
        <f>J158</f>
        <v>0</v>
      </c>
      <c r="L67" s="110"/>
    </row>
    <row r="68" spans="2:12" s="1" customFormat="1" ht="21.75" customHeight="1" x14ac:dyDescent="0.2">
      <c r="B68" s="33"/>
      <c r="L68" s="33"/>
    </row>
    <row r="69" spans="2:12" s="1" customFormat="1" ht="6.95" customHeight="1" x14ac:dyDescent="0.2">
      <c r="B69" s="42"/>
      <c r="C69" s="43"/>
      <c r="D69" s="43"/>
      <c r="E69" s="43"/>
      <c r="F69" s="43"/>
      <c r="G69" s="43"/>
      <c r="H69" s="43"/>
      <c r="I69" s="43"/>
      <c r="J69" s="43"/>
      <c r="K69" s="43"/>
      <c r="L69" s="33"/>
    </row>
    <row r="73" spans="2:12" s="1" customFormat="1" ht="6.95" customHeight="1" x14ac:dyDescent="0.2">
      <c r="B73" s="44"/>
      <c r="C73" s="45"/>
      <c r="D73" s="45"/>
      <c r="E73" s="45"/>
      <c r="F73" s="45"/>
      <c r="G73" s="45"/>
      <c r="H73" s="45"/>
      <c r="I73" s="45"/>
      <c r="J73" s="45"/>
      <c r="K73" s="45"/>
      <c r="L73" s="33"/>
    </row>
    <row r="74" spans="2:12" s="1" customFormat="1" ht="24.95" customHeight="1" x14ac:dyDescent="0.2">
      <c r="B74" s="33"/>
      <c r="C74" s="22" t="s">
        <v>289</v>
      </c>
      <c r="L74" s="33"/>
    </row>
    <row r="75" spans="2:12" s="1" customFormat="1" ht="6.95" customHeight="1" x14ac:dyDescent="0.2">
      <c r="B75" s="33"/>
      <c r="L75" s="33"/>
    </row>
    <row r="76" spans="2:12" s="1" customFormat="1" ht="12" customHeight="1" x14ac:dyDescent="0.2">
      <c r="B76" s="33"/>
      <c r="C76" s="28" t="s">
        <v>16</v>
      </c>
      <c r="L76" s="33"/>
    </row>
    <row r="77" spans="2:12" s="1" customFormat="1" ht="26.25" customHeight="1" x14ac:dyDescent="0.2">
      <c r="B77" s="33"/>
      <c r="E77" s="330" t="str">
        <f>E7</f>
        <v>Výstavba nové výjezdové základny ZZS PAK ve Svitavách - bez mobiliáře</v>
      </c>
      <c r="F77" s="331"/>
      <c r="G77" s="331"/>
      <c r="H77" s="331"/>
      <c r="L77" s="33"/>
    </row>
    <row r="78" spans="2:12" s="1" customFormat="1" ht="12" customHeight="1" x14ac:dyDescent="0.2">
      <c r="B78" s="33"/>
      <c r="C78" s="28" t="s">
        <v>149</v>
      </c>
      <c r="L78" s="33"/>
    </row>
    <row r="79" spans="2:12" s="1" customFormat="1" ht="16.5" customHeight="1" x14ac:dyDescent="0.2">
      <c r="B79" s="33"/>
      <c r="E79" s="326" t="str">
        <f>E9</f>
        <v>D2-03 - Záložní zdroj</v>
      </c>
      <c r="F79" s="329"/>
      <c r="G79" s="329"/>
      <c r="H79" s="329"/>
      <c r="L79" s="33"/>
    </row>
    <row r="80" spans="2:12" s="1" customFormat="1" ht="6.95" customHeight="1" x14ac:dyDescent="0.2">
      <c r="B80" s="33"/>
      <c r="L80" s="33"/>
    </row>
    <row r="81" spans="2:65" s="1" customFormat="1" ht="12" customHeight="1" x14ac:dyDescent="0.2">
      <c r="B81" s="33"/>
      <c r="C81" s="28" t="s">
        <v>20</v>
      </c>
      <c r="F81" s="26" t="str">
        <f>F12</f>
        <v xml:space="preserve"> </v>
      </c>
      <c r="I81" s="28" t="s">
        <v>22</v>
      </c>
      <c r="J81" s="50" t="str">
        <f>IF(J12="","",J12)</f>
        <v>9. 5. 2023</v>
      </c>
      <c r="L81" s="33"/>
    </row>
    <row r="82" spans="2:65" s="1" customFormat="1" ht="6.95" customHeight="1" x14ac:dyDescent="0.2">
      <c r="B82" s="33"/>
      <c r="L82" s="33"/>
    </row>
    <row r="83" spans="2:65" s="1" customFormat="1" ht="15.2" customHeight="1" x14ac:dyDescent="0.2">
      <c r="B83" s="33"/>
      <c r="C83" s="28" t="s">
        <v>24</v>
      </c>
      <c r="F83" s="26" t="str">
        <f>E15</f>
        <v xml:space="preserve"> </v>
      </c>
      <c r="I83" s="28" t="s">
        <v>29</v>
      </c>
      <c r="J83" s="31" t="str">
        <f>E21</f>
        <v/>
      </c>
      <c r="L83" s="33"/>
    </row>
    <row r="84" spans="2:65" s="1" customFormat="1" ht="15.2" customHeight="1" x14ac:dyDescent="0.2">
      <c r="B84" s="33"/>
      <c r="C84" s="28" t="s">
        <v>27</v>
      </c>
      <c r="F84" s="26" t="str">
        <f>IF(E18="","",E18)</f>
        <v>Vyplň údaj</v>
      </c>
      <c r="I84" s="28" t="s">
        <v>33</v>
      </c>
      <c r="J84" s="31" t="str">
        <f>E24</f>
        <v>Ing.Jiří Pitra</v>
      </c>
      <c r="L84" s="33"/>
    </row>
    <row r="85" spans="2:65" s="1" customFormat="1" ht="10.35" customHeight="1" x14ac:dyDescent="0.2">
      <c r="B85" s="33"/>
      <c r="L85" s="33"/>
    </row>
    <row r="86" spans="2:65" s="10" customFormat="1" ht="29.25" customHeight="1" x14ac:dyDescent="0.2">
      <c r="B86" s="114"/>
      <c r="C86" s="115" t="s">
        <v>290</v>
      </c>
      <c r="D86" s="116" t="s">
        <v>56</v>
      </c>
      <c r="E86" s="116" t="s">
        <v>52</v>
      </c>
      <c r="F86" s="116" t="s">
        <v>53</v>
      </c>
      <c r="G86" s="116" t="s">
        <v>291</v>
      </c>
      <c r="H86" s="116" t="s">
        <v>292</v>
      </c>
      <c r="I86" s="116" t="s">
        <v>293</v>
      </c>
      <c r="J86" s="116" t="s">
        <v>236</v>
      </c>
      <c r="K86" s="117" t="s">
        <v>294</v>
      </c>
      <c r="L86" s="114"/>
      <c r="M86" s="57" t="s">
        <v>2</v>
      </c>
      <c r="N86" s="58" t="s">
        <v>41</v>
      </c>
      <c r="O86" s="58" t="s">
        <v>295</v>
      </c>
      <c r="P86" s="58" t="s">
        <v>296</v>
      </c>
      <c r="Q86" s="58" t="s">
        <v>297</v>
      </c>
      <c r="R86" s="58" t="s">
        <v>298</v>
      </c>
      <c r="S86" s="58" t="s">
        <v>299</v>
      </c>
      <c r="T86" s="59" t="s">
        <v>300</v>
      </c>
    </row>
    <row r="87" spans="2:65" s="1" customFormat="1" ht="22.9" customHeight="1" x14ac:dyDescent="0.25">
      <c r="B87" s="33"/>
      <c r="C87" s="62" t="s">
        <v>301</v>
      </c>
      <c r="J87" s="118">
        <f>BK87</f>
        <v>0</v>
      </c>
      <c r="L87" s="33"/>
      <c r="M87" s="60"/>
      <c r="N87" s="51"/>
      <c r="O87" s="51"/>
      <c r="P87" s="119">
        <f>P88+P157</f>
        <v>0</v>
      </c>
      <c r="Q87" s="51"/>
      <c r="R87" s="119">
        <f>R88+R157</f>
        <v>13.44063804</v>
      </c>
      <c r="S87" s="51"/>
      <c r="T87" s="120">
        <f>T88+T157</f>
        <v>0</v>
      </c>
      <c r="AT87" s="18" t="s">
        <v>70</v>
      </c>
      <c r="AU87" s="18" t="s">
        <v>237</v>
      </c>
      <c r="BK87" s="121">
        <f>BK88+BK157</f>
        <v>0</v>
      </c>
    </row>
    <row r="88" spans="2:65" s="11" customFormat="1" ht="25.9" customHeight="1" x14ac:dyDescent="0.2">
      <c r="B88" s="122"/>
      <c r="D88" s="123" t="s">
        <v>70</v>
      </c>
      <c r="E88" s="124" t="s">
        <v>302</v>
      </c>
      <c r="F88" s="124" t="s">
        <v>303</v>
      </c>
      <c r="I88" s="125"/>
      <c r="J88" s="126">
        <f>BK88</f>
        <v>0</v>
      </c>
      <c r="L88" s="122"/>
      <c r="M88" s="127"/>
      <c r="P88" s="128">
        <f>P89+P105+P121+P138+P154</f>
        <v>0</v>
      </c>
      <c r="R88" s="128">
        <f>R89+R105+R121+R138+R154</f>
        <v>13.44063804</v>
      </c>
      <c r="T88" s="129">
        <f>T89+T105+T121+T138+T154</f>
        <v>0</v>
      </c>
      <c r="AR88" s="123" t="s">
        <v>78</v>
      </c>
      <c r="AT88" s="130" t="s">
        <v>70</v>
      </c>
      <c r="AU88" s="130" t="s">
        <v>71</v>
      </c>
      <c r="AY88" s="123" t="s">
        <v>304</v>
      </c>
      <c r="BK88" s="131">
        <f>BK89+BK105+BK121+BK138+BK154</f>
        <v>0</v>
      </c>
    </row>
    <row r="89" spans="2:65" s="11" customFormat="1" ht="22.9" customHeight="1" x14ac:dyDescent="0.2">
      <c r="B89" s="122"/>
      <c r="D89" s="123" t="s">
        <v>70</v>
      </c>
      <c r="E89" s="132" t="s">
        <v>78</v>
      </c>
      <c r="F89" s="132" t="s">
        <v>305</v>
      </c>
      <c r="I89" s="125"/>
      <c r="J89" s="133">
        <f>BK89</f>
        <v>0</v>
      </c>
      <c r="L89" s="122"/>
      <c r="M89" s="127"/>
      <c r="P89" s="128">
        <f>SUM(P90:P104)</f>
        <v>0</v>
      </c>
      <c r="R89" s="128">
        <f>SUM(R90:R104)</f>
        <v>0</v>
      </c>
      <c r="T89" s="129">
        <f>SUM(T90:T104)</f>
        <v>0</v>
      </c>
      <c r="AR89" s="123" t="s">
        <v>78</v>
      </c>
      <c r="AT89" s="130" t="s">
        <v>70</v>
      </c>
      <c r="AU89" s="130" t="s">
        <v>78</v>
      </c>
      <c r="AY89" s="123" t="s">
        <v>304</v>
      </c>
      <c r="BK89" s="131">
        <f>SUM(BK90:BK104)</f>
        <v>0</v>
      </c>
    </row>
    <row r="90" spans="2:65" s="1" customFormat="1" ht="33" customHeight="1" x14ac:dyDescent="0.2">
      <c r="B90" s="134"/>
      <c r="C90" s="135" t="s">
        <v>78</v>
      </c>
      <c r="D90" s="135" t="s">
        <v>306</v>
      </c>
      <c r="E90" s="136" t="s">
        <v>6262</v>
      </c>
      <c r="F90" s="137" t="s">
        <v>6263</v>
      </c>
      <c r="G90" s="138" t="s">
        <v>130</v>
      </c>
      <c r="H90" s="139">
        <v>26</v>
      </c>
      <c r="I90" s="140"/>
      <c r="J90" s="141">
        <f>ROUND(I90*H90,2)</f>
        <v>0</v>
      </c>
      <c r="K90" s="137" t="s">
        <v>309</v>
      </c>
      <c r="L90" s="33"/>
      <c r="M90" s="142" t="s">
        <v>2</v>
      </c>
      <c r="N90" s="143" t="s">
        <v>42</v>
      </c>
      <c r="P90" s="144">
        <f>O90*H90</f>
        <v>0</v>
      </c>
      <c r="Q90" s="144">
        <v>0</v>
      </c>
      <c r="R90" s="144">
        <f>Q90*H90</f>
        <v>0</v>
      </c>
      <c r="S90" s="144">
        <v>0</v>
      </c>
      <c r="T90" s="145">
        <f>S90*H90</f>
        <v>0</v>
      </c>
      <c r="AR90" s="146" t="s">
        <v>86</v>
      </c>
      <c r="AT90" s="146" t="s">
        <v>306</v>
      </c>
      <c r="AU90" s="146" t="s">
        <v>80</v>
      </c>
      <c r="AY90" s="18" t="s">
        <v>304</v>
      </c>
      <c r="BE90" s="147">
        <f>IF(N90="základní",J90,0)</f>
        <v>0</v>
      </c>
      <c r="BF90" s="147">
        <f>IF(N90="snížená",J90,0)</f>
        <v>0</v>
      </c>
      <c r="BG90" s="147">
        <f>IF(N90="zákl. přenesená",J90,0)</f>
        <v>0</v>
      </c>
      <c r="BH90" s="147">
        <f>IF(N90="sníž. přenesená",J90,0)</f>
        <v>0</v>
      </c>
      <c r="BI90" s="147">
        <f>IF(N90="nulová",J90,0)</f>
        <v>0</v>
      </c>
      <c r="BJ90" s="18" t="s">
        <v>78</v>
      </c>
      <c r="BK90" s="147">
        <f>ROUND(I90*H90,2)</f>
        <v>0</v>
      </c>
      <c r="BL90" s="18" t="s">
        <v>86</v>
      </c>
      <c r="BM90" s="146" t="s">
        <v>6264</v>
      </c>
    </row>
    <row r="91" spans="2:65" s="1" customFormat="1" x14ac:dyDescent="0.2">
      <c r="B91" s="33"/>
      <c r="D91" s="148" t="s">
        <v>311</v>
      </c>
      <c r="F91" s="149" t="s">
        <v>6265</v>
      </c>
      <c r="I91" s="150"/>
      <c r="L91" s="33"/>
      <c r="M91" s="151"/>
      <c r="T91" s="54"/>
      <c r="AT91" s="18" t="s">
        <v>311</v>
      </c>
      <c r="AU91" s="18" t="s">
        <v>80</v>
      </c>
    </row>
    <row r="92" spans="2:65" s="12" customFormat="1" x14ac:dyDescent="0.2">
      <c r="B92" s="152"/>
      <c r="D92" s="153" t="s">
        <v>313</v>
      </c>
      <c r="E92" s="154" t="s">
        <v>2</v>
      </c>
      <c r="F92" s="155" t="s">
        <v>6266</v>
      </c>
      <c r="H92" s="154" t="s">
        <v>2</v>
      </c>
      <c r="I92" s="156"/>
      <c r="L92" s="152"/>
      <c r="M92" s="157"/>
      <c r="T92" s="158"/>
      <c r="AT92" s="154" t="s">
        <v>313</v>
      </c>
      <c r="AU92" s="154" t="s">
        <v>80</v>
      </c>
      <c r="AV92" s="12" t="s">
        <v>78</v>
      </c>
      <c r="AW92" s="12" t="s">
        <v>32</v>
      </c>
      <c r="AX92" s="12" t="s">
        <v>71</v>
      </c>
      <c r="AY92" s="154" t="s">
        <v>304</v>
      </c>
    </row>
    <row r="93" spans="2:65" s="13" customFormat="1" x14ac:dyDescent="0.2">
      <c r="B93" s="159"/>
      <c r="D93" s="153" t="s">
        <v>313</v>
      </c>
      <c r="E93" s="160" t="s">
        <v>2</v>
      </c>
      <c r="F93" s="161" t="s">
        <v>6267</v>
      </c>
      <c r="H93" s="162">
        <v>26</v>
      </c>
      <c r="I93" s="163"/>
      <c r="L93" s="159"/>
      <c r="M93" s="164"/>
      <c r="T93" s="165"/>
      <c r="AT93" s="160" t="s">
        <v>313</v>
      </c>
      <c r="AU93" s="160" t="s">
        <v>80</v>
      </c>
      <c r="AV93" s="13" t="s">
        <v>80</v>
      </c>
      <c r="AW93" s="13" t="s">
        <v>32</v>
      </c>
      <c r="AX93" s="13" t="s">
        <v>78</v>
      </c>
      <c r="AY93" s="160" t="s">
        <v>304</v>
      </c>
    </row>
    <row r="94" spans="2:65" s="1" customFormat="1" ht="44.25" customHeight="1" x14ac:dyDescent="0.2">
      <c r="B94" s="134"/>
      <c r="C94" s="135" t="s">
        <v>80</v>
      </c>
      <c r="D94" s="135" t="s">
        <v>306</v>
      </c>
      <c r="E94" s="136" t="s">
        <v>513</v>
      </c>
      <c r="F94" s="137" t="s">
        <v>514</v>
      </c>
      <c r="G94" s="138" t="s">
        <v>134</v>
      </c>
      <c r="H94" s="139">
        <v>8.3529999999999998</v>
      </c>
      <c r="I94" s="140"/>
      <c r="J94" s="141">
        <f>ROUND(I94*H94,2)</f>
        <v>0</v>
      </c>
      <c r="K94" s="137" t="s">
        <v>309</v>
      </c>
      <c r="L94" s="33"/>
      <c r="M94" s="142" t="s">
        <v>2</v>
      </c>
      <c r="N94" s="143" t="s">
        <v>42</v>
      </c>
      <c r="P94" s="144">
        <f>O94*H94</f>
        <v>0</v>
      </c>
      <c r="Q94" s="144">
        <v>0</v>
      </c>
      <c r="R94" s="144">
        <f>Q94*H94</f>
        <v>0</v>
      </c>
      <c r="S94" s="144">
        <v>0</v>
      </c>
      <c r="T94" s="145">
        <f>S94*H94</f>
        <v>0</v>
      </c>
      <c r="AR94" s="146" t="s">
        <v>86</v>
      </c>
      <c r="AT94" s="146" t="s">
        <v>306</v>
      </c>
      <c r="AU94" s="146" t="s">
        <v>80</v>
      </c>
      <c r="AY94" s="18" t="s">
        <v>304</v>
      </c>
      <c r="BE94" s="147">
        <f>IF(N94="základní",J94,0)</f>
        <v>0</v>
      </c>
      <c r="BF94" s="147">
        <f>IF(N94="snížená",J94,0)</f>
        <v>0</v>
      </c>
      <c r="BG94" s="147">
        <f>IF(N94="zákl. přenesená",J94,0)</f>
        <v>0</v>
      </c>
      <c r="BH94" s="147">
        <f>IF(N94="sníž. přenesená",J94,0)</f>
        <v>0</v>
      </c>
      <c r="BI94" s="147">
        <f>IF(N94="nulová",J94,0)</f>
        <v>0</v>
      </c>
      <c r="BJ94" s="18" t="s">
        <v>78</v>
      </c>
      <c r="BK94" s="147">
        <f>ROUND(I94*H94,2)</f>
        <v>0</v>
      </c>
      <c r="BL94" s="18" t="s">
        <v>86</v>
      </c>
      <c r="BM94" s="146" t="s">
        <v>6268</v>
      </c>
    </row>
    <row r="95" spans="2:65" s="1" customFormat="1" x14ac:dyDescent="0.2">
      <c r="B95" s="33"/>
      <c r="D95" s="148" t="s">
        <v>311</v>
      </c>
      <c r="F95" s="149" t="s">
        <v>516</v>
      </c>
      <c r="I95" s="150"/>
      <c r="L95" s="33"/>
      <c r="M95" s="151"/>
      <c r="T95" s="54"/>
      <c r="AT95" s="18" t="s">
        <v>311</v>
      </c>
      <c r="AU95" s="18" t="s">
        <v>80</v>
      </c>
    </row>
    <row r="96" spans="2:65" s="12" customFormat="1" x14ac:dyDescent="0.2">
      <c r="B96" s="152"/>
      <c r="D96" s="153" t="s">
        <v>313</v>
      </c>
      <c r="E96" s="154" t="s">
        <v>2</v>
      </c>
      <c r="F96" s="155" t="s">
        <v>6266</v>
      </c>
      <c r="H96" s="154" t="s">
        <v>2</v>
      </c>
      <c r="I96" s="156"/>
      <c r="L96" s="152"/>
      <c r="M96" s="157"/>
      <c r="T96" s="158"/>
      <c r="AT96" s="154" t="s">
        <v>313</v>
      </c>
      <c r="AU96" s="154" t="s">
        <v>80</v>
      </c>
      <c r="AV96" s="12" t="s">
        <v>78</v>
      </c>
      <c r="AW96" s="12" t="s">
        <v>32</v>
      </c>
      <c r="AX96" s="12" t="s">
        <v>71</v>
      </c>
      <c r="AY96" s="154" t="s">
        <v>304</v>
      </c>
    </row>
    <row r="97" spans="2:65" s="12" customFormat="1" x14ac:dyDescent="0.2">
      <c r="B97" s="152"/>
      <c r="D97" s="153" t="s">
        <v>313</v>
      </c>
      <c r="E97" s="154" t="s">
        <v>2</v>
      </c>
      <c r="F97" s="155" t="s">
        <v>6269</v>
      </c>
      <c r="H97" s="154" t="s">
        <v>2</v>
      </c>
      <c r="I97" s="156"/>
      <c r="L97" s="152"/>
      <c r="M97" s="157"/>
      <c r="T97" s="158"/>
      <c r="AT97" s="154" t="s">
        <v>313</v>
      </c>
      <c r="AU97" s="154" t="s">
        <v>80</v>
      </c>
      <c r="AV97" s="12" t="s">
        <v>78</v>
      </c>
      <c r="AW97" s="12" t="s">
        <v>32</v>
      </c>
      <c r="AX97" s="12" t="s">
        <v>71</v>
      </c>
      <c r="AY97" s="154" t="s">
        <v>304</v>
      </c>
    </row>
    <row r="98" spans="2:65" s="13" customFormat="1" x14ac:dyDescent="0.2">
      <c r="B98" s="159"/>
      <c r="D98" s="153" t="s">
        <v>313</v>
      </c>
      <c r="E98" s="160" t="s">
        <v>2</v>
      </c>
      <c r="F98" s="161" t="s">
        <v>6270</v>
      </c>
      <c r="H98" s="162">
        <v>1.482</v>
      </c>
      <c r="I98" s="163"/>
      <c r="L98" s="159"/>
      <c r="M98" s="164"/>
      <c r="T98" s="165"/>
      <c r="AT98" s="160" t="s">
        <v>313</v>
      </c>
      <c r="AU98" s="160" t="s">
        <v>80</v>
      </c>
      <c r="AV98" s="13" t="s">
        <v>80</v>
      </c>
      <c r="AW98" s="13" t="s">
        <v>32</v>
      </c>
      <c r="AX98" s="13" t="s">
        <v>71</v>
      </c>
      <c r="AY98" s="160" t="s">
        <v>304</v>
      </c>
    </row>
    <row r="99" spans="2:65" s="13" customFormat="1" x14ac:dyDescent="0.2">
      <c r="B99" s="159"/>
      <c r="D99" s="153" t="s">
        <v>313</v>
      </c>
      <c r="E99" s="160" t="s">
        <v>2</v>
      </c>
      <c r="F99" s="161" t="s">
        <v>6271</v>
      </c>
      <c r="H99" s="162">
        <v>5.6210000000000004</v>
      </c>
      <c r="I99" s="163"/>
      <c r="L99" s="159"/>
      <c r="M99" s="164"/>
      <c r="T99" s="165"/>
      <c r="AT99" s="160" t="s">
        <v>313</v>
      </c>
      <c r="AU99" s="160" t="s">
        <v>80</v>
      </c>
      <c r="AV99" s="13" t="s">
        <v>80</v>
      </c>
      <c r="AW99" s="13" t="s">
        <v>32</v>
      </c>
      <c r="AX99" s="13" t="s">
        <v>71</v>
      </c>
      <c r="AY99" s="160" t="s">
        <v>304</v>
      </c>
    </row>
    <row r="100" spans="2:65" s="13" customFormat="1" x14ac:dyDescent="0.2">
      <c r="B100" s="159"/>
      <c r="D100" s="153" t="s">
        <v>313</v>
      </c>
      <c r="E100" s="160" t="s">
        <v>2</v>
      </c>
      <c r="F100" s="161" t="s">
        <v>6272</v>
      </c>
      <c r="H100" s="162">
        <v>1.25</v>
      </c>
      <c r="I100" s="163"/>
      <c r="L100" s="159"/>
      <c r="M100" s="164"/>
      <c r="T100" s="165"/>
      <c r="AT100" s="160" t="s">
        <v>313</v>
      </c>
      <c r="AU100" s="160" t="s">
        <v>80</v>
      </c>
      <c r="AV100" s="13" t="s">
        <v>80</v>
      </c>
      <c r="AW100" s="13" t="s">
        <v>32</v>
      </c>
      <c r="AX100" s="13" t="s">
        <v>71</v>
      </c>
      <c r="AY100" s="160" t="s">
        <v>304</v>
      </c>
    </row>
    <row r="101" spans="2:65" s="15" customFormat="1" x14ac:dyDescent="0.2">
      <c r="B101" s="173"/>
      <c r="D101" s="153" t="s">
        <v>313</v>
      </c>
      <c r="E101" s="174" t="s">
        <v>2</v>
      </c>
      <c r="F101" s="175" t="s">
        <v>323</v>
      </c>
      <c r="H101" s="176">
        <v>8.3530000000000015</v>
      </c>
      <c r="I101" s="177"/>
      <c r="L101" s="173"/>
      <c r="M101" s="178"/>
      <c r="T101" s="179"/>
      <c r="AT101" s="174" t="s">
        <v>313</v>
      </c>
      <c r="AU101" s="174" t="s">
        <v>80</v>
      </c>
      <c r="AV101" s="15" t="s">
        <v>86</v>
      </c>
      <c r="AW101" s="15" t="s">
        <v>32</v>
      </c>
      <c r="AX101" s="15" t="s">
        <v>78</v>
      </c>
      <c r="AY101" s="174" t="s">
        <v>304</v>
      </c>
    </row>
    <row r="102" spans="2:65" s="1" customFormat="1" ht="16.5" customHeight="1" x14ac:dyDescent="0.2">
      <c r="B102" s="134"/>
      <c r="C102" s="181" t="s">
        <v>322</v>
      </c>
      <c r="D102" s="181" t="s">
        <v>535</v>
      </c>
      <c r="E102" s="182" t="s">
        <v>536</v>
      </c>
      <c r="F102" s="183" t="s">
        <v>537</v>
      </c>
      <c r="G102" s="184" t="s">
        <v>383</v>
      </c>
      <c r="H102" s="185">
        <v>16.706</v>
      </c>
      <c r="I102" s="186"/>
      <c r="J102" s="187">
        <f>ROUND(I102*H102,2)</f>
        <v>0</v>
      </c>
      <c r="K102" s="183" t="s">
        <v>309</v>
      </c>
      <c r="L102" s="188"/>
      <c r="M102" s="189" t="s">
        <v>2</v>
      </c>
      <c r="N102" s="190" t="s">
        <v>42</v>
      </c>
      <c r="P102" s="144">
        <f>O102*H102</f>
        <v>0</v>
      </c>
      <c r="Q102" s="144">
        <v>0</v>
      </c>
      <c r="R102" s="144">
        <f>Q102*H102</f>
        <v>0</v>
      </c>
      <c r="S102" s="144">
        <v>0</v>
      </c>
      <c r="T102" s="145">
        <f>S102*H102</f>
        <v>0</v>
      </c>
      <c r="AR102" s="146" t="s">
        <v>98</v>
      </c>
      <c r="AT102" s="146" t="s">
        <v>535</v>
      </c>
      <c r="AU102" s="146" t="s">
        <v>80</v>
      </c>
      <c r="AY102" s="18" t="s">
        <v>304</v>
      </c>
      <c r="BE102" s="147">
        <f>IF(N102="základní",J102,0)</f>
        <v>0</v>
      </c>
      <c r="BF102" s="147">
        <f>IF(N102="snížená",J102,0)</f>
        <v>0</v>
      </c>
      <c r="BG102" s="147">
        <f>IF(N102="zákl. přenesená",J102,0)</f>
        <v>0</v>
      </c>
      <c r="BH102" s="147">
        <f>IF(N102="sníž. přenesená",J102,0)</f>
        <v>0</v>
      </c>
      <c r="BI102" s="147">
        <f>IF(N102="nulová",J102,0)</f>
        <v>0</v>
      </c>
      <c r="BJ102" s="18" t="s">
        <v>78</v>
      </c>
      <c r="BK102" s="147">
        <f>ROUND(I102*H102,2)</f>
        <v>0</v>
      </c>
      <c r="BL102" s="18" t="s">
        <v>86</v>
      </c>
      <c r="BM102" s="146" t="s">
        <v>6273</v>
      </c>
    </row>
    <row r="103" spans="2:65" s="1" customFormat="1" ht="29.25" x14ac:dyDescent="0.2">
      <c r="B103" s="33"/>
      <c r="D103" s="153" t="s">
        <v>360</v>
      </c>
      <c r="F103" s="180" t="s">
        <v>6203</v>
      </c>
      <c r="I103" s="150"/>
      <c r="L103" s="33"/>
      <c r="M103" s="151"/>
      <c r="T103" s="54"/>
      <c r="AT103" s="18" t="s">
        <v>360</v>
      </c>
      <c r="AU103" s="18" t="s">
        <v>80</v>
      </c>
    </row>
    <row r="104" spans="2:65" s="13" customFormat="1" x14ac:dyDescent="0.2">
      <c r="B104" s="159"/>
      <c r="D104" s="153" t="s">
        <v>313</v>
      </c>
      <c r="F104" s="161" t="s">
        <v>6274</v>
      </c>
      <c r="H104" s="162">
        <v>16.706</v>
      </c>
      <c r="I104" s="163"/>
      <c r="L104" s="159"/>
      <c r="M104" s="164"/>
      <c r="T104" s="165"/>
      <c r="AT104" s="160" t="s">
        <v>313</v>
      </c>
      <c r="AU104" s="160" t="s">
        <v>80</v>
      </c>
      <c r="AV104" s="13" t="s">
        <v>80</v>
      </c>
      <c r="AW104" s="13" t="s">
        <v>3</v>
      </c>
      <c r="AX104" s="13" t="s">
        <v>78</v>
      </c>
      <c r="AY104" s="160" t="s">
        <v>304</v>
      </c>
    </row>
    <row r="105" spans="2:65" s="11" customFormat="1" ht="22.9" customHeight="1" x14ac:dyDescent="0.2">
      <c r="B105" s="122"/>
      <c r="D105" s="123" t="s">
        <v>70</v>
      </c>
      <c r="E105" s="132" t="s">
        <v>80</v>
      </c>
      <c r="F105" s="132" t="s">
        <v>412</v>
      </c>
      <c r="I105" s="125"/>
      <c r="J105" s="133">
        <f>BK105</f>
        <v>0</v>
      </c>
      <c r="L105" s="122"/>
      <c r="M105" s="127"/>
      <c r="P105" s="128">
        <f>SUM(P106:P120)</f>
        <v>0</v>
      </c>
      <c r="R105" s="128">
        <f>SUM(R106:R120)</f>
        <v>4.5951528399999999</v>
      </c>
      <c r="T105" s="129">
        <f>SUM(T106:T120)</f>
        <v>0</v>
      </c>
      <c r="AR105" s="123" t="s">
        <v>78</v>
      </c>
      <c r="AT105" s="130" t="s">
        <v>70</v>
      </c>
      <c r="AU105" s="130" t="s">
        <v>78</v>
      </c>
      <c r="AY105" s="123" t="s">
        <v>304</v>
      </c>
      <c r="BK105" s="131">
        <f>SUM(BK106:BK120)</f>
        <v>0</v>
      </c>
    </row>
    <row r="106" spans="2:65" s="1" customFormat="1" ht="33" customHeight="1" x14ac:dyDescent="0.2">
      <c r="B106" s="134"/>
      <c r="C106" s="135" t="s">
        <v>86</v>
      </c>
      <c r="D106" s="135" t="s">
        <v>306</v>
      </c>
      <c r="E106" s="136" t="s">
        <v>6275</v>
      </c>
      <c r="F106" s="137" t="s">
        <v>6276</v>
      </c>
      <c r="G106" s="138" t="s">
        <v>134</v>
      </c>
      <c r="H106" s="139">
        <v>1.976</v>
      </c>
      <c r="I106" s="140"/>
      <c r="J106" s="141">
        <f>ROUND(I106*H106,2)</f>
        <v>0</v>
      </c>
      <c r="K106" s="137" t="s">
        <v>309</v>
      </c>
      <c r="L106" s="33"/>
      <c r="M106" s="142" t="s">
        <v>2</v>
      </c>
      <c r="N106" s="143" t="s">
        <v>42</v>
      </c>
      <c r="P106" s="144">
        <f>O106*H106</f>
        <v>0</v>
      </c>
      <c r="Q106" s="144">
        <v>2.3010199999999998</v>
      </c>
      <c r="R106" s="144">
        <f>Q106*H106</f>
        <v>4.54681552</v>
      </c>
      <c r="S106" s="144">
        <v>0</v>
      </c>
      <c r="T106" s="145">
        <f>S106*H106</f>
        <v>0</v>
      </c>
      <c r="AR106" s="146" t="s">
        <v>86</v>
      </c>
      <c r="AT106" s="146" t="s">
        <v>306</v>
      </c>
      <c r="AU106" s="146" t="s">
        <v>80</v>
      </c>
      <c r="AY106" s="18" t="s">
        <v>304</v>
      </c>
      <c r="BE106" s="147">
        <f>IF(N106="základní",J106,0)</f>
        <v>0</v>
      </c>
      <c r="BF106" s="147">
        <f>IF(N106="snížená",J106,0)</f>
        <v>0</v>
      </c>
      <c r="BG106" s="147">
        <f>IF(N106="zákl. přenesená",J106,0)</f>
        <v>0</v>
      </c>
      <c r="BH106" s="147">
        <f>IF(N106="sníž. přenesená",J106,0)</f>
        <v>0</v>
      </c>
      <c r="BI106" s="147">
        <f>IF(N106="nulová",J106,0)</f>
        <v>0</v>
      </c>
      <c r="BJ106" s="18" t="s">
        <v>78</v>
      </c>
      <c r="BK106" s="147">
        <f>ROUND(I106*H106,2)</f>
        <v>0</v>
      </c>
      <c r="BL106" s="18" t="s">
        <v>86</v>
      </c>
      <c r="BM106" s="146" t="s">
        <v>6277</v>
      </c>
    </row>
    <row r="107" spans="2:65" s="1" customFormat="1" x14ac:dyDescent="0.2">
      <c r="B107" s="33"/>
      <c r="D107" s="148" t="s">
        <v>311</v>
      </c>
      <c r="F107" s="149" t="s">
        <v>6278</v>
      </c>
      <c r="I107" s="150"/>
      <c r="L107" s="33"/>
      <c r="M107" s="151"/>
      <c r="T107" s="54"/>
      <c r="AT107" s="18" t="s">
        <v>311</v>
      </c>
      <c r="AU107" s="18" t="s">
        <v>80</v>
      </c>
    </row>
    <row r="108" spans="2:65" s="12" customFormat="1" x14ac:dyDescent="0.2">
      <c r="B108" s="152"/>
      <c r="D108" s="153" t="s">
        <v>313</v>
      </c>
      <c r="E108" s="154" t="s">
        <v>2</v>
      </c>
      <c r="F108" s="155" t="s">
        <v>6266</v>
      </c>
      <c r="H108" s="154" t="s">
        <v>2</v>
      </c>
      <c r="I108" s="156"/>
      <c r="L108" s="152"/>
      <c r="M108" s="157"/>
      <c r="T108" s="158"/>
      <c r="AT108" s="154" t="s">
        <v>313</v>
      </c>
      <c r="AU108" s="154" t="s">
        <v>80</v>
      </c>
      <c r="AV108" s="12" t="s">
        <v>78</v>
      </c>
      <c r="AW108" s="12" t="s">
        <v>32</v>
      </c>
      <c r="AX108" s="12" t="s">
        <v>71</v>
      </c>
      <c r="AY108" s="154" t="s">
        <v>304</v>
      </c>
    </row>
    <row r="109" spans="2:65" s="13" customFormat="1" x14ac:dyDescent="0.2">
      <c r="B109" s="159"/>
      <c r="D109" s="153" t="s">
        <v>313</v>
      </c>
      <c r="E109" s="160" t="s">
        <v>2</v>
      </c>
      <c r="F109" s="161" t="s">
        <v>6279</v>
      </c>
      <c r="H109" s="162">
        <v>1.976</v>
      </c>
      <c r="I109" s="163"/>
      <c r="L109" s="159"/>
      <c r="M109" s="164"/>
      <c r="T109" s="165"/>
      <c r="AT109" s="160" t="s">
        <v>313</v>
      </c>
      <c r="AU109" s="160" t="s">
        <v>80</v>
      </c>
      <c r="AV109" s="13" t="s">
        <v>80</v>
      </c>
      <c r="AW109" s="13" t="s">
        <v>32</v>
      </c>
      <c r="AX109" s="13" t="s">
        <v>78</v>
      </c>
      <c r="AY109" s="160" t="s">
        <v>304</v>
      </c>
    </row>
    <row r="110" spans="2:65" s="1" customFormat="1" ht="16.5" customHeight="1" x14ac:dyDescent="0.2">
      <c r="B110" s="134"/>
      <c r="C110" s="135" t="s">
        <v>89</v>
      </c>
      <c r="D110" s="135" t="s">
        <v>306</v>
      </c>
      <c r="E110" s="136" t="s">
        <v>6280</v>
      </c>
      <c r="F110" s="137" t="s">
        <v>6281</v>
      </c>
      <c r="G110" s="138" t="s">
        <v>130</v>
      </c>
      <c r="H110" s="139">
        <v>4.08</v>
      </c>
      <c r="I110" s="140"/>
      <c r="J110" s="141">
        <f>ROUND(I110*H110,2)</f>
        <v>0</v>
      </c>
      <c r="K110" s="137" t="s">
        <v>309</v>
      </c>
      <c r="L110" s="33"/>
      <c r="M110" s="142" t="s">
        <v>2</v>
      </c>
      <c r="N110" s="143" t="s">
        <v>42</v>
      </c>
      <c r="P110" s="144">
        <f>O110*H110</f>
        <v>0</v>
      </c>
      <c r="Q110" s="144">
        <v>2.47E-3</v>
      </c>
      <c r="R110" s="144">
        <f>Q110*H110</f>
        <v>1.0077600000000001E-2</v>
      </c>
      <c r="S110" s="144">
        <v>0</v>
      </c>
      <c r="T110" s="145">
        <f>S110*H110</f>
        <v>0</v>
      </c>
      <c r="AR110" s="146" t="s">
        <v>86</v>
      </c>
      <c r="AT110" s="146" t="s">
        <v>306</v>
      </c>
      <c r="AU110" s="146" t="s">
        <v>80</v>
      </c>
      <c r="AY110" s="18" t="s">
        <v>304</v>
      </c>
      <c r="BE110" s="147">
        <f>IF(N110="základní",J110,0)</f>
        <v>0</v>
      </c>
      <c r="BF110" s="147">
        <f>IF(N110="snížená",J110,0)</f>
        <v>0</v>
      </c>
      <c r="BG110" s="147">
        <f>IF(N110="zákl. přenesená",J110,0)</f>
        <v>0</v>
      </c>
      <c r="BH110" s="147">
        <f>IF(N110="sníž. přenesená",J110,0)</f>
        <v>0</v>
      </c>
      <c r="BI110" s="147">
        <f>IF(N110="nulová",J110,0)</f>
        <v>0</v>
      </c>
      <c r="BJ110" s="18" t="s">
        <v>78</v>
      </c>
      <c r="BK110" s="147">
        <f>ROUND(I110*H110,2)</f>
        <v>0</v>
      </c>
      <c r="BL110" s="18" t="s">
        <v>86</v>
      </c>
      <c r="BM110" s="146" t="s">
        <v>6282</v>
      </c>
    </row>
    <row r="111" spans="2:65" s="1" customFormat="1" x14ac:dyDescent="0.2">
      <c r="B111" s="33"/>
      <c r="D111" s="148" t="s">
        <v>311</v>
      </c>
      <c r="F111" s="149" t="s">
        <v>6283</v>
      </c>
      <c r="I111" s="150"/>
      <c r="L111" s="33"/>
      <c r="M111" s="151"/>
      <c r="T111" s="54"/>
      <c r="AT111" s="18" t="s">
        <v>311</v>
      </c>
      <c r="AU111" s="18" t="s">
        <v>80</v>
      </c>
    </row>
    <row r="112" spans="2:65" s="12" customFormat="1" x14ac:dyDescent="0.2">
      <c r="B112" s="152"/>
      <c r="D112" s="153" t="s">
        <v>313</v>
      </c>
      <c r="E112" s="154" t="s">
        <v>2</v>
      </c>
      <c r="F112" s="155" t="s">
        <v>6266</v>
      </c>
      <c r="H112" s="154" t="s">
        <v>2</v>
      </c>
      <c r="I112" s="156"/>
      <c r="L112" s="152"/>
      <c r="M112" s="157"/>
      <c r="T112" s="158"/>
      <c r="AT112" s="154" t="s">
        <v>313</v>
      </c>
      <c r="AU112" s="154" t="s">
        <v>80</v>
      </c>
      <c r="AV112" s="12" t="s">
        <v>78</v>
      </c>
      <c r="AW112" s="12" t="s">
        <v>32</v>
      </c>
      <c r="AX112" s="12" t="s">
        <v>71</v>
      </c>
      <c r="AY112" s="154" t="s">
        <v>304</v>
      </c>
    </row>
    <row r="113" spans="2:65" s="13" customFormat="1" x14ac:dyDescent="0.2">
      <c r="B113" s="159"/>
      <c r="D113" s="153" t="s">
        <v>313</v>
      </c>
      <c r="E113" s="160" t="s">
        <v>2</v>
      </c>
      <c r="F113" s="161" t="s">
        <v>6284</v>
      </c>
      <c r="H113" s="162">
        <v>4.08</v>
      </c>
      <c r="I113" s="163"/>
      <c r="L113" s="159"/>
      <c r="M113" s="164"/>
      <c r="T113" s="165"/>
      <c r="AT113" s="160" t="s">
        <v>313</v>
      </c>
      <c r="AU113" s="160" t="s">
        <v>80</v>
      </c>
      <c r="AV113" s="13" t="s">
        <v>80</v>
      </c>
      <c r="AW113" s="13" t="s">
        <v>32</v>
      </c>
      <c r="AX113" s="13" t="s">
        <v>78</v>
      </c>
      <c r="AY113" s="160" t="s">
        <v>304</v>
      </c>
    </row>
    <row r="114" spans="2:65" s="1" customFormat="1" ht="16.5" customHeight="1" x14ac:dyDescent="0.2">
      <c r="B114" s="134"/>
      <c r="C114" s="135" t="s">
        <v>92</v>
      </c>
      <c r="D114" s="135" t="s">
        <v>306</v>
      </c>
      <c r="E114" s="136" t="s">
        <v>6285</v>
      </c>
      <c r="F114" s="137" t="s">
        <v>6286</v>
      </c>
      <c r="G114" s="138" t="s">
        <v>130</v>
      </c>
      <c r="H114" s="139">
        <v>4.08</v>
      </c>
      <c r="I114" s="140"/>
      <c r="J114" s="141">
        <f>ROUND(I114*H114,2)</f>
        <v>0</v>
      </c>
      <c r="K114" s="137" t="s">
        <v>309</v>
      </c>
      <c r="L114" s="33"/>
      <c r="M114" s="142" t="s">
        <v>2</v>
      </c>
      <c r="N114" s="143" t="s">
        <v>42</v>
      </c>
      <c r="P114" s="144">
        <f>O114*H114</f>
        <v>0</v>
      </c>
      <c r="Q114" s="144">
        <v>0</v>
      </c>
      <c r="R114" s="144">
        <f>Q114*H114</f>
        <v>0</v>
      </c>
      <c r="S114" s="144">
        <v>0</v>
      </c>
      <c r="T114" s="145">
        <f>S114*H114</f>
        <v>0</v>
      </c>
      <c r="AR114" s="146" t="s">
        <v>86</v>
      </c>
      <c r="AT114" s="146" t="s">
        <v>306</v>
      </c>
      <c r="AU114" s="146" t="s">
        <v>80</v>
      </c>
      <c r="AY114" s="18" t="s">
        <v>304</v>
      </c>
      <c r="BE114" s="147">
        <f>IF(N114="základní",J114,0)</f>
        <v>0</v>
      </c>
      <c r="BF114" s="147">
        <f>IF(N114="snížená",J114,0)</f>
        <v>0</v>
      </c>
      <c r="BG114" s="147">
        <f>IF(N114="zákl. přenesená",J114,0)</f>
        <v>0</v>
      </c>
      <c r="BH114" s="147">
        <f>IF(N114="sníž. přenesená",J114,0)</f>
        <v>0</v>
      </c>
      <c r="BI114" s="147">
        <f>IF(N114="nulová",J114,0)</f>
        <v>0</v>
      </c>
      <c r="BJ114" s="18" t="s">
        <v>78</v>
      </c>
      <c r="BK114" s="147">
        <f>ROUND(I114*H114,2)</f>
        <v>0</v>
      </c>
      <c r="BL114" s="18" t="s">
        <v>86</v>
      </c>
      <c r="BM114" s="146" t="s">
        <v>6287</v>
      </c>
    </row>
    <row r="115" spans="2:65" s="1" customFormat="1" x14ac:dyDescent="0.2">
      <c r="B115" s="33"/>
      <c r="D115" s="148" t="s">
        <v>311</v>
      </c>
      <c r="F115" s="149" t="s">
        <v>6288</v>
      </c>
      <c r="I115" s="150"/>
      <c r="L115" s="33"/>
      <c r="M115" s="151"/>
      <c r="T115" s="54"/>
      <c r="AT115" s="18" t="s">
        <v>311</v>
      </c>
      <c r="AU115" s="18" t="s">
        <v>80</v>
      </c>
    </row>
    <row r="116" spans="2:65" s="1" customFormat="1" ht="24.2" customHeight="1" x14ac:dyDescent="0.2">
      <c r="B116" s="134"/>
      <c r="C116" s="135" t="s">
        <v>95</v>
      </c>
      <c r="D116" s="135" t="s">
        <v>306</v>
      </c>
      <c r="E116" s="136" t="s">
        <v>6289</v>
      </c>
      <c r="F116" s="137" t="s">
        <v>6290</v>
      </c>
      <c r="G116" s="138" t="s">
        <v>383</v>
      </c>
      <c r="H116" s="139">
        <v>3.5999999999999997E-2</v>
      </c>
      <c r="I116" s="140"/>
      <c r="J116" s="141">
        <f>ROUND(I116*H116,2)</f>
        <v>0</v>
      </c>
      <c r="K116" s="137" t="s">
        <v>309</v>
      </c>
      <c r="L116" s="33"/>
      <c r="M116" s="142" t="s">
        <v>2</v>
      </c>
      <c r="N116" s="143" t="s">
        <v>42</v>
      </c>
      <c r="P116" s="144">
        <f>O116*H116</f>
        <v>0</v>
      </c>
      <c r="Q116" s="144">
        <v>1.06277</v>
      </c>
      <c r="R116" s="144">
        <f>Q116*H116</f>
        <v>3.8259719999999997E-2</v>
      </c>
      <c r="S116" s="144">
        <v>0</v>
      </c>
      <c r="T116" s="145">
        <f>S116*H116</f>
        <v>0</v>
      </c>
      <c r="AR116" s="146" t="s">
        <v>86</v>
      </c>
      <c r="AT116" s="146" t="s">
        <v>306</v>
      </c>
      <c r="AU116" s="146" t="s">
        <v>80</v>
      </c>
      <c r="AY116" s="18" t="s">
        <v>304</v>
      </c>
      <c r="BE116" s="147">
        <f>IF(N116="základní",J116,0)</f>
        <v>0</v>
      </c>
      <c r="BF116" s="147">
        <f>IF(N116="snížená",J116,0)</f>
        <v>0</v>
      </c>
      <c r="BG116" s="147">
        <f>IF(N116="zákl. přenesená",J116,0)</f>
        <v>0</v>
      </c>
      <c r="BH116" s="147">
        <f>IF(N116="sníž. přenesená",J116,0)</f>
        <v>0</v>
      </c>
      <c r="BI116" s="147">
        <f>IF(N116="nulová",J116,0)</f>
        <v>0</v>
      </c>
      <c r="BJ116" s="18" t="s">
        <v>78</v>
      </c>
      <c r="BK116" s="147">
        <f>ROUND(I116*H116,2)</f>
        <v>0</v>
      </c>
      <c r="BL116" s="18" t="s">
        <v>86</v>
      </c>
      <c r="BM116" s="146" t="s">
        <v>6291</v>
      </c>
    </row>
    <row r="117" spans="2:65" s="1" customFormat="1" x14ac:dyDescent="0.2">
      <c r="B117" s="33"/>
      <c r="D117" s="148" t="s">
        <v>311</v>
      </c>
      <c r="F117" s="149" t="s">
        <v>6292</v>
      </c>
      <c r="I117" s="150"/>
      <c r="L117" s="33"/>
      <c r="M117" s="151"/>
      <c r="T117" s="54"/>
      <c r="AT117" s="18" t="s">
        <v>311</v>
      </c>
      <c r="AU117" s="18" t="s">
        <v>80</v>
      </c>
    </row>
    <row r="118" spans="2:65" s="12" customFormat="1" x14ac:dyDescent="0.2">
      <c r="B118" s="152"/>
      <c r="D118" s="153" t="s">
        <v>313</v>
      </c>
      <c r="E118" s="154" t="s">
        <v>2</v>
      </c>
      <c r="F118" s="155" t="s">
        <v>6266</v>
      </c>
      <c r="H118" s="154" t="s">
        <v>2</v>
      </c>
      <c r="I118" s="156"/>
      <c r="L118" s="152"/>
      <c r="M118" s="157"/>
      <c r="T118" s="158"/>
      <c r="AT118" s="154" t="s">
        <v>313</v>
      </c>
      <c r="AU118" s="154" t="s">
        <v>80</v>
      </c>
      <c r="AV118" s="12" t="s">
        <v>78</v>
      </c>
      <c r="AW118" s="12" t="s">
        <v>32</v>
      </c>
      <c r="AX118" s="12" t="s">
        <v>71</v>
      </c>
      <c r="AY118" s="154" t="s">
        <v>304</v>
      </c>
    </row>
    <row r="119" spans="2:65" s="12" customFormat="1" x14ac:dyDescent="0.2">
      <c r="B119" s="152"/>
      <c r="D119" s="153" t="s">
        <v>313</v>
      </c>
      <c r="E119" s="154" t="s">
        <v>2</v>
      </c>
      <c r="F119" s="155" t="s">
        <v>6293</v>
      </c>
      <c r="H119" s="154" t="s">
        <v>2</v>
      </c>
      <c r="I119" s="156"/>
      <c r="L119" s="152"/>
      <c r="M119" s="157"/>
      <c r="T119" s="158"/>
      <c r="AT119" s="154" t="s">
        <v>313</v>
      </c>
      <c r="AU119" s="154" t="s">
        <v>80</v>
      </c>
      <c r="AV119" s="12" t="s">
        <v>78</v>
      </c>
      <c r="AW119" s="12" t="s">
        <v>32</v>
      </c>
      <c r="AX119" s="12" t="s">
        <v>71</v>
      </c>
      <c r="AY119" s="154" t="s">
        <v>304</v>
      </c>
    </row>
    <row r="120" spans="2:65" s="13" customFormat="1" x14ac:dyDescent="0.2">
      <c r="B120" s="159"/>
      <c r="D120" s="153" t="s">
        <v>313</v>
      </c>
      <c r="E120" s="160" t="s">
        <v>2</v>
      </c>
      <c r="F120" s="161" t="s">
        <v>6294</v>
      </c>
      <c r="H120" s="162">
        <v>3.5999999999999997E-2</v>
      </c>
      <c r="I120" s="163"/>
      <c r="L120" s="159"/>
      <c r="M120" s="164"/>
      <c r="T120" s="165"/>
      <c r="AT120" s="160" t="s">
        <v>313</v>
      </c>
      <c r="AU120" s="160" t="s">
        <v>80</v>
      </c>
      <c r="AV120" s="13" t="s">
        <v>80</v>
      </c>
      <c r="AW120" s="13" t="s">
        <v>32</v>
      </c>
      <c r="AX120" s="13" t="s">
        <v>78</v>
      </c>
      <c r="AY120" s="160" t="s">
        <v>304</v>
      </c>
    </row>
    <row r="121" spans="2:65" s="11" customFormat="1" ht="22.9" customHeight="1" x14ac:dyDescent="0.2">
      <c r="B121" s="122"/>
      <c r="D121" s="123" t="s">
        <v>70</v>
      </c>
      <c r="E121" s="132" t="s">
        <v>322</v>
      </c>
      <c r="F121" s="132" t="s">
        <v>607</v>
      </c>
      <c r="I121" s="125"/>
      <c r="J121" s="133">
        <f>BK121</f>
        <v>0</v>
      </c>
      <c r="L121" s="122"/>
      <c r="M121" s="127"/>
      <c r="P121" s="128">
        <f>SUM(P122:P137)</f>
        <v>0</v>
      </c>
      <c r="R121" s="128">
        <f>SUM(R122:R137)</f>
        <v>1.8569</v>
      </c>
      <c r="T121" s="129">
        <f>SUM(T122:T137)</f>
        <v>0</v>
      </c>
      <c r="AR121" s="123" t="s">
        <v>78</v>
      </c>
      <c r="AT121" s="130" t="s">
        <v>70</v>
      </c>
      <c r="AU121" s="130" t="s">
        <v>78</v>
      </c>
      <c r="AY121" s="123" t="s">
        <v>304</v>
      </c>
      <c r="BK121" s="131">
        <f>SUM(BK122:BK137)</f>
        <v>0</v>
      </c>
    </row>
    <row r="122" spans="2:65" s="1" customFormat="1" ht="33" customHeight="1" x14ac:dyDescent="0.2">
      <c r="B122" s="134"/>
      <c r="C122" s="135" t="s">
        <v>98</v>
      </c>
      <c r="D122" s="135" t="s">
        <v>306</v>
      </c>
      <c r="E122" s="136" t="s">
        <v>6295</v>
      </c>
      <c r="F122" s="137" t="s">
        <v>6296</v>
      </c>
      <c r="G122" s="138" t="s">
        <v>871</v>
      </c>
      <c r="H122" s="139">
        <v>10</v>
      </c>
      <c r="I122" s="140"/>
      <c r="J122" s="141">
        <f>ROUND(I122*H122,2)</f>
        <v>0</v>
      </c>
      <c r="K122" s="137" t="s">
        <v>2</v>
      </c>
      <c r="L122" s="33"/>
      <c r="M122" s="142" t="s">
        <v>2</v>
      </c>
      <c r="N122" s="143" t="s">
        <v>42</v>
      </c>
      <c r="P122" s="144">
        <f>O122*H122</f>
        <v>0</v>
      </c>
      <c r="Q122" s="144">
        <v>0</v>
      </c>
      <c r="R122" s="144">
        <f>Q122*H122</f>
        <v>0</v>
      </c>
      <c r="S122" s="144">
        <v>0</v>
      </c>
      <c r="T122" s="145">
        <f>S122*H122</f>
        <v>0</v>
      </c>
      <c r="AR122" s="146" t="s">
        <v>86</v>
      </c>
      <c r="AT122" s="146" t="s">
        <v>306</v>
      </c>
      <c r="AU122" s="146" t="s">
        <v>80</v>
      </c>
      <c r="AY122" s="18" t="s">
        <v>304</v>
      </c>
      <c r="BE122" s="147">
        <f>IF(N122="základní",J122,0)</f>
        <v>0</v>
      </c>
      <c r="BF122" s="147">
        <f>IF(N122="snížená",J122,0)</f>
        <v>0</v>
      </c>
      <c r="BG122" s="147">
        <f>IF(N122="zákl. přenesená",J122,0)</f>
        <v>0</v>
      </c>
      <c r="BH122" s="147">
        <f>IF(N122="sníž. přenesená",J122,0)</f>
        <v>0</v>
      </c>
      <c r="BI122" s="147">
        <f>IF(N122="nulová",J122,0)</f>
        <v>0</v>
      </c>
      <c r="BJ122" s="18" t="s">
        <v>78</v>
      </c>
      <c r="BK122" s="147">
        <f>ROUND(I122*H122,2)</f>
        <v>0</v>
      </c>
      <c r="BL122" s="18" t="s">
        <v>86</v>
      </c>
      <c r="BM122" s="146" t="s">
        <v>6297</v>
      </c>
    </row>
    <row r="123" spans="2:65" s="1" customFormat="1" ht="48.75" x14ac:dyDescent="0.2">
      <c r="B123" s="33"/>
      <c r="D123" s="153" t="s">
        <v>360</v>
      </c>
      <c r="F123" s="180" t="s">
        <v>6298</v>
      </c>
      <c r="I123" s="150"/>
      <c r="L123" s="33"/>
      <c r="M123" s="151"/>
      <c r="T123" s="54"/>
      <c r="AT123" s="18" t="s">
        <v>360</v>
      </c>
      <c r="AU123" s="18" t="s">
        <v>80</v>
      </c>
    </row>
    <row r="124" spans="2:65" s="1" customFormat="1" ht="44.25" customHeight="1" x14ac:dyDescent="0.2">
      <c r="B124" s="134"/>
      <c r="C124" s="135" t="s">
        <v>380</v>
      </c>
      <c r="D124" s="135" t="s">
        <v>306</v>
      </c>
      <c r="E124" s="136" t="s">
        <v>6299</v>
      </c>
      <c r="F124" s="137" t="s">
        <v>6300</v>
      </c>
      <c r="G124" s="138" t="s">
        <v>871</v>
      </c>
      <c r="H124" s="139">
        <v>10</v>
      </c>
      <c r="I124" s="140"/>
      <c r="J124" s="141">
        <f>ROUND(I124*H124,2)</f>
        <v>0</v>
      </c>
      <c r="K124" s="137" t="s">
        <v>309</v>
      </c>
      <c r="L124" s="33"/>
      <c r="M124" s="142" t="s">
        <v>2</v>
      </c>
      <c r="N124" s="143" t="s">
        <v>42</v>
      </c>
      <c r="P124" s="144">
        <f>O124*H124</f>
        <v>0</v>
      </c>
      <c r="Q124" s="144">
        <v>0.17488999999999999</v>
      </c>
      <c r="R124" s="144">
        <f>Q124*H124</f>
        <v>1.7488999999999999</v>
      </c>
      <c r="S124" s="144">
        <v>0</v>
      </c>
      <c r="T124" s="145">
        <f>S124*H124</f>
        <v>0</v>
      </c>
      <c r="AR124" s="146" t="s">
        <v>86</v>
      </c>
      <c r="AT124" s="146" t="s">
        <v>306</v>
      </c>
      <c r="AU124" s="146" t="s">
        <v>80</v>
      </c>
      <c r="AY124" s="18" t="s">
        <v>304</v>
      </c>
      <c r="BE124" s="147">
        <f>IF(N124="základní",J124,0)</f>
        <v>0</v>
      </c>
      <c r="BF124" s="147">
        <f>IF(N124="snížená",J124,0)</f>
        <v>0</v>
      </c>
      <c r="BG124" s="147">
        <f>IF(N124="zákl. přenesená",J124,0)</f>
        <v>0</v>
      </c>
      <c r="BH124" s="147">
        <f>IF(N124="sníž. přenesená",J124,0)</f>
        <v>0</v>
      </c>
      <c r="BI124" s="147">
        <f>IF(N124="nulová",J124,0)</f>
        <v>0</v>
      </c>
      <c r="BJ124" s="18" t="s">
        <v>78</v>
      </c>
      <c r="BK124" s="147">
        <f>ROUND(I124*H124,2)</f>
        <v>0</v>
      </c>
      <c r="BL124" s="18" t="s">
        <v>86</v>
      </c>
      <c r="BM124" s="146" t="s">
        <v>6301</v>
      </c>
    </row>
    <row r="125" spans="2:65" s="1" customFormat="1" x14ac:dyDescent="0.2">
      <c r="B125" s="33"/>
      <c r="D125" s="148" t="s">
        <v>311</v>
      </c>
      <c r="F125" s="149" t="s">
        <v>6302</v>
      </c>
      <c r="I125" s="150"/>
      <c r="L125" s="33"/>
      <c r="M125" s="151"/>
      <c r="T125" s="54"/>
      <c r="AT125" s="18" t="s">
        <v>311</v>
      </c>
      <c r="AU125" s="18" t="s">
        <v>80</v>
      </c>
    </row>
    <row r="126" spans="2:65" s="12" customFormat="1" x14ac:dyDescent="0.2">
      <c r="B126" s="152"/>
      <c r="D126" s="153" t="s">
        <v>313</v>
      </c>
      <c r="E126" s="154" t="s">
        <v>2</v>
      </c>
      <c r="F126" s="155" t="s">
        <v>6266</v>
      </c>
      <c r="H126" s="154" t="s">
        <v>2</v>
      </c>
      <c r="I126" s="156"/>
      <c r="L126" s="152"/>
      <c r="M126" s="157"/>
      <c r="T126" s="158"/>
      <c r="AT126" s="154" t="s">
        <v>313</v>
      </c>
      <c r="AU126" s="154" t="s">
        <v>80</v>
      </c>
      <c r="AV126" s="12" t="s">
        <v>78</v>
      </c>
      <c r="AW126" s="12" t="s">
        <v>32</v>
      </c>
      <c r="AX126" s="12" t="s">
        <v>71</v>
      </c>
      <c r="AY126" s="154" t="s">
        <v>304</v>
      </c>
    </row>
    <row r="127" spans="2:65" s="13" customFormat="1" x14ac:dyDescent="0.2">
      <c r="B127" s="159"/>
      <c r="D127" s="153" t="s">
        <v>313</v>
      </c>
      <c r="E127" s="160" t="s">
        <v>2</v>
      </c>
      <c r="F127" s="161" t="s">
        <v>387</v>
      </c>
      <c r="H127" s="162">
        <v>10</v>
      </c>
      <c r="I127" s="163"/>
      <c r="L127" s="159"/>
      <c r="M127" s="164"/>
      <c r="T127" s="165"/>
      <c r="AT127" s="160" t="s">
        <v>313</v>
      </c>
      <c r="AU127" s="160" t="s">
        <v>80</v>
      </c>
      <c r="AV127" s="13" t="s">
        <v>80</v>
      </c>
      <c r="AW127" s="13" t="s">
        <v>32</v>
      </c>
      <c r="AX127" s="13" t="s">
        <v>78</v>
      </c>
      <c r="AY127" s="160" t="s">
        <v>304</v>
      </c>
    </row>
    <row r="128" spans="2:65" s="1" customFormat="1" ht="24.2" customHeight="1" x14ac:dyDescent="0.2">
      <c r="B128" s="134"/>
      <c r="C128" s="181" t="s">
        <v>387</v>
      </c>
      <c r="D128" s="181" t="s">
        <v>535</v>
      </c>
      <c r="E128" s="182" t="s">
        <v>6303</v>
      </c>
      <c r="F128" s="183" t="s">
        <v>6304</v>
      </c>
      <c r="G128" s="184" t="s">
        <v>871</v>
      </c>
      <c r="H128" s="185">
        <v>10</v>
      </c>
      <c r="I128" s="186"/>
      <c r="J128" s="187">
        <f>ROUND(I128*H128,2)</f>
        <v>0</v>
      </c>
      <c r="K128" s="183" t="s">
        <v>2</v>
      </c>
      <c r="L128" s="188"/>
      <c r="M128" s="189" t="s">
        <v>2</v>
      </c>
      <c r="N128" s="190" t="s">
        <v>42</v>
      </c>
      <c r="P128" s="144">
        <f>O128*H128</f>
        <v>0</v>
      </c>
      <c r="Q128" s="144">
        <v>0</v>
      </c>
      <c r="R128" s="144">
        <f>Q128*H128</f>
        <v>0</v>
      </c>
      <c r="S128" s="144">
        <v>0</v>
      </c>
      <c r="T128" s="145">
        <f>S128*H128</f>
        <v>0</v>
      </c>
      <c r="AR128" s="146" t="s">
        <v>98</v>
      </c>
      <c r="AT128" s="146" t="s">
        <v>535</v>
      </c>
      <c r="AU128" s="146" t="s">
        <v>80</v>
      </c>
      <c r="AY128" s="18" t="s">
        <v>304</v>
      </c>
      <c r="BE128" s="147">
        <f>IF(N128="základní",J128,0)</f>
        <v>0</v>
      </c>
      <c r="BF128" s="147">
        <f>IF(N128="snížená",J128,0)</f>
        <v>0</v>
      </c>
      <c r="BG128" s="147">
        <f>IF(N128="zákl. přenesená",J128,0)</f>
        <v>0</v>
      </c>
      <c r="BH128" s="147">
        <f>IF(N128="sníž. přenesená",J128,0)</f>
        <v>0</v>
      </c>
      <c r="BI128" s="147">
        <f>IF(N128="nulová",J128,0)</f>
        <v>0</v>
      </c>
      <c r="BJ128" s="18" t="s">
        <v>78</v>
      </c>
      <c r="BK128" s="147">
        <f>ROUND(I128*H128,2)</f>
        <v>0</v>
      </c>
      <c r="BL128" s="18" t="s">
        <v>86</v>
      </c>
      <c r="BM128" s="146" t="s">
        <v>6305</v>
      </c>
    </row>
    <row r="129" spans="2:65" s="1" customFormat="1" ht="37.9" customHeight="1" x14ac:dyDescent="0.2">
      <c r="B129" s="134"/>
      <c r="C129" s="135" t="s">
        <v>396</v>
      </c>
      <c r="D129" s="135" t="s">
        <v>306</v>
      </c>
      <c r="E129" s="136" t="s">
        <v>6306</v>
      </c>
      <c r="F129" s="137" t="s">
        <v>6307</v>
      </c>
      <c r="G129" s="138" t="s">
        <v>179</v>
      </c>
      <c r="H129" s="139">
        <v>18</v>
      </c>
      <c r="I129" s="140"/>
      <c r="J129" s="141">
        <f>ROUND(I129*H129,2)</f>
        <v>0</v>
      </c>
      <c r="K129" s="137" t="s">
        <v>309</v>
      </c>
      <c r="L129" s="33"/>
      <c r="M129" s="142" t="s">
        <v>2</v>
      </c>
      <c r="N129" s="143" t="s">
        <v>42</v>
      </c>
      <c r="P129" s="144">
        <f>O129*H129</f>
        <v>0</v>
      </c>
      <c r="Q129" s="144">
        <v>0</v>
      </c>
      <c r="R129" s="144">
        <f>Q129*H129</f>
        <v>0</v>
      </c>
      <c r="S129" s="144">
        <v>0</v>
      </c>
      <c r="T129" s="145">
        <f>S129*H129</f>
        <v>0</v>
      </c>
      <c r="AR129" s="146" t="s">
        <v>86</v>
      </c>
      <c r="AT129" s="146" t="s">
        <v>306</v>
      </c>
      <c r="AU129" s="146" t="s">
        <v>80</v>
      </c>
      <c r="AY129" s="18" t="s">
        <v>304</v>
      </c>
      <c r="BE129" s="147">
        <f>IF(N129="základní",J129,0)</f>
        <v>0</v>
      </c>
      <c r="BF129" s="147">
        <f>IF(N129="snížená",J129,0)</f>
        <v>0</v>
      </c>
      <c r="BG129" s="147">
        <f>IF(N129="zákl. přenesená",J129,0)</f>
        <v>0</v>
      </c>
      <c r="BH129" s="147">
        <f>IF(N129="sníž. přenesená",J129,0)</f>
        <v>0</v>
      </c>
      <c r="BI129" s="147">
        <f>IF(N129="nulová",J129,0)</f>
        <v>0</v>
      </c>
      <c r="BJ129" s="18" t="s">
        <v>78</v>
      </c>
      <c r="BK129" s="147">
        <f>ROUND(I129*H129,2)</f>
        <v>0</v>
      </c>
      <c r="BL129" s="18" t="s">
        <v>86</v>
      </c>
      <c r="BM129" s="146" t="s">
        <v>6308</v>
      </c>
    </row>
    <row r="130" spans="2:65" s="1" customFormat="1" x14ac:dyDescent="0.2">
      <c r="B130" s="33"/>
      <c r="D130" s="148" t="s">
        <v>311</v>
      </c>
      <c r="F130" s="149" t="s">
        <v>6309</v>
      </c>
      <c r="I130" s="150"/>
      <c r="L130" s="33"/>
      <c r="M130" s="151"/>
      <c r="T130" s="54"/>
      <c r="AT130" s="18" t="s">
        <v>311</v>
      </c>
      <c r="AU130" s="18" t="s">
        <v>80</v>
      </c>
    </row>
    <row r="131" spans="2:65" s="12" customFormat="1" x14ac:dyDescent="0.2">
      <c r="B131" s="152"/>
      <c r="D131" s="153" t="s">
        <v>313</v>
      </c>
      <c r="E131" s="154" t="s">
        <v>2</v>
      </c>
      <c r="F131" s="155" t="s">
        <v>6266</v>
      </c>
      <c r="H131" s="154" t="s">
        <v>2</v>
      </c>
      <c r="I131" s="156"/>
      <c r="L131" s="152"/>
      <c r="M131" s="157"/>
      <c r="T131" s="158"/>
      <c r="AT131" s="154" t="s">
        <v>313</v>
      </c>
      <c r="AU131" s="154" t="s">
        <v>80</v>
      </c>
      <c r="AV131" s="12" t="s">
        <v>78</v>
      </c>
      <c r="AW131" s="12" t="s">
        <v>32</v>
      </c>
      <c r="AX131" s="12" t="s">
        <v>71</v>
      </c>
      <c r="AY131" s="154" t="s">
        <v>304</v>
      </c>
    </row>
    <row r="132" spans="2:65" s="12" customFormat="1" x14ac:dyDescent="0.2">
      <c r="B132" s="152"/>
      <c r="D132" s="153" t="s">
        <v>313</v>
      </c>
      <c r="E132" s="154" t="s">
        <v>2</v>
      </c>
      <c r="F132" s="155" t="s">
        <v>6310</v>
      </c>
      <c r="H132" s="154" t="s">
        <v>2</v>
      </c>
      <c r="I132" s="156"/>
      <c r="L132" s="152"/>
      <c r="M132" s="157"/>
      <c r="T132" s="158"/>
      <c r="AT132" s="154" t="s">
        <v>313</v>
      </c>
      <c r="AU132" s="154" t="s">
        <v>80</v>
      </c>
      <c r="AV132" s="12" t="s">
        <v>78</v>
      </c>
      <c r="AW132" s="12" t="s">
        <v>32</v>
      </c>
      <c r="AX132" s="12" t="s">
        <v>71</v>
      </c>
      <c r="AY132" s="154" t="s">
        <v>304</v>
      </c>
    </row>
    <row r="133" spans="2:65" s="13" customFormat="1" x14ac:dyDescent="0.2">
      <c r="B133" s="159"/>
      <c r="D133" s="153" t="s">
        <v>313</v>
      </c>
      <c r="E133" s="160" t="s">
        <v>2</v>
      </c>
      <c r="F133" s="161" t="s">
        <v>6311</v>
      </c>
      <c r="H133" s="162">
        <v>18</v>
      </c>
      <c r="I133" s="163"/>
      <c r="L133" s="159"/>
      <c r="M133" s="164"/>
      <c r="T133" s="165"/>
      <c r="AT133" s="160" t="s">
        <v>313</v>
      </c>
      <c r="AU133" s="160" t="s">
        <v>80</v>
      </c>
      <c r="AV133" s="13" t="s">
        <v>80</v>
      </c>
      <c r="AW133" s="13" t="s">
        <v>32</v>
      </c>
      <c r="AX133" s="13" t="s">
        <v>78</v>
      </c>
      <c r="AY133" s="160" t="s">
        <v>304</v>
      </c>
    </row>
    <row r="134" spans="2:65" s="1" customFormat="1" ht="44.25" customHeight="1" x14ac:dyDescent="0.2">
      <c r="B134" s="134"/>
      <c r="C134" s="181" t="s">
        <v>404</v>
      </c>
      <c r="D134" s="181" t="s">
        <v>535</v>
      </c>
      <c r="E134" s="182" t="s">
        <v>6312</v>
      </c>
      <c r="F134" s="183" t="s">
        <v>6313</v>
      </c>
      <c r="G134" s="184" t="s">
        <v>871</v>
      </c>
      <c r="H134" s="185">
        <v>8</v>
      </c>
      <c r="I134" s="186"/>
      <c r="J134" s="187">
        <f>ROUND(I134*H134,2)</f>
        <v>0</v>
      </c>
      <c r="K134" s="183" t="s">
        <v>309</v>
      </c>
      <c r="L134" s="188"/>
      <c r="M134" s="189" t="s">
        <v>2</v>
      </c>
      <c r="N134" s="190" t="s">
        <v>42</v>
      </c>
      <c r="P134" s="144">
        <f>O134*H134</f>
        <v>0</v>
      </c>
      <c r="Q134" s="144">
        <v>1.35E-2</v>
      </c>
      <c r="R134" s="144">
        <f>Q134*H134</f>
        <v>0.108</v>
      </c>
      <c r="S134" s="144">
        <v>0</v>
      </c>
      <c r="T134" s="145">
        <f>S134*H134</f>
        <v>0</v>
      </c>
      <c r="AR134" s="146" t="s">
        <v>98</v>
      </c>
      <c r="AT134" s="146" t="s">
        <v>535</v>
      </c>
      <c r="AU134" s="146" t="s">
        <v>80</v>
      </c>
      <c r="AY134" s="18" t="s">
        <v>304</v>
      </c>
      <c r="BE134" s="147">
        <f>IF(N134="základní",J134,0)</f>
        <v>0</v>
      </c>
      <c r="BF134" s="147">
        <f>IF(N134="snížená",J134,0)</f>
        <v>0</v>
      </c>
      <c r="BG134" s="147">
        <f>IF(N134="zákl. přenesená",J134,0)</f>
        <v>0</v>
      </c>
      <c r="BH134" s="147">
        <f>IF(N134="sníž. přenesená",J134,0)</f>
        <v>0</v>
      </c>
      <c r="BI134" s="147">
        <f>IF(N134="nulová",J134,0)</f>
        <v>0</v>
      </c>
      <c r="BJ134" s="18" t="s">
        <v>78</v>
      </c>
      <c r="BK134" s="147">
        <f>ROUND(I134*H134,2)</f>
        <v>0</v>
      </c>
      <c r="BL134" s="18" t="s">
        <v>86</v>
      </c>
      <c r="BM134" s="146" t="s">
        <v>6314</v>
      </c>
    </row>
    <row r="135" spans="2:65" s="1" customFormat="1" ht="37.9" customHeight="1" x14ac:dyDescent="0.2">
      <c r="B135" s="134"/>
      <c r="C135" s="135" t="s">
        <v>406</v>
      </c>
      <c r="D135" s="135" t="s">
        <v>306</v>
      </c>
      <c r="E135" s="136" t="s">
        <v>6315</v>
      </c>
      <c r="F135" s="137" t="s">
        <v>6316</v>
      </c>
      <c r="G135" s="138" t="s">
        <v>581</v>
      </c>
      <c r="H135" s="139">
        <v>1</v>
      </c>
      <c r="I135" s="140"/>
      <c r="J135" s="141">
        <f>ROUND(I135*H135,2)</f>
        <v>0</v>
      </c>
      <c r="K135" s="137" t="s">
        <v>2</v>
      </c>
      <c r="L135" s="33"/>
      <c r="M135" s="142" t="s">
        <v>2</v>
      </c>
      <c r="N135" s="143" t="s">
        <v>42</v>
      </c>
      <c r="P135" s="144">
        <f>O135*H135</f>
        <v>0</v>
      </c>
      <c r="Q135" s="144">
        <v>0</v>
      </c>
      <c r="R135" s="144">
        <f>Q135*H135</f>
        <v>0</v>
      </c>
      <c r="S135" s="144">
        <v>0</v>
      </c>
      <c r="T135" s="145">
        <f>S135*H135</f>
        <v>0</v>
      </c>
      <c r="AR135" s="146" t="s">
        <v>86</v>
      </c>
      <c r="AT135" s="146" t="s">
        <v>306</v>
      </c>
      <c r="AU135" s="146" t="s">
        <v>80</v>
      </c>
      <c r="AY135" s="18" t="s">
        <v>304</v>
      </c>
      <c r="BE135" s="147">
        <f>IF(N135="základní",J135,0)</f>
        <v>0</v>
      </c>
      <c r="BF135" s="147">
        <f>IF(N135="snížená",J135,0)</f>
        <v>0</v>
      </c>
      <c r="BG135" s="147">
        <f>IF(N135="zákl. přenesená",J135,0)</f>
        <v>0</v>
      </c>
      <c r="BH135" s="147">
        <f>IF(N135="sníž. přenesená",J135,0)</f>
        <v>0</v>
      </c>
      <c r="BI135" s="147">
        <f>IF(N135="nulová",J135,0)</f>
        <v>0</v>
      </c>
      <c r="BJ135" s="18" t="s">
        <v>78</v>
      </c>
      <c r="BK135" s="147">
        <f>ROUND(I135*H135,2)</f>
        <v>0</v>
      </c>
      <c r="BL135" s="18" t="s">
        <v>86</v>
      </c>
      <c r="BM135" s="146" t="s">
        <v>6317</v>
      </c>
    </row>
    <row r="136" spans="2:65" s="1" customFormat="1" ht="24.2" customHeight="1" x14ac:dyDescent="0.2">
      <c r="B136" s="134"/>
      <c r="C136" s="135" t="s">
        <v>409</v>
      </c>
      <c r="D136" s="135" t="s">
        <v>306</v>
      </c>
      <c r="E136" s="136" t="s">
        <v>6318</v>
      </c>
      <c r="F136" s="137" t="s">
        <v>6319</v>
      </c>
      <c r="G136" s="138" t="s">
        <v>871</v>
      </c>
      <c r="H136" s="139">
        <v>1</v>
      </c>
      <c r="I136" s="140"/>
      <c r="J136" s="141">
        <f>ROUND(I136*H136,2)</f>
        <v>0</v>
      </c>
      <c r="K136" s="137" t="s">
        <v>2</v>
      </c>
      <c r="L136" s="33"/>
      <c r="M136" s="142" t="s">
        <v>2</v>
      </c>
      <c r="N136" s="143" t="s">
        <v>42</v>
      </c>
      <c r="P136" s="144">
        <f>O136*H136</f>
        <v>0</v>
      </c>
      <c r="Q136" s="144">
        <v>0</v>
      </c>
      <c r="R136" s="144">
        <f>Q136*H136</f>
        <v>0</v>
      </c>
      <c r="S136" s="144">
        <v>0</v>
      </c>
      <c r="T136" s="145">
        <f>S136*H136</f>
        <v>0</v>
      </c>
      <c r="AR136" s="146" t="s">
        <v>86</v>
      </c>
      <c r="AT136" s="146" t="s">
        <v>306</v>
      </c>
      <c r="AU136" s="146" t="s">
        <v>80</v>
      </c>
      <c r="AY136" s="18" t="s">
        <v>304</v>
      </c>
      <c r="BE136" s="147">
        <f>IF(N136="základní",J136,0)</f>
        <v>0</v>
      </c>
      <c r="BF136" s="147">
        <f>IF(N136="snížená",J136,0)</f>
        <v>0</v>
      </c>
      <c r="BG136" s="147">
        <f>IF(N136="zákl. přenesená",J136,0)</f>
        <v>0</v>
      </c>
      <c r="BH136" s="147">
        <f>IF(N136="sníž. přenesená",J136,0)</f>
        <v>0</v>
      </c>
      <c r="BI136" s="147">
        <f>IF(N136="nulová",J136,0)</f>
        <v>0</v>
      </c>
      <c r="BJ136" s="18" t="s">
        <v>78</v>
      </c>
      <c r="BK136" s="147">
        <f>ROUND(I136*H136,2)</f>
        <v>0</v>
      </c>
      <c r="BL136" s="18" t="s">
        <v>86</v>
      </c>
      <c r="BM136" s="146" t="s">
        <v>6320</v>
      </c>
    </row>
    <row r="137" spans="2:65" s="1" customFormat="1" ht="16.5" customHeight="1" x14ac:dyDescent="0.2">
      <c r="B137" s="134"/>
      <c r="C137" s="181" t="s">
        <v>8</v>
      </c>
      <c r="D137" s="181" t="s">
        <v>535</v>
      </c>
      <c r="E137" s="182" t="s">
        <v>6321</v>
      </c>
      <c r="F137" s="183" t="s">
        <v>6322</v>
      </c>
      <c r="G137" s="184" t="s">
        <v>581</v>
      </c>
      <c r="H137" s="185">
        <v>1</v>
      </c>
      <c r="I137" s="186"/>
      <c r="J137" s="187">
        <f>ROUND(I137*H137,2)</f>
        <v>0</v>
      </c>
      <c r="K137" s="183" t="s">
        <v>2</v>
      </c>
      <c r="L137" s="188"/>
      <c r="M137" s="189" t="s">
        <v>2</v>
      </c>
      <c r="N137" s="190" t="s">
        <v>42</v>
      </c>
      <c r="P137" s="144">
        <f>O137*H137</f>
        <v>0</v>
      </c>
      <c r="Q137" s="144">
        <v>0</v>
      </c>
      <c r="R137" s="144">
        <f>Q137*H137</f>
        <v>0</v>
      </c>
      <c r="S137" s="144">
        <v>0</v>
      </c>
      <c r="T137" s="145">
        <f>S137*H137</f>
        <v>0</v>
      </c>
      <c r="AR137" s="146" t="s">
        <v>98</v>
      </c>
      <c r="AT137" s="146" t="s">
        <v>535</v>
      </c>
      <c r="AU137" s="146" t="s">
        <v>80</v>
      </c>
      <c r="AY137" s="18" t="s">
        <v>304</v>
      </c>
      <c r="BE137" s="147">
        <f>IF(N137="základní",J137,0)</f>
        <v>0</v>
      </c>
      <c r="BF137" s="147">
        <f>IF(N137="snížená",J137,0)</f>
        <v>0</v>
      </c>
      <c r="BG137" s="147">
        <f>IF(N137="zákl. přenesená",J137,0)</f>
        <v>0</v>
      </c>
      <c r="BH137" s="147">
        <f>IF(N137="sníž. přenesená",J137,0)</f>
        <v>0</v>
      </c>
      <c r="BI137" s="147">
        <f>IF(N137="nulová",J137,0)</f>
        <v>0</v>
      </c>
      <c r="BJ137" s="18" t="s">
        <v>78</v>
      </c>
      <c r="BK137" s="147">
        <f>ROUND(I137*H137,2)</f>
        <v>0</v>
      </c>
      <c r="BL137" s="18" t="s">
        <v>86</v>
      </c>
      <c r="BM137" s="146" t="s">
        <v>6323</v>
      </c>
    </row>
    <row r="138" spans="2:65" s="11" customFormat="1" ht="22.9" customHeight="1" x14ac:dyDescent="0.2">
      <c r="B138" s="122"/>
      <c r="D138" s="123" t="s">
        <v>70</v>
      </c>
      <c r="E138" s="132" t="s">
        <v>89</v>
      </c>
      <c r="F138" s="132" t="s">
        <v>6324</v>
      </c>
      <c r="I138" s="125"/>
      <c r="J138" s="133">
        <f>BK138</f>
        <v>0</v>
      </c>
      <c r="L138" s="122"/>
      <c r="M138" s="127"/>
      <c r="P138" s="128">
        <f>SUM(P139:P153)</f>
        <v>0</v>
      </c>
      <c r="R138" s="128">
        <f>SUM(R139:R153)</f>
        <v>6.9885852000000002</v>
      </c>
      <c r="T138" s="129">
        <f>SUM(T139:T153)</f>
        <v>0</v>
      </c>
      <c r="AR138" s="123" t="s">
        <v>78</v>
      </c>
      <c r="AT138" s="130" t="s">
        <v>70</v>
      </c>
      <c r="AU138" s="130" t="s">
        <v>78</v>
      </c>
      <c r="AY138" s="123" t="s">
        <v>304</v>
      </c>
      <c r="BK138" s="131">
        <f>SUM(BK139:BK153)</f>
        <v>0</v>
      </c>
    </row>
    <row r="139" spans="2:65" s="1" customFormat="1" ht="33" customHeight="1" x14ac:dyDescent="0.2">
      <c r="B139" s="134"/>
      <c r="C139" s="135" t="s">
        <v>423</v>
      </c>
      <c r="D139" s="135" t="s">
        <v>306</v>
      </c>
      <c r="E139" s="136" t="s">
        <v>6325</v>
      </c>
      <c r="F139" s="137" t="s">
        <v>6326</v>
      </c>
      <c r="G139" s="138" t="s">
        <v>130</v>
      </c>
      <c r="H139" s="139">
        <v>16.059999999999999</v>
      </c>
      <c r="I139" s="140"/>
      <c r="J139" s="141">
        <f>ROUND(I139*H139,2)</f>
        <v>0</v>
      </c>
      <c r="K139" s="137" t="s">
        <v>309</v>
      </c>
      <c r="L139" s="33"/>
      <c r="M139" s="142" t="s">
        <v>2</v>
      </c>
      <c r="N139" s="143" t="s">
        <v>42</v>
      </c>
      <c r="P139" s="144">
        <f>O139*H139</f>
        <v>0</v>
      </c>
      <c r="Q139" s="144">
        <v>0</v>
      </c>
      <c r="R139" s="144">
        <f>Q139*H139</f>
        <v>0</v>
      </c>
      <c r="S139" s="144">
        <v>0</v>
      </c>
      <c r="T139" s="145">
        <f>S139*H139</f>
        <v>0</v>
      </c>
      <c r="AR139" s="146" t="s">
        <v>86</v>
      </c>
      <c r="AT139" s="146" t="s">
        <v>306</v>
      </c>
      <c r="AU139" s="146" t="s">
        <v>80</v>
      </c>
      <c r="AY139" s="18" t="s">
        <v>304</v>
      </c>
      <c r="BE139" s="147">
        <f>IF(N139="základní",J139,0)</f>
        <v>0</v>
      </c>
      <c r="BF139" s="147">
        <f>IF(N139="snížená",J139,0)</f>
        <v>0</v>
      </c>
      <c r="BG139" s="147">
        <f>IF(N139="zákl. přenesená",J139,0)</f>
        <v>0</v>
      </c>
      <c r="BH139" s="147">
        <f>IF(N139="sníž. přenesená",J139,0)</f>
        <v>0</v>
      </c>
      <c r="BI139" s="147">
        <f>IF(N139="nulová",J139,0)</f>
        <v>0</v>
      </c>
      <c r="BJ139" s="18" t="s">
        <v>78</v>
      </c>
      <c r="BK139" s="147">
        <f>ROUND(I139*H139,2)</f>
        <v>0</v>
      </c>
      <c r="BL139" s="18" t="s">
        <v>86</v>
      </c>
      <c r="BM139" s="146" t="s">
        <v>6327</v>
      </c>
    </row>
    <row r="140" spans="2:65" s="1" customFormat="1" x14ac:dyDescent="0.2">
      <c r="B140" s="33"/>
      <c r="D140" s="148" t="s">
        <v>311</v>
      </c>
      <c r="F140" s="149" t="s">
        <v>6328</v>
      </c>
      <c r="I140" s="150"/>
      <c r="L140" s="33"/>
      <c r="M140" s="151"/>
      <c r="T140" s="54"/>
      <c r="AT140" s="18" t="s">
        <v>311</v>
      </c>
      <c r="AU140" s="18" t="s">
        <v>80</v>
      </c>
    </row>
    <row r="141" spans="2:65" s="1" customFormat="1" ht="29.25" x14ac:dyDescent="0.2">
      <c r="B141" s="33"/>
      <c r="D141" s="153" t="s">
        <v>360</v>
      </c>
      <c r="F141" s="180" t="s">
        <v>6203</v>
      </c>
      <c r="I141" s="150"/>
      <c r="L141" s="33"/>
      <c r="M141" s="151"/>
      <c r="T141" s="54"/>
      <c r="AT141" s="18" t="s">
        <v>360</v>
      </c>
      <c r="AU141" s="18" t="s">
        <v>80</v>
      </c>
    </row>
    <row r="142" spans="2:65" s="12" customFormat="1" x14ac:dyDescent="0.2">
      <c r="B142" s="152"/>
      <c r="D142" s="153" t="s">
        <v>313</v>
      </c>
      <c r="E142" s="154" t="s">
        <v>2</v>
      </c>
      <c r="F142" s="155" t="s">
        <v>6266</v>
      </c>
      <c r="H142" s="154" t="s">
        <v>2</v>
      </c>
      <c r="I142" s="156"/>
      <c r="L142" s="152"/>
      <c r="M142" s="157"/>
      <c r="T142" s="158"/>
      <c r="AT142" s="154" t="s">
        <v>313</v>
      </c>
      <c r="AU142" s="154" t="s">
        <v>80</v>
      </c>
      <c r="AV142" s="12" t="s">
        <v>78</v>
      </c>
      <c r="AW142" s="12" t="s">
        <v>32</v>
      </c>
      <c r="AX142" s="12" t="s">
        <v>71</v>
      </c>
      <c r="AY142" s="154" t="s">
        <v>304</v>
      </c>
    </row>
    <row r="143" spans="2:65" s="13" customFormat="1" x14ac:dyDescent="0.2">
      <c r="B143" s="159"/>
      <c r="D143" s="153" t="s">
        <v>313</v>
      </c>
      <c r="E143" s="160" t="s">
        <v>2</v>
      </c>
      <c r="F143" s="161" t="s">
        <v>6329</v>
      </c>
      <c r="H143" s="162">
        <v>16.059999999999999</v>
      </c>
      <c r="I143" s="163"/>
      <c r="L143" s="159"/>
      <c r="M143" s="164"/>
      <c r="T143" s="165"/>
      <c r="AT143" s="160" t="s">
        <v>313</v>
      </c>
      <c r="AU143" s="160" t="s">
        <v>80</v>
      </c>
      <c r="AV143" s="13" t="s">
        <v>80</v>
      </c>
      <c r="AW143" s="13" t="s">
        <v>32</v>
      </c>
      <c r="AX143" s="13" t="s">
        <v>78</v>
      </c>
      <c r="AY143" s="160" t="s">
        <v>304</v>
      </c>
    </row>
    <row r="144" spans="2:65" s="1" customFormat="1" ht="78" customHeight="1" x14ac:dyDescent="0.2">
      <c r="B144" s="134"/>
      <c r="C144" s="135" t="s">
        <v>433</v>
      </c>
      <c r="D144" s="135" t="s">
        <v>306</v>
      </c>
      <c r="E144" s="136" t="s">
        <v>6330</v>
      </c>
      <c r="F144" s="137" t="s">
        <v>6331</v>
      </c>
      <c r="G144" s="138" t="s">
        <v>130</v>
      </c>
      <c r="H144" s="139">
        <v>16.059999999999999</v>
      </c>
      <c r="I144" s="140"/>
      <c r="J144" s="141">
        <f>ROUND(I144*H144,2)</f>
        <v>0</v>
      </c>
      <c r="K144" s="137" t="s">
        <v>309</v>
      </c>
      <c r="L144" s="33"/>
      <c r="M144" s="142" t="s">
        <v>2</v>
      </c>
      <c r="N144" s="143" t="s">
        <v>42</v>
      </c>
      <c r="P144" s="144">
        <f>O144*H144</f>
        <v>0</v>
      </c>
      <c r="Q144" s="144">
        <v>8.9219999999999994E-2</v>
      </c>
      <c r="R144" s="144">
        <f>Q144*H144</f>
        <v>1.4328731999999997</v>
      </c>
      <c r="S144" s="144">
        <v>0</v>
      </c>
      <c r="T144" s="145">
        <f>S144*H144</f>
        <v>0</v>
      </c>
      <c r="AR144" s="146" t="s">
        <v>86</v>
      </c>
      <c r="AT144" s="146" t="s">
        <v>306</v>
      </c>
      <c r="AU144" s="146" t="s">
        <v>80</v>
      </c>
      <c r="AY144" s="18" t="s">
        <v>304</v>
      </c>
      <c r="BE144" s="147">
        <f>IF(N144="základní",J144,0)</f>
        <v>0</v>
      </c>
      <c r="BF144" s="147">
        <f>IF(N144="snížená",J144,0)</f>
        <v>0</v>
      </c>
      <c r="BG144" s="147">
        <f>IF(N144="zákl. přenesená",J144,0)</f>
        <v>0</v>
      </c>
      <c r="BH144" s="147">
        <f>IF(N144="sníž. přenesená",J144,0)</f>
        <v>0</v>
      </c>
      <c r="BI144" s="147">
        <f>IF(N144="nulová",J144,0)</f>
        <v>0</v>
      </c>
      <c r="BJ144" s="18" t="s">
        <v>78</v>
      </c>
      <c r="BK144" s="147">
        <f>ROUND(I144*H144,2)</f>
        <v>0</v>
      </c>
      <c r="BL144" s="18" t="s">
        <v>86</v>
      </c>
      <c r="BM144" s="146" t="s">
        <v>6332</v>
      </c>
    </row>
    <row r="145" spans="2:65" s="1" customFormat="1" x14ac:dyDescent="0.2">
      <c r="B145" s="33"/>
      <c r="D145" s="148" t="s">
        <v>311</v>
      </c>
      <c r="F145" s="149" t="s">
        <v>6333</v>
      </c>
      <c r="I145" s="150"/>
      <c r="L145" s="33"/>
      <c r="M145" s="151"/>
      <c r="T145" s="54"/>
      <c r="AT145" s="18" t="s">
        <v>311</v>
      </c>
      <c r="AU145" s="18" t="s">
        <v>80</v>
      </c>
    </row>
    <row r="146" spans="2:65" s="1" customFormat="1" ht="21.75" customHeight="1" x14ac:dyDescent="0.2">
      <c r="B146" s="134"/>
      <c r="C146" s="181" t="s">
        <v>440</v>
      </c>
      <c r="D146" s="181" t="s">
        <v>535</v>
      </c>
      <c r="E146" s="182" t="s">
        <v>6334</v>
      </c>
      <c r="F146" s="183" t="s">
        <v>6335</v>
      </c>
      <c r="G146" s="184" t="s">
        <v>130</v>
      </c>
      <c r="H146" s="185">
        <v>16.542000000000002</v>
      </c>
      <c r="I146" s="186"/>
      <c r="J146" s="187">
        <f>ROUND(I146*H146,2)</f>
        <v>0</v>
      </c>
      <c r="K146" s="183" t="s">
        <v>309</v>
      </c>
      <c r="L146" s="188"/>
      <c r="M146" s="189" t="s">
        <v>2</v>
      </c>
      <c r="N146" s="190" t="s">
        <v>42</v>
      </c>
      <c r="P146" s="144">
        <f>O146*H146</f>
        <v>0</v>
      </c>
      <c r="Q146" s="144">
        <v>0.13100000000000001</v>
      </c>
      <c r="R146" s="144">
        <f>Q146*H146</f>
        <v>2.1670020000000001</v>
      </c>
      <c r="S146" s="144">
        <v>0</v>
      </c>
      <c r="T146" s="145">
        <f>S146*H146</f>
        <v>0</v>
      </c>
      <c r="AR146" s="146" t="s">
        <v>98</v>
      </c>
      <c r="AT146" s="146" t="s">
        <v>535</v>
      </c>
      <c r="AU146" s="146" t="s">
        <v>80</v>
      </c>
      <c r="AY146" s="18" t="s">
        <v>304</v>
      </c>
      <c r="BE146" s="147">
        <f>IF(N146="základní",J146,0)</f>
        <v>0</v>
      </c>
      <c r="BF146" s="147">
        <f>IF(N146="snížená",J146,0)</f>
        <v>0</v>
      </c>
      <c r="BG146" s="147">
        <f>IF(N146="zákl. přenesená",J146,0)</f>
        <v>0</v>
      </c>
      <c r="BH146" s="147">
        <f>IF(N146="sníž. přenesená",J146,0)</f>
        <v>0</v>
      </c>
      <c r="BI146" s="147">
        <f>IF(N146="nulová",J146,0)</f>
        <v>0</v>
      </c>
      <c r="BJ146" s="18" t="s">
        <v>78</v>
      </c>
      <c r="BK146" s="147">
        <f>ROUND(I146*H146,2)</f>
        <v>0</v>
      </c>
      <c r="BL146" s="18" t="s">
        <v>86</v>
      </c>
      <c r="BM146" s="146" t="s">
        <v>6336</v>
      </c>
    </row>
    <row r="147" spans="2:65" s="13" customFormat="1" x14ac:dyDescent="0.2">
      <c r="B147" s="159"/>
      <c r="D147" s="153" t="s">
        <v>313</v>
      </c>
      <c r="F147" s="161" t="s">
        <v>6337</v>
      </c>
      <c r="H147" s="162">
        <v>16.542000000000002</v>
      </c>
      <c r="I147" s="163"/>
      <c r="L147" s="159"/>
      <c r="M147" s="164"/>
      <c r="T147" s="165"/>
      <c r="AT147" s="160" t="s">
        <v>313</v>
      </c>
      <c r="AU147" s="160" t="s">
        <v>80</v>
      </c>
      <c r="AV147" s="13" t="s">
        <v>80</v>
      </c>
      <c r="AW147" s="13" t="s">
        <v>3</v>
      </c>
      <c r="AX147" s="13" t="s">
        <v>78</v>
      </c>
      <c r="AY147" s="160" t="s">
        <v>304</v>
      </c>
    </row>
    <row r="148" spans="2:65" s="1" customFormat="1" ht="49.15" customHeight="1" x14ac:dyDescent="0.2">
      <c r="B148" s="134"/>
      <c r="C148" s="135" t="s">
        <v>453</v>
      </c>
      <c r="D148" s="135" t="s">
        <v>306</v>
      </c>
      <c r="E148" s="136" t="s">
        <v>6338</v>
      </c>
      <c r="F148" s="137" t="s">
        <v>6339</v>
      </c>
      <c r="G148" s="138" t="s">
        <v>179</v>
      </c>
      <c r="H148" s="139">
        <v>19.32</v>
      </c>
      <c r="I148" s="140"/>
      <c r="J148" s="141">
        <f>ROUND(I148*H148,2)</f>
        <v>0</v>
      </c>
      <c r="K148" s="137" t="s">
        <v>309</v>
      </c>
      <c r="L148" s="33"/>
      <c r="M148" s="142" t="s">
        <v>2</v>
      </c>
      <c r="N148" s="143" t="s">
        <v>42</v>
      </c>
      <c r="P148" s="144">
        <f>O148*H148</f>
        <v>0</v>
      </c>
      <c r="Q148" s="144">
        <v>0.1295</v>
      </c>
      <c r="R148" s="144">
        <f>Q148*H148</f>
        <v>2.5019400000000003</v>
      </c>
      <c r="S148" s="144">
        <v>0</v>
      </c>
      <c r="T148" s="145">
        <f>S148*H148</f>
        <v>0</v>
      </c>
      <c r="AR148" s="146" t="s">
        <v>86</v>
      </c>
      <c r="AT148" s="146" t="s">
        <v>306</v>
      </c>
      <c r="AU148" s="146" t="s">
        <v>80</v>
      </c>
      <c r="AY148" s="18" t="s">
        <v>304</v>
      </c>
      <c r="BE148" s="147">
        <f>IF(N148="základní",J148,0)</f>
        <v>0</v>
      </c>
      <c r="BF148" s="147">
        <f>IF(N148="snížená",J148,0)</f>
        <v>0</v>
      </c>
      <c r="BG148" s="147">
        <f>IF(N148="zákl. přenesená",J148,0)</f>
        <v>0</v>
      </c>
      <c r="BH148" s="147">
        <f>IF(N148="sníž. přenesená",J148,0)</f>
        <v>0</v>
      </c>
      <c r="BI148" s="147">
        <f>IF(N148="nulová",J148,0)</f>
        <v>0</v>
      </c>
      <c r="BJ148" s="18" t="s">
        <v>78</v>
      </c>
      <c r="BK148" s="147">
        <f>ROUND(I148*H148,2)</f>
        <v>0</v>
      </c>
      <c r="BL148" s="18" t="s">
        <v>86</v>
      </c>
      <c r="BM148" s="146" t="s">
        <v>6340</v>
      </c>
    </row>
    <row r="149" spans="2:65" s="1" customFormat="1" x14ac:dyDescent="0.2">
      <c r="B149" s="33"/>
      <c r="D149" s="148" t="s">
        <v>311</v>
      </c>
      <c r="F149" s="149" t="s">
        <v>6341</v>
      </c>
      <c r="I149" s="150"/>
      <c r="L149" s="33"/>
      <c r="M149" s="151"/>
      <c r="T149" s="54"/>
      <c r="AT149" s="18" t="s">
        <v>311</v>
      </c>
      <c r="AU149" s="18" t="s">
        <v>80</v>
      </c>
    </row>
    <row r="150" spans="2:65" s="12" customFormat="1" x14ac:dyDescent="0.2">
      <c r="B150" s="152"/>
      <c r="D150" s="153" t="s">
        <v>313</v>
      </c>
      <c r="E150" s="154" t="s">
        <v>2</v>
      </c>
      <c r="F150" s="155" t="s">
        <v>6266</v>
      </c>
      <c r="H150" s="154" t="s">
        <v>2</v>
      </c>
      <c r="I150" s="156"/>
      <c r="L150" s="152"/>
      <c r="M150" s="157"/>
      <c r="T150" s="158"/>
      <c r="AT150" s="154" t="s">
        <v>313</v>
      </c>
      <c r="AU150" s="154" t="s">
        <v>80</v>
      </c>
      <c r="AV150" s="12" t="s">
        <v>78</v>
      </c>
      <c r="AW150" s="12" t="s">
        <v>32</v>
      </c>
      <c r="AX150" s="12" t="s">
        <v>71</v>
      </c>
      <c r="AY150" s="154" t="s">
        <v>304</v>
      </c>
    </row>
    <row r="151" spans="2:65" s="13" customFormat="1" x14ac:dyDescent="0.2">
      <c r="B151" s="159"/>
      <c r="D151" s="153" t="s">
        <v>313</v>
      </c>
      <c r="E151" s="160" t="s">
        <v>2</v>
      </c>
      <c r="F151" s="161" t="s">
        <v>6342</v>
      </c>
      <c r="H151" s="162">
        <v>19.32</v>
      </c>
      <c r="I151" s="163"/>
      <c r="L151" s="159"/>
      <c r="M151" s="164"/>
      <c r="T151" s="165"/>
      <c r="AT151" s="160" t="s">
        <v>313</v>
      </c>
      <c r="AU151" s="160" t="s">
        <v>80</v>
      </c>
      <c r="AV151" s="13" t="s">
        <v>80</v>
      </c>
      <c r="AW151" s="13" t="s">
        <v>32</v>
      </c>
      <c r="AX151" s="13" t="s">
        <v>78</v>
      </c>
      <c r="AY151" s="160" t="s">
        <v>304</v>
      </c>
    </row>
    <row r="152" spans="2:65" s="1" customFormat="1" ht="16.5" customHeight="1" x14ac:dyDescent="0.2">
      <c r="B152" s="134"/>
      <c r="C152" s="181" t="s">
        <v>461</v>
      </c>
      <c r="D152" s="181" t="s">
        <v>535</v>
      </c>
      <c r="E152" s="182" t="s">
        <v>6343</v>
      </c>
      <c r="F152" s="183" t="s">
        <v>6344</v>
      </c>
      <c r="G152" s="184" t="s">
        <v>179</v>
      </c>
      <c r="H152" s="185">
        <v>19.706</v>
      </c>
      <c r="I152" s="186"/>
      <c r="J152" s="187">
        <f>ROUND(I152*H152,2)</f>
        <v>0</v>
      </c>
      <c r="K152" s="183" t="s">
        <v>309</v>
      </c>
      <c r="L152" s="188"/>
      <c r="M152" s="189" t="s">
        <v>2</v>
      </c>
      <c r="N152" s="190" t="s">
        <v>42</v>
      </c>
      <c r="P152" s="144">
        <f>O152*H152</f>
        <v>0</v>
      </c>
      <c r="Q152" s="144">
        <v>4.4999999999999998E-2</v>
      </c>
      <c r="R152" s="144">
        <f>Q152*H152</f>
        <v>0.88676999999999995</v>
      </c>
      <c r="S152" s="144">
        <v>0</v>
      </c>
      <c r="T152" s="145">
        <f>S152*H152</f>
        <v>0</v>
      </c>
      <c r="AR152" s="146" t="s">
        <v>98</v>
      </c>
      <c r="AT152" s="146" t="s">
        <v>535</v>
      </c>
      <c r="AU152" s="146" t="s">
        <v>80</v>
      </c>
      <c r="AY152" s="18" t="s">
        <v>304</v>
      </c>
      <c r="BE152" s="147">
        <f>IF(N152="základní",J152,0)</f>
        <v>0</v>
      </c>
      <c r="BF152" s="147">
        <f>IF(N152="snížená",J152,0)</f>
        <v>0</v>
      </c>
      <c r="BG152" s="147">
        <f>IF(N152="zákl. přenesená",J152,0)</f>
        <v>0</v>
      </c>
      <c r="BH152" s="147">
        <f>IF(N152="sníž. přenesená",J152,0)</f>
        <v>0</v>
      </c>
      <c r="BI152" s="147">
        <f>IF(N152="nulová",J152,0)</f>
        <v>0</v>
      </c>
      <c r="BJ152" s="18" t="s">
        <v>78</v>
      </c>
      <c r="BK152" s="147">
        <f>ROUND(I152*H152,2)</f>
        <v>0</v>
      </c>
      <c r="BL152" s="18" t="s">
        <v>86</v>
      </c>
      <c r="BM152" s="146" t="s">
        <v>6345</v>
      </c>
    </row>
    <row r="153" spans="2:65" s="13" customFormat="1" x14ac:dyDescent="0.2">
      <c r="B153" s="159"/>
      <c r="D153" s="153" t="s">
        <v>313</v>
      </c>
      <c r="F153" s="161" t="s">
        <v>6346</v>
      </c>
      <c r="H153" s="162">
        <v>19.706</v>
      </c>
      <c r="I153" s="163"/>
      <c r="L153" s="159"/>
      <c r="M153" s="164"/>
      <c r="T153" s="165"/>
      <c r="AT153" s="160" t="s">
        <v>313</v>
      </c>
      <c r="AU153" s="160" t="s">
        <v>80</v>
      </c>
      <c r="AV153" s="13" t="s">
        <v>80</v>
      </c>
      <c r="AW153" s="13" t="s">
        <v>3</v>
      </c>
      <c r="AX153" s="13" t="s">
        <v>78</v>
      </c>
      <c r="AY153" s="160" t="s">
        <v>304</v>
      </c>
    </row>
    <row r="154" spans="2:65" s="11" customFormat="1" ht="22.9" customHeight="1" x14ac:dyDescent="0.2">
      <c r="B154" s="122"/>
      <c r="D154" s="123" t="s">
        <v>70</v>
      </c>
      <c r="E154" s="132" t="s">
        <v>2523</v>
      </c>
      <c r="F154" s="132" t="s">
        <v>2524</v>
      </c>
      <c r="I154" s="125"/>
      <c r="J154" s="133">
        <f>BK154</f>
        <v>0</v>
      </c>
      <c r="L154" s="122"/>
      <c r="M154" s="127"/>
      <c r="P154" s="128">
        <f>SUM(P155:P156)</f>
        <v>0</v>
      </c>
      <c r="R154" s="128">
        <f>SUM(R155:R156)</f>
        <v>0</v>
      </c>
      <c r="T154" s="129">
        <f>SUM(T155:T156)</f>
        <v>0</v>
      </c>
      <c r="AR154" s="123" t="s">
        <v>78</v>
      </c>
      <c r="AT154" s="130" t="s">
        <v>70</v>
      </c>
      <c r="AU154" s="130" t="s">
        <v>78</v>
      </c>
      <c r="AY154" s="123" t="s">
        <v>304</v>
      </c>
      <c r="BK154" s="131">
        <f>SUM(BK155:BK156)</f>
        <v>0</v>
      </c>
    </row>
    <row r="155" spans="2:65" s="1" customFormat="1" ht="55.5" customHeight="1" x14ac:dyDescent="0.2">
      <c r="B155" s="134"/>
      <c r="C155" s="135" t="s">
        <v>7</v>
      </c>
      <c r="D155" s="135" t="s">
        <v>306</v>
      </c>
      <c r="E155" s="136" t="s">
        <v>6347</v>
      </c>
      <c r="F155" s="137" t="s">
        <v>6348</v>
      </c>
      <c r="G155" s="138" t="s">
        <v>383</v>
      </c>
      <c r="H155" s="139">
        <v>13.441000000000001</v>
      </c>
      <c r="I155" s="140"/>
      <c r="J155" s="141">
        <f>ROUND(I155*H155,2)</f>
        <v>0</v>
      </c>
      <c r="K155" s="137" t="s">
        <v>309</v>
      </c>
      <c r="L155" s="33"/>
      <c r="M155" s="142" t="s">
        <v>2</v>
      </c>
      <c r="N155" s="143" t="s">
        <v>42</v>
      </c>
      <c r="P155" s="144">
        <f>O155*H155</f>
        <v>0</v>
      </c>
      <c r="Q155" s="144">
        <v>0</v>
      </c>
      <c r="R155" s="144">
        <f>Q155*H155</f>
        <v>0</v>
      </c>
      <c r="S155" s="144">
        <v>0</v>
      </c>
      <c r="T155" s="145">
        <f>S155*H155</f>
        <v>0</v>
      </c>
      <c r="AR155" s="146" t="s">
        <v>86</v>
      </c>
      <c r="AT155" s="146" t="s">
        <v>306</v>
      </c>
      <c r="AU155" s="146" t="s">
        <v>80</v>
      </c>
      <c r="AY155" s="18" t="s">
        <v>304</v>
      </c>
      <c r="BE155" s="147">
        <f>IF(N155="základní",J155,0)</f>
        <v>0</v>
      </c>
      <c r="BF155" s="147">
        <f>IF(N155="snížená",J155,0)</f>
        <v>0</v>
      </c>
      <c r="BG155" s="147">
        <f>IF(N155="zákl. přenesená",J155,0)</f>
        <v>0</v>
      </c>
      <c r="BH155" s="147">
        <f>IF(N155="sníž. přenesená",J155,0)</f>
        <v>0</v>
      </c>
      <c r="BI155" s="147">
        <f>IF(N155="nulová",J155,0)</f>
        <v>0</v>
      </c>
      <c r="BJ155" s="18" t="s">
        <v>78</v>
      </c>
      <c r="BK155" s="147">
        <f>ROUND(I155*H155,2)</f>
        <v>0</v>
      </c>
      <c r="BL155" s="18" t="s">
        <v>86</v>
      </c>
      <c r="BM155" s="146" t="s">
        <v>6349</v>
      </c>
    </row>
    <row r="156" spans="2:65" s="1" customFormat="1" x14ac:dyDescent="0.2">
      <c r="B156" s="33"/>
      <c r="D156" s="148" t="s">
        <v>311</v>
      </c>
      <c r="F156" s="149" t="s">
        <v>6350</v>
      </c>
      <c r="I156" s="150"/>
      <c r="L156" s="33"/>
      <c r="M156" s="151"/>
      <c r="T156" s="54"/>
      <c r="AT156" s="18" t="s">
        <v>311</v>
      </c>
      <c r="AU156" s="18" t="s">
        <v>80</v>
      </c>
    </row>
    <row r="157" spans="2:65" s="11" customFormat="1" ht="25.9" customHeight="1" x14ac:dyDescent="0.2">
      <c r="B157" s="122"/>
      <c r="D157" s="123" t="s">
        <v>70</v>
      </c>
      <c r="E157" s="124" t="s">
        <v>535</v>
      </c>
      <c r="F157" s="124" t="s">
        <v>6351</v>
      </c>
      <c r="I157" s="125"/>
      <c r="J157" s="126">
        <f>BK157</f>
        <v>0</v>
      </c>
      <c r="L157" s="122"/>
      <c r="M157" s="127"/>
      <c r="P157" s="128">
        <f>P158</f>
        <v>0</v>
      </c>
      <c r="R157" s="128">
        <f>R158</f>
        <v>0</v>
      </c>
      <c r="T157" s="129">
        <f>T158</f>
        <v>0</v>
      </c>
      <c r="AR157" s="123" t="s">
        <v>322</v>
      </c>
      <c r="AT157" s="130" t="s">
        <v>70</v>
      </c>
      <c r="AU157" s="130" t="s">
        <v>71</v>
      </c>
      <c r="AY157" s="123" t="s">
        <v>304</v>
      </c>
      <c r="BK157" s="131">
        <f>BK158</f>
        <v>0</v>
      </c>
    </row>
    <row r="158" spans="2:65" s="11" customFormat="1" ht="22.9" customHeight="1" x14ac:dyDescent="0.2">
      <c r="B158" s="122"/>
      <c r="D158" s="123" t="s">
        <v>70</v>
      </c>
      <c r="E158" s="132" t="s">
        <v>6352</v>
      </c>
      <c r="F158" s="132" t="s">
        <v>6353</v>
      </c>
      <c r="I158" s="125"/>
      <c r="J158" s="133">
        <f>BK158</f>
        <v>0</v>
      </c>
      <c r="L158" s="122"/>
      <c r="M158" s="127"/>
      <c r="P158" s="128">
        <f>SUM(P159:P160)</f>
        <v>0</v>
      </c>
      <c r="R158" s="128">
        <f>SUM(R159:R160)</f>
        <v>0</v>
      </c>
      <c r="T158" s="129">
        <f>SUM(T159:T160)</f>
        <v>0</v>
      </c>
      <c r="AR158" s="123" t="s">
        <v>322</v>
      </c>
      <c r="AT158" s="130" t="s">
        <v>70</v>
      </c>
      <c r="AU158" s="130" t="s">
        <v>78</v>
      </c>
      <c r="AY158" s="123" t="s">
        <v>304</v>
      </c>
      <c r="BK158" s="131">
        <f>SUM(BK159:BK160)</f>
        <v>0</v>
      </c>
    </row>
    <row r="159" spans="2:65" s="1" customFormat="1" ht="16.5" customHeight="1" x14ac:dyDescent="0.2">
      <c r="B159" s="134"/>
      <c r="C159" s="135" t="s">
        <v>469</v>
      </c>
      <c r="D159" s="135" t="s">
        <v>306</v>
      </c>
      <c r="E159" s="136" t="s">
        <v>6354</v>
      </c>
      <c r="F159" s="137" t="s">
        <v>6355</v>
      </c>
      <c r="G159" s="138" t="s">
        <v>871</v>
      </c>
      <c r="H159" s="139">
        <v>1</v>
      </c>
      <c r="I159" s="140"/>
      <c r="J159" s="141">
        <f>ROUND(I159*H159,2)</f>
        <v>0</v>
      </c>
      <c r="K159" s="137" t="s">
        <v>2</v>
      </c>
      <c r="L159" s="33"/>
      <c r="M159" s="142" t="s">
        <v>2</v>
      </c>
      <c r="N159" s="143" t="s">
        <v>42</v>
      </c>
      <c r="P159" s="144">
        <f>O159*H159</f>
        <v>0</v>
      </c>
      <c r="Q159" s="144">
        <v>0</v>
      </c>
      <c r="R159" s="144">
        <f>Q159*H159</f>
        <v>0</v>
      </c>
      <c r="S159" s="144">
        <v>0</v>
      </c>
      <c r="T159" s="145">
        <f>S159*H159</f>
        <v>0</v>
      </c>
      <c r="AR159" s="146" t="s">
        <v>850</v>
      </c>
      <c r="AT159" s="146" t="s">
        <v>306</v>
      </c>
      <c r="AU159" s="146" t="s">
        <v>80</v>
      </c>
      <c r="AY159" s="18" t="s">
        <v>304</v>
      </c>
      <c r="BE159" s="147">
        <f>IF(N159="základní",J159,0)</f>
        <v>0</v>
      </c>
      <c r="BF159" s="147">
        <f>IF(N159="snížená",J159,0)</f>
        <v>0</v>
      </c>
      <c r="BG159" s="147">
        <f>IF(N159="zákl. přenesená",J159,0)</f>
        <v>0</v>
      </c>
      <c r="BH159" s="147">
        <f>IF(N159="sníž. přenesená",J159,0)</f>
        <v>0</v>
      </c>
      <c r="BI159" s="147">
        <f>IF(N159="nulová",J159,0)</f>
        <v>0</v>
      </c>
      <c r="BJ159" s="18" t="s">
        <v>78</v>
      </c>
      <c r="BK159" s="147">
        <f>ROUND(I159*H159,2)</f>
        <v>0</v>
      </c>
      <c r="BL159" s="18" t="s">
        <v>850</v>
      </c>
      <c r="BM159" s="146" t="s">
        <v>6356</v>
      </c>
    </row>
    <row r="160" spans="2:65" s="1" customFormat="1" ht="214.5" x14ac:dyDescent="0.2">
      <c r="B160" s="33"/>
      <c r="D160" s="153" t="s">
        <v>360</v>
      </c>
      <c r="F160" s="180" t="s">
        <v>6357</v>
      </c>
      <c r="I160" s="150"/>
      <c r="L160" s="33"/>
      <c r="M160" s="191"/>
      <c r="N160" s="192"/>
      <c r="O160" s="192"/>
      <c r="P160" s="192"/>
      <c r="Q160" s="192"/>
      <c r="R160" s="192"/>
      <c r="S160" s="192"/>
      <c r="T160" s="193"/>
      <c r="AT160" s="18" t="s">
        <v>360</v>
      </c>
      <c r="AU160" s="18" t="s">
        <v>80</v>
      </c>
    </row>
    <row r="161" spans="2:12" s="1" customFormat="1" ht="6.95" customHeight="1" x14ac:dyDescent="0.2">
      <c r="B161" s="42"/>
      <c r="C161" s="43"/>
      <c r="D161" s="43"/>
      <c r="E161" s="43"/>
      <c r="F161" s="43"/>
      <c r="G161" s="43"/>
      <c r="H161" s="43"/>
      <c r="I161" s="43"/>
      <c r="J161" s="43"/>
      <c r="K161" s="43"/>
      <c r="L161" s="33"/>
    </row>
  </sheetData>
  <sheetProtection algorithmName="SHA-512" hashValue="dQTfUWYh5rWaMXpo0XPB9aPt35sCGB4Ua/KxMuNzZsMPns7BVKePnU8ONVcz3kUfMyxgdU/BbL2VYw/HIOEYpQ==" saltValue="Apo/8tPCjb4AXfn+pWo55g==" spinCount="100000" sheet="1" objects="1" scenarios="1"/>
  <autoFilter ref="C86:K160" xr:uid="{00000000-0009-0000-0000-00000C000000}"/>
  <mergeCells count="9">
    <mergeCell ref="E50:H50"/>
    <mergeCell ref="E77:H77"/>
    <mergeCell ref="E79:H79"/>
    <mergeCell ref="L2:V2"/>
    <mergeCell ref="E7:H7"/>
    <mergeCell ref="E9:H9"/>
    <mergeCell ref="E18:H18"/>
    <mergeCell ref="E27:H27"/>
    <mergeCell ref="E48:H48"/>
  </mergeCells>
  <hyperlinks>
    <hyperlink ref="F91" r:id="rId1" xr:uid="{00000000-0004-0000-0C00-000000000000}"/>
    <hyperlink ref="F95" r:id="rId2" xr:uid="{00000000-0004-0000-0C00-000001000000}"/>
    <hyperlink ref="F107" r:id="rId3" xr:uid="{00000000-0004-0000-0C00-000002000000}"/>
    <hyperlink ref="F111" r:id="rId4" xr:uid="{00000000-0004-0000-0C00-000003000000}"/>
    <hyperlink ref="F115" r:id="rId5" xr:uid="{00000000-0004-0000-0C00-000004000000}"/>
    <hyperlink ref="F117" r:id="rId6" xr:uid="{00000000-0004-0000-0C00-000005000000}"/>
    <hyperlink ref="F125" r:id="rId7" xr:uid="{00000000-0004-0000-0C00-000006000000}"/>
    <hyperlink ref="F130" r:id="rId8" xr:uid="{00000000-0004-0000-0C00-000007000000}"/>
    <hyperlink ref="F140" r:id="rId9" xr:uid="{00000000-0004-0000-0C00-000008000000}"/>
    <hyperlink ref="F145" r:id="rId10" xr:uid="{00000000-0004-0000-0C00-000009000000}"/>
    <hyperlink ref="F149" r:id="rId11" xr:uid="{00000000-0004-0000-0C00-00000A000000}"/>
    <hyperlink ref="F156" r:id="rId12" xr:uid="{00000000-0004-0000-0C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03"/>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124</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s="1" customFormat="1" ht="12" customHeight="1" x14ac:dyDescent="0.2">
      <c r="B8" s="33"/>
      <c r="D8" s="28" t="s">
        <v>149</v>
      </c>
      <c r="L8" s="33"/>
    </row>
    <row r="9" spans="2:46" s="1" customFormat="1" ht="16.5" customHeight="1" x14ac:dyDescent="0.2">
      <c r="B9" s="33"/>
      <c r="E9" s="326" t="s">
        <v>6358</v>
      </c>
      <c r="F9" s="329"/>
      <c r="G9" s="329"/>
      <c r="H9" s="329"/>
      <c r="L9" s="33"/>
    </row>
    <row r="10" spans="2:46" s="1" customFormat="1" x14ac:dyDescent="0.2">
      <c r="B10" s="33"/>
      <c r="L10" s="33"/>
    </row>
    <row r="11" spans="2:46" s="1" customFormat="1" ht="12" customHeight="1" x14ac:dyDescent="0.2">
      <c r="B11" s="33"/>
      <c r="D11" s="28" t="s">
        <v>18</v>
      </c>
      <c r="F11" s="26" t="s">
        <v>2</v>
      </c>
      <c r="I11" s="28" t="s">
        <v>19</v>
      </c>
      <c r="J11" s="26" t="s">
        <v>2</v>
      </c>
      <c r="L11" s="33"/>
    </row>
    <row r="12" spans="2:46" s="1" customFormat="1" ht="12" customHeight="1" x14ac:dyDescent="0.2">
      <c r="B12" s="33"/>
      <c r="D12" s="28" t="s">
        <v>20</v>
      </c>
      <c r="F12" s="26" t="s">
        <v>21</v>
      </c>
      <c r="I12" s="28" t="s">
        <v>22</v>
      </c>
      <c r="J12" s="50" t="str">
        <f>'Rekapitulace stavby'!AN8</f>
        <v>9. 5. 2023</v>
      </c>
      <c r="L12" s="33"/>
    </row>
    <row r="13" spans="2:46" s="1" customFormat="1" ht="10.9" customHeight="1" x14ac:dyDescent="0.2">
      <c r="B13" s="33"/>
      <c r="L13" s="33"/>
    </row>
    <row r="14" spans="2:46" s="1" customFormat="1" ht="12" customHeight="1" x14ac:dyDescent="0.2">
      <c r="B14" s="33"/>
      <c r="D14" s="28" t="s">
        <v>24</v>
      </c>
      <c r="I14" s="28" t="s">
        <v>25</v>
      </c>
      <c r="J14" s="26" t="str">
        <f>IF('Rekapitulace stavby'!AN10="","",'Rekapitulace stavby'!AN10)</f>
        <v/>
      </c>
      <c r="L14" s="33"/>
    </row>
    <row r="15" spans="2:46" s="1" customFormat="1" ht="18" customHeight="1" x14ac:dyDescent="0.2">
      <c r="B15" s="33"/>
      <c r="E15" s="26" t="str">
        <f>IF('Rekapitulace stavby'!E11="","",'Rekapitulace stavby'!E11)</f>
        <v xml:space="preserve"> </v>
      </c>
      <c r="I15" s="28" t="s">
        <v>26</v>
      </c>
      <c r="J15" s="26" t="str">
        <f>IF('Rekapitulace stavby'!AN11="","",'Rekapitulace stavby'!AN11)</f>
        <v/>
      </c>
      <c r="L15" s="33"/>
    </row>
    <row r="16" spans="2:46" s="1" customFormat="1" ht="6.95" customHeight="1" x14ac:dyDescent="0.2">
      <c r="B16" s="33"/>
      <c r="L16" s="33"/>
    </row>
    <row r="17" spans="2:12" s="1" customFormat="1" ht="12" customHeight="1" x14ac:dyDescent="0.2">
      <c r="B17" s="33"/>
      <c r="D17" s="28" t="s">
        <v>27</v>
      </c>
      <c r="I17" s="28" t="s">
        <v>25</v>
      </c>
      <c r="J17" s="29" t="str">
        <f>'Rekapitulace stavby'!AN13</f>
        <v>Vyplň údaj</v>
      </c>
      <c r="L17" s="33"/>
    </row>
    <row r="18" spans="2:12" s="1" customFormat="1" ht="18" customHeight="1" x14ac:dyDescent="0.2">
      <c r="B18" s="33"/>
      <c r="E18" s="332" t="str">
        <f>'Rekapitulace stavby'!E14</f>
        <v>Vyplň údaj</v>
      </c>
      <c r="F18" s="301"/>
      <c r="G18" s="301"/>
      <c r="H18" s="301"/>
      <c r="I18" s="28" t="s">
        <v>26</v>
      </c>
      <c r="J18" s="29" t="str">
        <f>'Rekapitulace stavby'!AN14</f>
        <v>Vyplň údaj</v>
      </c>
      <c r="L18" s="33"/>
    </row>
    <row r="19" spans="2:12" s="1" customFormat="1" ht="6.95" customHeight="1" x14ac:dyDescent="0.2">
      <c r="B19" s="33"/>
      <c r="L19" s="33"/>
    </row>
    <row r="20" spans="2:12" s="1" customFormat="1" ht="12" customHeight="1" x14ac:dyDescent="0.2">
      <c r="B20" s="33"/>
      <c r="D20" s="28" t="s">
        <v>29</v>
      </c>
      <c r="I20" s="28" t="s">
        <v>25</v>
      </c>
      <c r="J20" s="26" t="s">
        <v>30</v>
      </c>
      <c r="L20" s="33"/>
    </row>
    <row r="21" spans="2:12" s="1" customFormat="1" ht="18" customHeight="1" x14ac:dyDescent="0.2">
      <c r="B21" s="33"/>
      <c r="E21" s="26" t="s">
        <v>2</v>
      </c>
      <c r="I21" s="28" t="s">
        <v>26</v>
      </c>
      <c r="J21" s="26" t="s">
        <v>2</v>
      </c>
      <c r="L21" s="33"/>
    </row>
    <row r="22" spans="2:12" s="1" customFormat="1" ht="6.95" customHeight="1" x14ac:dyDescent="0.2">
      <c r="B22" s="33"/>
      <c r="L22" s="33"/>
    </row>
    <row r="23" spans="2:12" s="1" customFormat="1" ht="12" customHeight="1" x14ac:dyDescent="0.2">
      <c r="B23" s="33"/>
      <c r="D23" s="28" t="s">
        <v>33</v>
      </c>
      <c r="I23" s="28" t="s">
        <v>25</v>
      </c>
      <c r="J23" s="26" t="str">
        <f>IF('Rekapitulace stavby'!AN19="","",'Rekapitulace stavby'!AN19)</f>
        <v/>
      </c>
      <c r="L23" s="33"/>
    </row>
    <row r="24" spans="2:12" s="1" customFormat="1" ht="18" customHeight="1" x14ac:dyDescent="0.2">
      <c r="B24" s="33"/>
      <c r="E24" s="26" t="str">
        <f>IF('Rekapitulace stavby'!E20="","",'Rekapitulace stavby'!E20)</f>
        <v>Ing.Jiří Pitra</v>
      </c>
      <c r="I24" s="28" t="s">
        <v>26</v>
      </c>
      <c r="J24" s="26" t="str">
        <f>IF('Rekapitulace stavby'!AN20="","",'Rekapitulace stavby'!AN20)</f>
        <v/>
      </c>
      <c r="L24" s="33"/>
    </row>
    <row r="25" spans="2:12" s="1" customFormat="1" ht="6.95" customHeight="1" x14ac:dyDescent="0.2">
      <c r="B25" s="33"/>
      <c r="L25" s="33"/>
    </row>
    <row r="26" spans="2:12" s="1" customFormat="1" ht="12" customHeight="1" x14ac:dyDescent="0.2">
      <c r="B26" s="33"/>
      <c r="D26" s="28" t="s">
        <v>35</v>
      </c>
      <c r="L26" s="33"/>
    </row>
    <row r="27" spans="2:12" s="7" customFormat="1" ht="16.5" customHeight="1" x14ac:dyDescent="0.2">
      <c r="B27" s="93"/>
      <c r="E27" s="306" t="s">
        <v>2</v>
      </c>
      <c r="F27" s="306"/>
      <c r="G27" s="306"/>
      <c r="H27" s="30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5" t="s">
        <v>37</v>
      </c>
      <c r="J30" s="64">
        <f>ROUND(J81,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39</v>
      </c>
      <c r="I32" s="36" t="s">
        <v>38</v>
      </c>
      <c r="J32" s="36" t="s">
        <v>40</v>
      </c>
      <c r="L32" s="33"/>
    </row>
    <row r="33" spans="2:12" s="1" customFormat="1" ht="14.45" customHeight="1" x14ac:dyDescent="0.2">
      <c r="B33" s="33"/>
      <c r="D33" s="53" t="s">
        <v>41</v>
      </c>
      <c r="E33" s="28" t="s">
        <v>42</v>
      </c>
      <c r="F33" s="84">
        <f>ROUND((SUM(BE81:BE102)),  2)</f>
        <v>0</v>
      </c>
      <c r="I33" s="96">
        <v>0.21</v>
      </c>
      <c r="J33" s="84">
        <f>ROUND(((SUM(BE81:BE102))*I33),  2)</f>
        <v>0</v>
      </c>
      <c r="L33" s="33"/>
    </row>
    <row r="34" spans="2:12" s="1" customFormat="1" ht="14.45" customHeight="1" x14ac:dyDescent="0.2">
      <c r="B34" s="33"/>
      <c r="E34" s="28" t="s">
        <v>43</v>
      </c>
      <c r="F34" s="84">
        <f>ROUND((SUM(BF81:BF102)),  2)</f>
        <v>0</v>
      </c>
      <c r="I34" s="96">
        <v>0.15</v>
      </c>
      <c r="J34" s="84">
        <f>ROUND(((SUM(BF81:BF102))*I34),  2)</f>
        <v>0</v>
      </c>
      <c r="L34" s="33"/>
    </row>
    <row r="35" spans="2:12" s="1" customFormat="1" ht="14.45" hidden="1" customHeight="1" x14ac:dyDescent="0.2">
      <c r="B35" s="33"/>
      <c r="E35" s="28" t="s">
        <v>44</v>
      </c>
      <c r="F35" s="84">
        <f>ROUND((SUM(BG81:BG102)),  2)</f>
        <v>0</v>
      </c>
      <c r="I35" s="96">
        <v>0.21</v>
      </c>
      <c r="J35" s="84">
        <f>0</f>
        <v>0</v>
      </c>
      <c r="L35" s="33"/>
    </row>
    <row r="36" spans="2:12" s="1" customFormat="1" ht="14.45" hidden="1" customHeight="1" x14ac:dyDescent="0.2">
      <c r="B36" s="33"/>
      <c r="E36" s="28" t="s">
        <v>45</v>
      </c>
      <c r="F36" s="84">
        <f>ROUND((SUM(BH81:BH102)),  2)</f>
        <v>0</v>
      </c>
      <c r="I36" s="96">
        <v>0.15</v>
      </c>
      <c r="J36" s="84">
        <f>0</f>
        <v>0</v>
      </c>
      <c r="L36" s="33"/>
    </row>
    <row r="37" spans="2:12" s="1" customFormat="1" ht="14.45" hidden="1" customHeight="1" x14ac:dyDescent="0.2">
      <c r="B37" s="33"/>
      <c r="E37" s="28" t="s">
        <v>46</v>
      </c>
      <c r="F37" s="84">
        <f>ROUND((SUM(BI81:BI102)),  2)</f>
        <v>0</v>
      </c>
      <c r="I37" s="96">
        <v>0</v>
      </c>
      <c r="J37" s="84">
        <f>0</f>
        <v>0</v>
      </c>
      <c r="L37" s="33"/>
    </row>
    <row r="38" spans="2:12" s="1" customFormat="1" ht="6.95" customHeight="1" x14ac:dyDescent="0.2">
      <c r="B38" s="33"/>
      <c r="L38" s="33"/>
    </row>
    <row r="39" spans="2:12" s="1" customFormat="1" ht="25.35" customHeight="1" x14ac:dyDescent="0.2">
      <c r="B39" s="33"/>
      <c r="C39" s="97"/>
      <c r="D39" s="98" t="s">
        <v>47</v>
      </c>
      <c r="E39" s="55"/>
      <c r="F39" s="55"/>
      <c r="G39" s="99" t="s">
        <v>48</v>
      </c>
      <c r="H39" s="100" t="s">
        <v>49</v>
      </c>
      <c r="I39" s="55"/>
      <c r="J39" s="101">
        <f>SUM(J30:J37)</f>
        <v>0</v>
      </c>
      <c r="K39" s="102"/>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234</v>
      </c>
      <c r="L45" s="33"/>
    </row>
    <row r="46" spans="2:12" s="1" customFormat="1" ht="6.95" customHeight="1" x14ac:dyDescent="0.2">
      <c r="B46" s="33"/>
      <c r="L46" s="33"/>
    </row>
    <row r="47" spans="2:12" s="1" customFormat="1" ht="12" customHeight="1" x14ac:dyDescent="0.2">
      <c r="B47" s="33"/>
      <c r="C47" s="28" t="s">
        <v>16</v>
      </c>
      <c r="L47" s="33"/>
    </row>
    <row r="48" spans="2:12" s="1" customFormat="1" ht="26.25" customHeight="1" x14ac:dyDescent="0.2">
      <c r="B48" s="33"/>
      <c r="E48" s="330" t="str">
        <f>E7</f>
        <v>Výstavba nové výjezdové základny ZZS PAK ve Svitavách - bez mobiliáře</v>
      </c>
      <c r="F48" s="331"/>
      <c r="G48" s="331"/>
      <c r="H48" s="331"/>
      <c r="L48" s="33"/>
    </row>
    <row r="49" spans="2:47" s="1" customFormat="1" ht="12" customHeight="1" x14ac:dyDescent="0.2">
      <c r="B49" s="33"/>
      <c r="C49" s="28" t="s">
        <v>149</v>
      </c>
      <c r="L49" s="33"/>
    </row>
    <row r="50" spans="2:47" s="1" customFormat="1" ht="16.5" customHeight="1" x14ac:dyDescent="0.2">
      <c r="B50" s="33"/>
      <c r="E50" s="326" t="str">
        <f>E9</f>
        <v>D2-04 - Fotovoltaická elektrárna</v>
      </c>
      <c r="F50" s="329"/>
      <c r="G50" s="329"/>
      <c r="H50" s="329"/>
      <c r="L50" s="33"/>
    </row>
    <row r="51" spans="2:47" s="1" customFormat="1" ht="6.95" customHeight="1" x14ac:dyDescent="0.2">
      <c r="B51" s="33"/>
      <c r="L51" s="33"/>
    </row>
    <row r="52" spans="2:47" s="1" customFormat="1" ht="12" customHeight="1" x14ac:dyDescent="0.2">
      <c r="B52" s="33"/>
      <c r="C52" s="28" t="s">
        <v>20</v>
      </c>
      <c r="F52" s="26" t="str">
        <f>F12</f>
        <v xml:space="preserve"> </v>
      </c>
      <c r="I52" s="28" t="s">
        <v>22</v>
      </c>
      <c r="J52" s="50" t="str">
        <f>IF(J12="","",J12)</f>
        <v>9. 5. 2023</v>
      </c>
      <c r="L52" s="33"/>
    </row>
    <row r="53" spans="2:47" s="1" customFormat="1" ht="6.95" customHeight="1" x14ac:dyDescent="0.2">
      <c r="B53" s="33"/>
      <c r="L53" s="33"/>
    </row>
    <row r="54" spans="2:47" s="1" customFormat="1" ht="15.2" customHeight="1" x14ac:dyDescent="0.2">
      <c r="B54" s="33"/>
      <c r="C54" s="28" t="s">
        <v>24</v>
      </c>
      <c r="F54" s="26" t="str">
        <f>E15</f>
        <v xml:space="preserve"> </v>
      </c>
      <c r="I54" s="28" t="s">
        <v>29</v>
      </c>
      <c r="J54" s="31" t="str">
        <f>E21</f>
        <v/>
      </c>
      <c r="L54" s="33"/>
    </row>
    <row r="55" spans="2:47" s="1" customFormat="1" ht="15.2" customHeight="1" x14ac:dyDescent="0.2">
      <c r="B55" s="33"/>
      <c r="C55" s="28" t="s">
        <v>27</v>
      </c>
      <c r="F55" s="26" t="str">
        <f>IF(E18="","",E18)</f>
        <v>Vyplň údaj</v>
      </c>
      <c r="I55" s="28" t="s">
        <v>33</v>
      </c>
      <c r="J55" s="31" t="str">
        <f>E24</f>
        <v>Ing.Jiří Pitra</v>
      </c>
      <c r="L55" s="33"/>
    </row>
    <row r="56" spans="2:47" s="1" customFormat="1" ht="10.35" customHeight="1" x14ac:dyDescent="0.2">
      <c r="B56" s="33"/>
      <c r="L56" s="33"/>
    </row>
    <row r="57" spans="2:47" s="1" customFormat="1" ht="29.25" customHeight="1" x14ac:dyDescent="0.2">
      <c r="B57" s="33"/>
      <c r="C57" s="103" t="s">
        <v>235</v>
      </c>
      <c r="D57" s="97"/>
      <c r="E57" s="97"/>
      <c r="F57" s="97"/>
      <c r="G57" s="97"/>
      <c r="H57" s="97"/>
      <c r="I57" s="97"/>
      <c r="J57" s="104" t="s">
        <v>236</v>
      </c>
      <c r="K57" s="97"/>
      <c r="L57" s="33"/>
    </row>
    <row r="58" spans="2:47" s="1" customFormat="1" ht="10.35" customHeight="1" x14ac:dyDescent="0.2">
      <c r="B58" s="33"/>
      <c r="L58" s="33"/>
    </row>
    <row r="59" spans="2:47" s="1" customFormat="1" ht="22.9" customHeight="1" x14ac:dyDescent="0.2">
      <c r="B59" s="33"/>
      <c r="C59" s="105" t="s">
        <v>69</v>
      </c>
      <c r="J59" s="64">
        <f>J81</f>
        <v>0</v>
      </c>
      <c r="L59" s="33"/>
      <c r="AU59" s="18" t="s">
        <v>237</v>
      </c>
    </row>
    <row r="60" spans="2:47" s="8" customFormat="1" ht="24.95" customHeight="1" x14ac:dyDescent="0.2">
      <c r="B60" s="106"/>
      <c r="D60" s="107" t="s">
        <v>4887</v>
      </c>
      <c r="E60" s="108"/>
      <c r="F60" s="108"/>
      <c r="G60" s="108"/>
      <c r="H60" s="108"/>
      <c r="I60" s="108"/>
      <c r="J60" s="109">
        <f>J82</f>
        <v>0</v>
      </c>
      <c r="L60" s="106"/>
    </row>
    <row r="61" spans="2:47" s="8" customFormat="1" ht="24.95" customHeight="1" x14ac:dyDescent="0.2">
      <c r="B61" s="106"/>
      <c r="D61" s="107" t="s">
        <v>4888</v>
      </c>
      <c r="E61" s="108"/>
      <c r="F61" s="108"/>
      <c r="G61" s="108"/>
      <c r="H61" s="108"/>
      <c r="I61" s="108"/>
      <c r="J61" s="109">
        <f>J85</f>
        <v>0</v>
      </c>
      <c r="L61" s="106"/>
    </row>
    <row r="62" spans="2:47" s="1" customFormat="1" ht="21.75" customHeight="1" x14ac:dyDescent="0.2">
      <c r="B62" s="33"/>
      <c r="L62" s="33"/>
    </row>
    <row r="63" spans="2:47" s="1" customFormat="1" ht="6.95" customHeight="1" x14ac:dyDescent="0.2">
      <c r="B63" s="42"/>
      <c r="C63" s="43"/>
      <c r="D63" s="43"/>
      <c r="E63" s="43"/>
      <c r="F63" s="43"/>
      <c r="G63" s="43"/>
      <c r="H63" s="43"/>
      <c r="I63" s="43"/>
      <c r="J63" s="43"/>
      <c r="K63" s="43"/>
      <c r="L63" s="33"/>
    </row>
    <row r="67" spans="2:20" s="1" customFormat="1" ht="6.95" customHeight="1" x14ac:dyDescent="0.2">
      <c r="B67" s="44"/>
      <c r="C67" s="45"/>
      <c r="D67" s="45"/>
      <c r="E67" s="45"/>
      <c r="F67" s="45"/>
      <c r="G67" s="45"/>
      <c r="H67" s="45"/>
      <c r="I67" s="45"/>
      <c r="J67" s="45"/>
      <c r="K67" s="45"/>
      <c r="L67" s="33"/>
    </row>
    <row r="68" spans="2:20" s="1" customFormat="1" ht="24.95" customHeight="1" x14ac:dyDescent="0.2">
      <c r="B68" s="33"/>
      <c r="C68" s="22" t="s">
        <v>289</v>
      </c>
      <c r="L68" s="33"/>
    </row>
    <row r="69" spans="2:20" s="1" customFormat="1" ht="6.95" customHeight="1" x14ac:dyDescent="0.2">
      <c r="B69" s="33"/>
      <c r="L69" s="33"/>
    </row>
    <row r="70" spans="2:20" s="1" customFormat="1" ht="12" customHeight="1" x14ac:dyDescent="0.2">
      <c r="B70" s="33"/>
      <c r="C70" s="28" t="s">
        <v>16</v>
      </c>
      <c r="L70" s="33"/>
    </row>
    <row r="71" spans="2:20" s="1" customFormat="1" ht="26.25" customHeight="1" x14ac:dyDescent="0.2">
      <c r="B71" s="33"/>
      <c r="E71" s="330" t="str">
        <f>E7</f>
        <v>Výstavba nové výjezdové základny ZZS PAK ve Svitavách - bez mobiliáře</v>
      </c>
      <c r="F71" s="331"/>
      <c r="G71" s="331"/>
      <c r="H71" s="331"/>
      <c r="L71" s="33"/>
    </row>
    <row r="72" spans="2:20" s="1" customFormat="1" ht="12" customHeight="1" x14ac:dyDescent="0.2">
      <c r="B72" s="33"/>
      <c r="C72" s="28" t="s">
        <v>149</v>
      </c>
      <c r="L72" s="33"/>
    </row>
    <row r="73" spans="2:20" s="1" customFormat="1" ht="16.5" customHeight="1" x14ac:dyDescent="0.2">
      <c r="B73" s="33"/>
      <c r="E73" s="326" t="str">
        <f>E9</f>
        <v>D2-04 - Fotovoltaická elektrárna</v>
      </c>
      <c r="F73" s="329"/>
      <c r="G73" s="329"/>
      <c r="H73" s="329"/>
      <c r="L73" s="33"/>
    </row>
    <row r="74" spans="2:20" s="1" customFormat="1" ht="6.95" customHeight="1" x14ac:dyDescent="0.2">
      <c r="B74" s="33"/>
      <c r="L74" s="33"/>
    </row>
    <row r="75" spans="2:20" s="1" customFormat="1" ht="12" customHeight="1" x14ac:dyDescent="0.2">
      <c r="B75" s="33"/>
      <c r="C75" s="28" t="s">
        <v>20</v>
      </c>
      <c r="F75" s="26" t="str">
        <f>F12</f>
        <v xml:space="preserve"> </v>
      </c>
      <c r="I75" s="28" t="s">
        <v>22</v>
      </c>
      <c r="J75" s="50" t="str">
        <f>IF(J12="","",J12)</f>
        <v>9. 5. 2023</v>
      </c>
      <c r="L75" s="33"/>
    </row>
    <row r="76" spans="2:20" s="1" customFormat="1" ht="6.95" customHeight="1" x14ac:dyDescent="0.2">
      <c r="B76" s="33"/>
      <c r="L76" s="33"/>
    </row>
    <row r="77" spans="2:20" s="1" customFormat="1" ht="15.2" customHeight="1" x14ac:dyDescent="0.2">
      <c r="B77" s="33"/>
      <c r="C77" s="28" t="s">
        <v>24</v>
      </c>
      <c r="F77" s="26" t="str">
        <f>E15</f>
        <v xml:space="preserve"> </v>
      </c>
      <c r="I77" s="28" t="s">
        <v>29</v>
      </c>
      <c r="J77" s="31" t="str">
        <f>E21</f>
        <v/>
      </c>
      <c r="L77" s="33"/>
    </row>
    <row r="78" spans="2:20" s="1" customFormat="1" ht="15.2" customHeight="1" x14ac:dyDescent="0.2">
      <c r="B78" s="33"/>
      <c r="C78" s="28" t="s">
        <v>27</v>
      </c>
      <c r="F78" s="26" t="str">
        <f>IF(E18="","",E18)</f>
        <v>Vyplň údaj</v>
      </c>
      <c r="I78" s="28" t="s">
        <v>33</v>
      </c>
      <c r="J78" s="31" t="str">
        <f>E24</f>
        <v>Ing.Jiří Pitra</v>
      </c>
      <c r="L78" s="33"/>
    </row>
    <row r="79" spans="2:20" s="1" customFormat="1" ht="10.35" customHeight="1" x14ac:dyDescent="0.2">
      <c r="B79" s="33"/>
      <c r="L79" s="33"/>
    </row>
    <row r="80" spans="2:20" s="10" customFormat="1" ht="29.25" customHeight="1" x14ac:dyDescent="0.2">
      <c r="B80" s="114"/>
      <c r="C80" s="115" t="s">
        <v>290</v>
      </c>
      <c r="D80" s="116" t="s">
        <v>56</v>
      </c>
      <c r="E80" s="116" t="s">
        <v>52</v>
      </c>
      <c r="F80" s="116" t="s">
        <v>53</v>
      </c>
      <c r="G80" s="116" t="s">
        <v>291</v>
      </c>
      <c r="H80" s="116" t="s">
        <v>292</v>
      </c>
      <c r="I80" s="116" t="s">
        <v>293</v>
      </c>
      <c r="J80" s="116" t="s">
        <v>236</v>
      </c>
      <c r="K80" s="117" t="s">
        <v>294</v>
      </c>
      <c r="L80" s="114"/>
      <c r="M80" s="57" t="s">
        <v>2</v>
      </c>
      <c r="N80" s="58" t="s">
        <v>41</v>
      </c>
      <c r="O80" s="58" t="s">
        <v>295</v>
      </c>
      <c r="P80" s="58" t="s">
        <v>296</v>
      </c>
      <c r="Q80" s="58" t="s">
        <v>297</v>
      </c>
      <c r="R80" s="58" t="s">
        <v>298</v>
      </c>
      <c r="S80" s="58" t="s">
        <v>299</v>
      </c>
      <c r="T80" s="59" t="s">
        <v>300</v>
      </c>
    </row>
    <row r="81" spans="2:65" s="1" customFormat="1" ht="22.9" customHeight="1" x14ac:dyDescent="0.25">
      <c r="B81" s="33"/>
      <c r="C81" s="62" t="s">
        <v>301</v>
      </c>
      <c r="J81" s="118">
        <f>BK81</f>
        <v>0</v>
      </c>
      <c r="L81" s="33"/>
      <c r="M81" s="60"/>
      <c r="N81" s="51"/>
      <c r="O81" s="51"/>
      <c r="P81" s="119">
        <f>P82+P85</f>
        <v>0</v>
      </c>
      <c r="Q81" s="51"/>
      <c r="R81" s="119">
        <f>R82+R85</f>
        <v>0</v>
      </c>
      <c r="S81" s="51"/>
      <c r="T81" s="120">
        <f>T82+T85</f>
        <v>0</v>
      </c>
      <c r="AT81" s="18" t="s">
        <v>70</v>
      </c>
      <c r="AU81" s="18" t="s">
        <v>237</v>
      </c>
      <c r="BK81" s="121">
        <f>BK82+BK85</f>
        <v>0</v>
      </c>
    </row>
    <row r="82" spans="2:65" s="11" customFormat="1" ht="25.9" customHeight="1" x14ac:dyDescent="0.2">
      <c r="B82" s="122"/>
      <c r="D82" s="123" t="s">
        <v>70</v>
      </c>
      <c r="E82" s="124" t="s">
        <v>1367</v>
      </c>
      <c r="F82" s="124" t="s">
        <v>4890</v>
      </c>
      <c r="I82" s="125"/>
      <c r="J82" s="126">
        <f>BK82</f>
        <v>0</v>
      </c>
      <c r="L82" s="122"/>
      <c r="M82" s="127"/>
      <c r="P82" s="128">
        <f>SUM(P83:P84)</f>
        <v>0</v>
      </c>
      <c r="R82" s="128">
        <f>SUM(R83:R84)</f>
        <v>0</v>
      </c>
      <c r="T82" s="129">
        <f>SUM(T83:T84)</f>
        <v>0</v>
      </c>
      <c r="AR82" s="123" t="s">
        <v>78</v>
      </c>
      <c r="AT82" s="130" t="s">
        <v>70</v>
      </c>
      <c r="AU82" s="130" t="s">
        <v>71</v>
      </c>
      <c r="AY82" s="123" t="s">
        <v>304</v>
      </c>
      <c r="BK82" s="131">
        <f>SUM(BK83:BK84)</f>
        <v>0</v>
      </c>
    </row>
    <row r="83" spans="2:65" s="1" customFormat="1" ht="16.5" customHeight="1" x14ac:dyDescent="0.2">
      <c r="B83" s="134"/>
      <c r="C83" s="135" t="s">
        <v>78</v>
      </c>
      <c r="D83" s="135" t="s">
        <v>306</v>
      </c>
      <c r="E83" s="136" t="s">
        <v>4896</v>
      </c>
      <c r="F83" s="137" t="s">
        <v>4897</v>
      </c>
      <c r="G83" s="138" t="s">
        <v>179</v>
      </c>
      <c r="H83" s="139">
        <v>20</v>
      </c>
      <c r="I83" s="140"/>
      <c r="J83" s="141">
        <f>ROUND(I83*H83,2)</f>
        <v>0</v>
      </c>
      <c r="K83" s="137" t="s">
        <v>4895</v>
      </c>
      <c r="L83" s="33"/>
      <c r="M83" s="142" t="s">
        <v>2</v>
      </c>
      <c r="N83" s="143" t="s">
        <v>42</v>
      </c>
      <c r="P83" s="144">
        <f>O83*H83</f>
        <v>0</v>
      </c>
      <c r="Q83" s="144">
        <v>0</v>
      </c>
      <c r="R83" s="144">
        <f>Q83*H83</f>
        <v>0</v>
      </c>
      <c r="S83" s="144">
        <v>0</v>
      </c>
      <c r="T83" s="145">
        <f>S83*H83</f>
        <v>0</v>
      </c>
      <c r="AR83" s="146" t="s">
        <v>86</v>
      </c>
      <c r="AT83" s="146" t="s">
        <v>306</v>
      </c>
      <c r="AU83" s="146" t="s">
        <v>78</v>
      </c>
      <c r="AY83" s="18" t="s">
        <v>304</v>
      </c>
      <c r="BE83" s="147">
        <f>IF(N83="základní",J83,0)</f>
        <v>0</v>
      </c>
      <c r="BF83" s="147">
        <f>IF(N83="snížená",J83,0)</f>
        <v>0</v>
      </c>
      <c r="BG83" s="147">
        <f>IF(N83="zákl. přenesená",J83,0)</f>
        <v>0</v>
      </c>
      <c r="BH83" s="147">
        <f>IF(N83="sníž. přenesená",J83,0)</f>
        <v>0</v>
      </c>
      <c r="BI83" s="147">
        <f>IF(N83="nulová",J83,0)</f>
        <v>0</v>
      </c>
      <c r="BJ83" s="18" t="s">
        <v>78</v>
      </c>
      <c r="BK83" s="147">
        <f>ROUND(I83*H83,2)</f>
        <v>0</v>
      </c>
      <c r="BL83" s="18" t="s">
        <v>86</v>
      </c>
      <c r="BM83" s="146" t="s">
        <v>80</v>
      </c>
    </row>
    <row r="84" spans="2:65" s="1" customFormat="1" ht="16.5" customHeight="1" x14ac:dyDescent="0.2">
      <c r="B84" s="134"/>
      <c r="C84" s="135" t="s">
        <v>80</v>
      </c>
      <c r="D84" s="135" t="s">
        <v>306</v>
      </c>
      <c r="E84" s="136" t="s">
        <v>4898</v>
      </c>
      <c r="F84" s="137" t="s">
        <v>4899</v>
      </c>
      <c r="G84" s="138" t="s">
        <v>179</v>
      </c>
      <c r="H84" s="139">
        <v>12</v>
      </c>
      <c r="I84" s="140"/>
      <c r="J84" s="141">
        <f>ROUND(I84*H84,2)</f>
        <v>0</v>
      </c>
      <c r="K84" s="137" t="s">
        <v>4895</v>
      </c>
      <c r="L84" s="33"/>
      <c r="M84" s="142" t="s">
        <v>2</v>
      </c>
      <c r="N84" s="143" t="s">
        <v>42</v>
      </c>
      <c r="P84" s="144">
        <f>O84*H84</f>
        <v>0</v>
      </c>
      <c r="Q84" s="144">
        <v>0</v>
      </c>
      <c r="R84" s="144">
        <f>Q84*H84</f>
        <v>0</v>
      </c>
      <c r="S84" s="144">
        <v>0</v>
      </c>
      <c r="T84" s="145">
        <f>S84*H84</f>
        <v>0</v>
      </c>
      <c r="AR84" s="146" t="s">
        <v>86</v>
      </c>
      <c r="AT84" s="146" t="s">
        <v>306</v>
      </c>
      <c r="AU84" s="146" t="s">
        <v>78</v>
      </c>
      <c r="AY84" s="18" t="s">
        <v>304</v>
      </c>
      <c r="BE84" s="147">
        <f>IF(N84="základní",J84,0)</f>
        <v>0</v>
      </c>
      <c r="BF84" s="147">
        <f>IF(N84="snížená",J84,0)</f>
        <v>0</v>
      </c>
      <c r="BG84" s="147">
        <f>IF(N84="zákl. přenesená",J84,0)</f>
        <v>0</v>
      </c>
      <c r="BH84" s="147">
        <f>IF(N84="sníž. přenesená",J84,0)</f>
        <v>0</v>
      </c>
      <c r="BI84" s="147">
        <f>IF(N84="nulová",J84,0)</f>
        <v>0</v>
      </c>
      <c r="BJ84" s="18" t="s">
        <v>78</v>
      </c>
      <c r="BK84" s="147">
        <f>ROUND(I84*H84,2)</f>
        <v>0</v>
      </c>
      <c r="BL84" s="18" t="s">
        <v>86</v>
      </c>
      <c r="BM84" s="146" t="s">
        <v>86</v>
      </c>
    </row>
    <row r="85" spans="2:65" s="11" customFormat="1" ht="25.9" customHeight="1" x14ac:dyDescent="0.2">
      <c r="B85" s="122"/>
      <c r="D85" s="123" t="s">
        <v>70</v>
      </c>
      <c r="E85" s="124" t="s">
        <v>4902</v>
      </c>
      <c r="F85" s="124" t="s">
        <v>4903</v>
      </c>
      <c r="I85" s="125"/>
      <c r="J85" s="126">
        <f>BK85</f>
        <v>0</v>
      </c>
      <c r="L85" s="122"/>
      <c r="M85" s="127"/>
      <c r="P85" s="128">
        <f>SUM(P86:P102)</f>
        <v>0</v>
      </c>
      <c r="R85" s="128">
        <f>SUM(R86:R102)</f>
        <v>0</v>
      </c>
      <c r="T85" s="129">
        <f>SUM(T86:T102)</f>
        <v>0</v>
      </c>
      <c r="AR85" s="123" t="s">
        <v>78</v>
      </c>
      <c r="AT85" s="130" t="s">
        <v>70</v>
      </c>
      <c r="AU85" s="130" t="s">
        <v>71</v>
      </c>
      <c r="AY85" s="123" t="s">
        <v>304</v>
      </c>
      <c r="BK85" s="131">
        <f>SUM(BK86:BK102)</f>
        <v>0</v>
      </c>
    </row>
    <row r="86" spans="2:65" s="1" customFormat="1" ht="16.5" customHeight="1" x14ac:dyDescent="0.2">
      <c r="B86" s="134"/>
      <c r="C86" s="135" t="s">
        <v>322</v>
      </c>
      <c r="D86" s="135" t="s">
        <v>306</v>
      </c>
      <c r="E86" s="136" t="s">
        <v>78</v>
      </c>
      <c r="F86" s="137" t="s">
        <v>4904</v>
      </c>
      <c r="G86" s="138" t="s">
        <v>4509</v>
      </c>
      <c r="H86" s="139">
        <v>1</v>
      </c>
      <c r="I86" s="140"/>
      <c r="J86" s="141">
        <f t="shared" ref="J86:J102" si="0">ROUND(I86*H86,2)</f>
        <v>0</v>
      </c>
      <c r="K86" s="137" t="s">
        <v>4892</v>
      </c>
      <c r="L86" s="33"/>
      <c r="M86" s="142" t="s">
        <v>2</v>
      </c>
      <c r="N86" s="143" t="s">
        <v>42</v>
      </c>
      <c r="P86" s="144">
        <f t="shared" ref="P86:P102" si="1">O86*H86</f>
        <v>0</v>
      </c>
      <c r="Q86" s="144">
        <v>0</v>
      </c>
      <c r="R86" s="144">
        <f t="shared" ref="R86:R102" si="2">Q86*H86</f>
        <v>0</v>
      </c>
      <c r="S86" s="144">
        <v>0</v>
      </c>
      <c r="T86" s="145">
        <f t="shared" ref="T86:T102" si="3">S86*H86</f>
        <v>0</v>
      </c>
      <c r="AR86" s="146" t="s">
        <v>86</v>
      </c>
      <c r="AT86" s="146" t="s">
        <v>306</v>
      </c>
      <c r="AU86" s="146" t="s">
        <v>78</v>
      </c>
      <c r="AY86" s="18" t="s">
        <v>304</v>
      </c>
      <c r="BE86" s="147">
        <f t="shared" ref="BE86:BE102" si="4">IF(N86="základní",J86,0)</f>
        <v>0</v>
      </c>
      <c r="BF86" s="147">
        <f t="shared" ref="BF86:BF102" si="5">IF(N86="snížená",J86,0)</f>
        <v>0</v>
      </c>
      <c r="BG86" s="147">
        <f t="shared" ref="BG86:BG102" si="6">IF(N86="zákl. přenesená",J86,0)</f>
        <v>0</v>
      </c>
      <c r="BH86" s="147">
        <f t="shared" ref="BH86:BH102" si="7">IF(N86="sníž. přenesená",J86,0)</f>
        <v>0</v>
      </c>
      <c r="BI86" s="147">
        <f t="shared" ref="BI86:BI102" si="8">IF(N86="nulová",J86,0)</f>
        <v>0</v>
      </c>
      <c r="BJ86" s="18" t="s">
        <v>78</v>
      </c>
      <c r="BK86" s="147">
        <f t="shared" ref="BK86:BK102" si="9">ROUND(I86*H86,2)</f>
        <v>0</v>
      </c>
      <c r="BL86" s="18" t="s">
        <v>86</v>
      </c>
      <c r="BM86" s="146" t="s">
        <v>92</v>
      </c>
    </row>
    <row r="87" spans="2:65" s="1" customFormat="1" ht="24.2" customHeight="1" x14ac:dyDescent="0.2">
      <c r="B87" s="134"/>
      <c r="C87" s="135" t="s">
        <v>86</v>
      </c>
      <c r="D87" s="135" t="s">
        <v>306</v>
      </c>
      <c r="E87" s="136" t="s">
        <v>322</v>
      </c>
      <c r="F87" s="137" t="s">
        <v>6359</v>
      </c>
      <c r="G87" s="138" t="s">
        <v>4509</v>
      </c>
      <c r="H87" s="139">
        <v>1</v>
      </c>
      <c r="I87" s="140"/>
      <c r="J87" s="141">
        <f t="shared" si="0"/>
        <v>0</v>
      </c>
      <c r="K87" s="137" t="s">
        <v>4892</v>
      </c>
      <c r="L87" s="33"/>
      <c r="M87" s="142" t="s">
        <v>2</v>
      </c>
      <c r="N87" s="143" t="s">
        <v>42</v>
      </c>
      <c r="P87" s="144">
        <f t="shared" si="1"/>
        <v>0</v>
      </c>
      <c r="Q87" s="144">
        <v>0</v>
      </c>
      <c r="R87" s="144">
        <f t="shared" si="2"/>
        <v>0</v>
      </c>
      <c r="S87" s="144">
        <v>0</v>
      </c>
      <c r="T87" s="145">
        <f t="shared" si="3"/>
        <v>0</v>
      </c>
      <c r="AR87" s="146" t="s">
        <v>86</v>
      </c>
      <c r="AT87" s="146" t="s">
        <v>306</v>
      </c>
      <c r="AU87" s="146" t="s">
        <v>78</v>
      </c>
      <c r="AY87" s="18" t="s">
        <v>304</v>
      </c>
      <c r="BE87" s="147">
        <f t="shared" si="4"/>
        <v>0</v>
      </c>
      <c r="BF87" s="147">
        <f t="shared" si="5"/>
        <v>0</v>
      </c>
      <c r="BG87" s="147">
        <f t="shared" si="6"/>
        <v>0</v>
      </c>
      <c r="BH87" s="147">
        <f t="shared" si="7"/>
        <v>0</v>
      </c>
      <c r="BI87" s="147">
        <f t="shared" si="8"/>
        <v>0</v>
      </c>
      <c r="BJ87" s="18" t="s">
        <v>78</v>
      </c>
      <c r="BK87" s="147">
        <f t="shared" si="9"/>
        <v>0</v>
      </c>
      <c r="BL87" s="18" t="s">
        <v>86</v>
      </c>
      <c r="BM87" s="146" t="s">
        <v>98</v>
      </c>
    </row>
    <row r="88" spans="2:65" s="1" customFormat="1" ht="16.5" customHeight="1" x14ac:dyDescent="0.2">
      <c r="B88" s="134"/>
      <c r="C88" s="135" t="s">
        <v>89</v>
      </c>
      <c r="D88" s="135" t="s">
        <v>306</v>
      </c>
      <c r="E88" s="136" t="s">
        <v>86</v>
      </c>
      <c r="F88" s="137" t="s">
        <v>4906</v>
      </c>
      <c r="G88" s="138" t="s">
        <v>4509</v>
      </c>
      <c r="H88" s="139">
        <v>1</v>
      </c>
      <c r="I88" s="140"/>
      <c r="J88" s="141">
        <f t="shared" si="0"/>
        <v>0</v>
      </c>
      <c r="K88" s="137" t="s">
        <v>4892</v>
      </c>
      <c r="L88" s="33"/>
      <c r="M88" s="142" t="s">
        <v>2</v>
      </c>
      <c r="N88" s="143" t="s">
        <v>42</v>
      </c>
      <c r="P88" s="144">
        <f t="shared" si="1"/>
        <v>0</v>
      </c>
      <c r="Q88" s="144">
        <v>0</v>
      </c>
      <c r="R88" s="144">
        <f t="shared" si="2"/>
        <v>0</v>
      </c>
      <c r="S88" s="144">
        <v>0</v>
      </c>
      <c r="T88" s="145">
        <f t="shared" si="3"/>
        <v>0</v>
      </c>
      <c r="AR88" s="146" t="s">
        <v>86</v>
      </c>
      <c r="AT88" s="146" t="s">
        <v>306</v>
      </c>
      <c r="AU88" s="146" t="s">
        <v>78</v>
      </c>
      <c r="AY88" s="18" t="s">
        <v>304</v>
      </c>
      <c r="BE88" s="147">
        <f t="shared" si="4"/>
        <v>0</v>
      </c>
      <c r="BF88" s="147">
        <f t="shared" si="5"/>
        <v>0</v>
      </c>
      <c r="BG88" s="147">
        <f t="shared" si="6"/>
        <v>0</v>
      </c>
      <c r="BH88" s="147">
        <f t="shared" si="7"/>
        <v>0</v>
      </c>
      <c r="BI88" s="147">
        <f t="shared" si="8"/>
        <v>0</v>
      </c>
      <c r="BJ88" s="18" t="s">
        <v>78</v>
      </c>
      <c r="BK88" s="147">
        <f t="shared" si="9"/>
        <v>0</v>
      </c>
      <c r="BL88" s="18" t="s">
        <v>86</v>
      </c>
      <c r="BM88" s="146" t="s">
        <v>387</v>
      </c>
    </row>
    <row r="89" spans="2:65" s="1" customFormat="1" ht="16.5" customHeight="1" x14ac:dyDescent="0.2">
      <c r="B89" s="134"/>
      <c r="C89" s="135" t="s">
        <v>92</v>
      </c>
      <c r="D89" s="135" t="s">
        <v>306</v>
      </c>
      <c r="E89" s="136" t="s">
        <v>89</v>
      </c>
      <c r="F89" s="137" t="s">
        <v>4907</v>
      </c>
      <c r="G89" s="138" t="s">
        <v>4509</v>
      </c>
      <c r="H89" s="139">
        <v>1</v>
      </c>
      <c r="I89" s="140"/>
      <c r="J89" s="141">
        <f t="shared" si="0"/>
        <v>0</v>
      </c>
      <c r="K89" s="137" t="s">
        <v>4892</v>
      </c>
      <c r="L89" s="33"/>
      <c r="M89" s="142" t="s">
        <v>2</v>
      </c>
      <c r="N89" s="143" t="s">
        <v>42</v>
      </c>
      <c r="P89" s="144">
        <f t="shared" si="1"/>
        <v>0</v>
      </c>
      <c r="Q89" s="144">
        <v>0</v>
      </c>
      <c r="R89" s="144">
        <f t="shared" si="2"/>
        <v>0</v>
      </c>
      <c r="S89" s="144">
        <v>0</v>
      </c>
      <c r="T89" s="145">
        <f t="shared" si="3"/>
        <v>0</v>
      </c>
      <c r="AR89" s="146" t="s">
        <v>86</v>
      </c>
      <c r="AT89" s="146" t="s">
        <v>306</v>
      </c>
      <c r="AU89" s="146" t="s">
        <v>78</v>
      </c>
      <c r="AY89" s="18" t="s">
        <v>304</v>
      </c>
      <c r="BE89" s="147">
        <f t="shared" si="4"/>
        <v>0</v>
      </c>
      <c r="BF89" s="147">
        <f t="shared" si="5"/>
        <v>0</v>
      </c>
      <c r="BG89" s="147">
        <f t="shared" si="6"/>
        <v>0</v>
      </c>
      <c r="BH89" s="147">
        <f t="shared" si="7"/>
        <v>0</v>
      </c>
      <c r="BI89" s="147">
        <f t="shared" si="8"/>
        <v>0</v>
      </c>
      <c r="BJ89" s="18" t="s">
        <v>78</v>
      </c>
      <c r="BK89" s="147">
        <f t="shared" si="9"/>
        <v>0</v>
      </c>
      <c r="BL89" s="18" t="s">
        <v>86</v>
      </c>
      <c r="BM89" s="146" t="s">
        <v>404</v>
      </c>
    </row>
    <row r="90" spans="2:65" s="1" customFormat="1" ht="16.5" customHeight="1" x14ac:dyDescent="0.2">
      <c r="B90" s="134"/>
      <c r="C90" s="135" t="s">
        <v>95</v>
      </c>
      <c r="D90" s="135" t="s">
        <v>306</v>
      </c>
      <c r="E90" s="136" t="s">
        <v>92</v>
      </c>
      <c r="F90" s="137" t="s">
        <v>4908</v>
      </c>
      <c r="G90" s="138" t="s">
        <v>4509</v>
      </c>
      <c r="H90" s="139">
        <v>1</v>
      </c>
      <c r="I90" s="140"/>
      <c r="J90" s="141">
        <f t="shared" si="0"/>
        <v>0</v>
      </c>
      <c r="K90" s="137" t="s">
        <v>4892</v>
      </c>
      <c r="L90" s="33"/>
      <c r="M90" s="142" t="s">
        <v>2</v>
      </c>
      <c r="N90" s="143" t="s">
        <v>42</v>
      </c>
      <c r="P90" s="144">
        <f t="shared" si="1"/>
        <v>0</v>
      </c>
      <c r="Q90" s="144">
        <v>0</v>
      </c>
      <c r="R90" s="144">
        <f t="shared" si="2"/>
        <v>0</v>
      </c>
      <c r="S90" s="144">
        <v>0</v>
      </c>
      <c r="T90" s="145">
        <f t="shared" si="3"/>
        <v>0</v>
      </c>
      <c r="AR90" s="146" t="s">
        <v>86</v>
      </c>
      <c r="AT90" s="146" t="s">
        <v>306</v>
      </c>
      <c r="AU90" s="146" t="s">
        <v>78</v>
      </c>
      <c r="AY90" s="18" t="s">
        <v>304</v>
      </c>
      <c r="BE90" s="147">
        <f t="shared" si="4"/>
        <v>0</v>
      </c>
      <c r="BF90" s="147">
        <f t="shared" si="5"/>
        <v>0</v>
      </c>
      <c r="BG90" s="147">
        <f t="shared" si="6"/>
        <v>0</v>
      </c>
      <c r="BH90" s="147">
        <f t="shared" si="7"/>
        <v>0</v>
      </c>
      <c r="BI90" s="147">
        <f t="shared" si="8"/>
        <v>0</v>
      </c>
      <c r="BJ90" s="18" t="s">
        <v>78</v>
      </c>
      <c r="BK90" s="147">
        <f t="shared" si="9"/>
        <v>0</v>
      </c>
      <c r="BL90" s="18" t="s">
        <v>86</v>
      </c>
      <c r="BM90" s="146" t="s">
        <v>409</v>
      </c>
    </row>
    <row r="91" spans="2:65" s="1" customFormat="1" ht="16.5" customHeight="1" x14ac:dyDescent="0.2">
      <c r="B91" s="134"/>
      <c r="C91" s="135" t="s">
        <v>98</v>
      </c>
      <c r="D91" s="135" t="s">
        <v>306</v>
      </c>
      <c r="E91" s="136" t="s">
        <v>98</v>
      </c>
      <c r="F91" s="137" t="s">
        <v>6360</v>
      </c>
      <c r="G91" s="138" t="s">
        <v>4509</v>
      </c>
      <c r="H91" s="139">
        <v>1</v>
      </c>
      <c r="I91" s="140"/>
      <c r="J91" s="141">
        <f t="shared" si="0"/>
        <v>0</v>
      </c>
      <c r="K91" s="137" t="s">
        <v>4892</v>
      </c>
      <c r="L91" s="33"/>
      <c r="M91" s="142" t="s">
        <v>2</v>
      </c>
      <c r="N91" s="143" t="s">
        <v>42</v>
      </c>
      <c r="P91" s="144">
        <f t="shared" si="1"/>
        <v>0</v>
      </c>
      <c r="Q91" s="144">
        <v>0</v>
      </c>
      <c r="R91" s="144">
        <f t="shared" si="2"/>
        <v>0</v>
      </c>
      <c r="S91" s="144">
        <v>0</v>
      </c>
      <c r="T91" s="145">
        <f t="shared" si="3"/>
        <v>0</v>
      </c>
      <c r="AR91" s="146" t="s">
        <v>86</v>
      </c>
      <c r="AT91" s="146" t="s">
        <v>306</v>
      </c>
      <c r="AU91" s="146" t="s">
        <v>78</v>
      </c>
      <c r="AY91" s="18" t="s">
        <v>304</v>
      </c>
      <c r="BE91" s="147">
        <f t="shared" si="4"/>
        <v>0</v>
      </c>
      <c r="BF91" s="147">
        <f t="shared" si="5"/>
        <v>0</v>
      </c>
      <c r="BG91" s="147">
        <f t="shared" si="6"/>
        <v>0</v>
      </c>
      <c r="BH91" s="147">
        <f t="shared" si="7"/>
        <v>0</v>
      </c>
      <c r="BI91" s="147">
        <f t="shared" si="8"/>
        <v>0</v>
      </c>
      <c r="BJ91" s="18" t="s">
        <v>78</v>
      </c>
      <c r="BK91" s="147">
        <f t="shared" si="9"/>
        <v>0</v>
      </c>
      <c r="BL91" s="18" t="s">
        <v>86</v>
      </c>
      <c r="BM91" s="146" t="s">
        <v>423</v>
      </c>
    </row>
    <row r="92" spans="2:65" s="1" customFormat="1" ht="24.2" customHeight="1" x14ac:dyDescent="0.2">
      <c r="B92" s="134"/>
      <c r="C92" s="135" t="s">
        <v>380</v>
      </c>
      <c r="D92" s="135" t="s">
        <v>306</v>
      </c>
      <c r="E92" s="136" t="s">
        <v>570</v>
      </c>
      <c r="F92" s="137" t="s">
        <v>4976</v>
      </c>
      <c r="G92" s="138" t="s">
        <v>179</v>
      </c>
      <c r="H92" s="139">
        <v>20</v>
      </c>
      <c r="I92" s="140"/>
      <c r="J92" s="141">
        <f t="shared" si="0"/>
        <v>0</v>
      </c>
      <c r="K92" s="137" t="s">
        <v>4892</v>
      </c>
      <c r="L92" s="33"/>
      <c r="M92" s="142" t="s">
        <v>2</v>
      </c>
      <c r="N92" s="143" t="s">
        <v>42</v>
      </c>
      <c r="P92" s="144">
        <f t="shared" si="1"/>
        <v>0</v>
      </c>
      <c r="Q92" s="144">
        <v>0</v>
      </c>
      <c r="R92" s="144">
        <f t="shared" si="2"/>
        <v>0</v>
      </c>
      <c r="S92" s="144">
        <v>0</v>
      </c>
      <c r="T92" s="145">
        <f t="shared" si="3"/>
        <v>0</v>
      </c>
      <c r="AR92" s="146" t="s">
        <v>86</v>
      </c>
      <c r="AT92" s="146" t="s">
        <v>306</v>
      </c>
      <c r="AU92" s="146" t="s">
        <v>78</v>
      </c>
      <c r="AY92" s="18" t="s">
        <v>304</v>
      </c>
      <c r="BE92" s="147">
        <f t="shared" si="4"/>
        <v>0</v>
      </c>
      <c r="BF92" s="147">
        <f t="shared" si="5"/>
        <v>0</v>
      </c>
      <c r="BG92" s="147">
        <f t="shared" si="6"/>
        <v>0</v>
      </c>
      <c r="BH92" s="147">
        <f t="shared" si="7"/>
        <v>0</v>
      </c>
      <c r="BI92" s="147">
        <f t="shared" si="8"/>
        <v>0</v>
      </c>
      <c r="BJ92" s="18" t="s">
        <v>78</v>
      </c>
      <c r="BK92" s="147">
        <f t="shared" si="9"/>
        <v>0</v>
      </c>
      <c r="BL92" s="18" t="s">
        <v>86</v>
      </c>
      <c r="BM92" s="146" t="s">
        <v>440</v>
      </c>
    </row>
    <row r="93" spans="2:65" s="1" customFormat="1" ht="24.2" customHeight="1" x14ac:dyDescent="0.2">
      <c r="B93" s="134"/>
      <c r="C93" s="135" t="s">
        <v>387</v>
      </c>
      <c r="D93" s="135" t="s">
        <v>306</v>
      </c>
      <c r="E93" s="136" t="s">
        <v>585</v>
      </c>
      <c r="F93" s="137" t="s">
        <v>6361</v>
      </c>
      <c r="G93" s="138" t="s">
        <v>4509</v>
      </c>
      <c r="H93" s="139">
        <v>1</v>
      </c>
      <c r="I93" s="140"/>
      <c r="J93" s="141">
        <f t="shared" si="0"/>
        <v>0</v>
      </c>
      <c r="K93" s="137" t="s">
        <v>4892</v>
      </c>
      <c r="L93" s="33"/>
      <c r="M93" s="142" t="s">
        <v>2</v>
      </c>
      <c r="N93" s="143" t="s">
        <v>42</v>
      </c>
      <c r="P93" s="144">
        <f t="shared" si="1"/>
        <v>0</v>
      </c>
      <c r="Q93" s="144">
        <v>0</v>
      </c>
      <c r="R93" s="144">
        <f t="shared" si="2"/>
        <v>0</v>
      </c>
      <c r="S93" s="144">
        <v>0</v>
      </c>
      <c r="T93" s="145">
        <f t="shared" si="3"/>
        <v>0</v>
      </c>
      <c r="AR93" s="146" t="s">
        <v>86</v>
      </c>
      <c r="AT93" s="146" t="s">
        <v>306</v>
      </c>
      <c r="AU93" s="146" t="s">
        <v>78</v>
      </c>
      <c r="AY93" s="18" t="s">
        <v>304</v>
      </c>
      <c r="BE93" s="147">
        <f t="shared" si="4"/>
        <v>0</v>
      </c>
      <c r="BF93" s="147">
        <f t="shared" si="5"/>
        <v>0</v>
      </c>
      <c r="BG93" s="147">
        <f t="shared" si="6"/>
        <v>0</v>
      </c>
      <c r="BH93" s="147">
        <f t="shared" si="7"/>
        <v>0</v>
      </c>
      <c r="BI93" s="147">
        <f t="shared" si="8"/>
        <v>0</v>
      </c>
      <c r="BJ93" s="18" t="s">
        <v>78</v>
      </c>
      <c r="BK93" s="147">
        <f t="shared" si="9"/>
        <v>0</v>
      </c>
      <c r="BL93" s="18" t="s">
        <v>86</v>
      </c>
      <c r="BM93" s="146" t="s">
        <v>461</v>
      </c>
    </row>
    <row r="94" spans="2:65" s="1" customFormat="1" ht="24.2" customHeight="1" x14ac:dyDescent="0.2">
      <c r="B94" s="134"/>
      <c r="C94" s="135" t="s">
        <v>396</v>
      </c>
      <c r="D94" s="135" t="s">
        <v>306</v>
      </c>
      <c r="E94" s="136" t="s">
        <v>4985</v>
      </c>
      <c r="F94" s="137" t="s">
        <v>4986</v>
      </c>
      <c r="G94" s="138" t="s">
        <v>179</v>
      </c>
      <c r="H94" s="139">
        <v>50</v>
      </c>
      <c r="I94" s="140"/>
      <c r="J94" s="141">
        <f t="shared" si="0"/>
        <v>0</v>
      </c>
      <c r="K94" s="137" t="s">
        <v>4895</v>
      </c>
      <c r="L94" s="33"/>
      <c r="M94" s="142" t="s">
        <v>2</v>
      </c>
      <c r="N94" s="143" t="s">
        <v>42</v>
      </c>
      <c r="P94" s="144">
        <f t="shared" si="1"/>
        <v>0</v>
      </c>
      <c r="Q94" s="144">
        <v>0</v>
      </c>
      <c r="R94" s="144">
        <f t="shared" si="2"/>
        <v>0</v>
      </c>
      <c r="S94" s="144">
        <v>0</v>
      </c>
      <c r="T94" s="145">
        <f t="shared" si="3"/>
        <v>0</v>
      </c>
      <c r="AR94" s="146" t="s">
        <v>86</v>
      </c>
      <c r="AT94" s="146" t="s">
        <v>306</v>
      </c>
      <c r="AU94" s="146" t="s">
        <v>78</v>
      </c>
      <c r="AY94" s="18" t="s">
        <v>304</v>
      </c>
      <c r="BE94" s="147">
        <f t="shared" si="4"/>
        <v>0</v>
      </c>
      <c r="BF94" s="147">
        <f t="shared" si="5"/>
        <v>0</v>
      </c>
      <c r="BG94" s="147">
        <f t="shared" si="6"/>
        <v>0</v>
      </c>
      <c r="BH94" s="147">
        <f t="shared" si="7"/>
        <v>0</v>
      </c>
      <c r="BI94" s="147">
        <f t="shared" si="8"/>
        <v>0</v>
      </c>
      <c r="BJ94" s="18" t="s">
        <v>78</v>
      </c>
      <c r="BK94" s="147">
        <f t="shared" si="9"/>
        <v>0</v>
      </c>
      <c r="BL94" s="18" t="s">
        <v>86</v>
      </c>
      <c r="BM94" s="146" t="s">
        <v>469</v>
      </c>
    </row>
    <row r="95" spans="2:65" s="1" customFormat="1" ht="24.2" customHeight="1" x14ac:dyDescent="0.2">
      <c r="B95" s="134"/>
      <c r="C95" s="135" t="s">
        <v>404</v>
      </c>
      <c r="D95" s="135" t="s">
        <v>306</v>
      </c>
      <c r="E95" s="136" t="s">
        <v>4994</v>
      </c>
      <c r="F95" s="137" t="s">
        <v>4995</v>
      </c>
      <c r="G95" s="138" t="s">
        <v>179</v>
      </c>
      <c r="H95" s="139">
        <v>60</v>
      </c>
      <c r="I95" s="140"/>
      <c r="J95" s="141">
        <f t="shared" si="0"/>
        <v>0</v>
      </c>
      <c r="K95" s="137" t="s">
        <v>4895</v>
      </c>
      <c r="L95" s="33"/>
      <c r="M95" s="142" t="s">
        <v>2</v>
      </c>
      <c r="N95" s="143" t="s">
        <v>42</v>
      </c>
      <c r="P95" s="144">
        <f t="shared" si="1"/>
        <v>0</v>
      </c>
      <c r="Q95" s="144">
        <v>0</v>
      </c>
      <c r="R95" s="144">
        <f t="shared" si="2"/>
        <v>0</v>
      </c>
      <c r="S95" s="144">
        <v>0</v>
      </c>
      <c r="T95" s="145">
        <f t="shared" si="3"/>
        <v>0</v>
      </c>
      <c r="AR95" s="146" t="s">
        <v>86</v>
      </c>
      <c r="AT95" s="146" t="s">
        <v>306</v>
      </c>
      <c r="AU95" s="146" t="s">
        <v>78</v>
      </c>
      <c r="AY95" s="18" t="s">
        <v>304</v>
      </c>
      <c r="BE95" s="147">
        <f t="shared" si="4"/>
        <v>0</v>
      </c>
      <c r="BF95" s="147">
        <f t="shared" si="5"/>
        <v>0</v>
      </c>
      <c r="BG95" s="147">
        <f t="shared" si="6"/>
        <v>0</v>
      </c>
      <c r="BH95" s="147">
        <f t="shared" si="7"/>
        <v>0</v>
      </c>
      <c r="BI95" s="147">
        <f t="shared" si="8"/>
        <v>0</v>
      </c>
      <c r="BJ95" s="18" t="s">
        <v>78</v>
      </c>
      <c r="BK95" s="147">
        <f t="shared" si="9"/>
        <v>0</v>
      </c>
      <c r="BL95" s="18" t="s">
        <v>86</v>
      </c>
      <c r="BM95" s="146" t="s">
        <v>485</v>
      </c>
    </row>
    <row r="96" spans="2:65" s="1" customFormat="1" ht="24.2" customHeight="1" x14ac:dyDescent="0.2">
      <c r="B96" s="134"/>
      <c r="C96" s="135" t="s">
        <v>406</v>
      </c>
      <c r="D96" s="135" t="s">
        <v>306</v>
      </c>
      <c r="E96" s="136" t="s">
        <v>4998</v>
      </c>
      <c r="F96" s="137" t="s">
        <v>4999</v>
      </c>
      <c r="G96" s="138" t="s">
        <v>179</v>
      </c>
      <c r="H96" s="139">
        <v>32</v>
      </c>
      <c r="I96" s="140"/>
      <c r="J96" s="141">
        <f t="shared" si="0"/>
        <v>0</v>
      </c>
      <c r="K96" s="137" t="s">
        <v>4895</v>
      </c>
      <c r="L96" s="33"/>
      <c r="M96" s="142" t="s">
        <v>2</v>
      </c>
      <c r="N96" s="143" t="s">
        <v>42</v>
      </c>
      <c r="P96" s="144">
        <f t="shared" si="1"/>
        <v>0</v>
      </c>
      <c r="Q96" s="144">
        <v>0</v>
      </c>
      <c r="R96" s="144">
        <f t="shared" si="2"/>
        <v>0</v>
      </c>
      <c r="S96" s="144">
        <v>0</v>
      </c>
      <c r="T96" s="145">
        <f t="shared" si="3"/>
        <v>0</v>
      </c>
      <c r="AR96" s="146" t="s">
        <v>86</v>
      </c>
      <c r="AT96" s="146" t="s">
        <v>306</v>
      </c>
      <c r="AU96" s="146" t="s">
        <v>78</v>
      </c>
      <c r="AY96" s="18" t="s">
        <v>304</v>
      </c>
      <c r="BE96" s="147">
        <f t="shared" si="4"/>
        <v>0</v>
      </c>
      <c r="BF96" s="147">
        <f t="shared" si="5"/>
        <v>0</v>
      </c>
      <c r="BG96" s="147">
        <f t="shared" si="6"/>
        <v>0</v>
      </c>
      <c r="BH96" s="147">
        <f t="shared" si="7"/>
        <v>0</v>
      </c>
      <c r="BI96" s="147">
        <f t="shared" si="8"/>
        <v>0</v>
      </c>
      <c r="BJ96" s="18" t="s">
        <v>78</v>
      </c>
      <c r="BK96" s="147">
        <f t="shared" si="9"/>
        <v>0</v>
      </c>
      <c r="BL96" s="18" t="s">
        <v>86</v>
      </c>
      <c r="BM96" s="146" t="s">
        <v>499</v>
      </c>
    </row>
    <row r="97" spans="2:65" s="1" customFormat="1" ht="16.5" customHeight="1" x14ac:dyDescent="0.2">
      <c r="B97" s="134"/>
      <c r="C97" s="135" t="s">
        <v>409</v>
      </c>
      <c r="D97" s="135" t="s">
        <v>306</v>
      </c>
      <c r="E97" s="136" t="s">
        <v>596</v>
      </c>
      <c r="F97" s="137" t="s">
        <v>6362</v>
      </c>
      <c r="G97" s="138" t="s">
        <v>4509</v>
      </c>
      <c r="H97" s="139">
        <v>20</v>
      </c>
      <c r="I97" s="140"/>
      <c r="J97" s="141">
        <f t="shared" si="0"/>
        <v>0</v>
      </c>
      <c r="K97" s="137" t="s">
        <v>4892</v>
      </c>
      <c r="L97" s="33"/>
      <c r="M97" s="142" t="s">
        <v>2</v>
      </c>
      <c r="N97" s="143" t="s">
        <v>42</v>
      </c>
      <c r="P97" s="144">
        <f t="shared" si="1"/>
        <v>0</v>
      </c>
      <c r="Q97" s="144">
        <v>0</v>
      </c>
      <c r="R97" s="144">
        <f t="shared" si="2"/>
        <v>0</v>
      </c>
      <c r="S97" s="144">
        <v>0</v>
      </c>
      <c r="T97" s="145">
        <f t="shared" si="3"/>
        <v>0</v>
      </c>
      <c r="AR97" s="146" t="s">
        <v>86</v>
      </c>
      <c r="AT97" s="146" t="s">
        <v>306</v>
      </c>
      <c r="AU97" s="146" t="s">
        <v>78</v>
      </c>
      <c r="AY97" s="18" t="s">
        <v>304</v>
      </c>
      <c r="BE97" s="147">
        <f t="shared" si="4"/>
        <v>0</v>
      </c>
      <c r="BF97" s="147">
        <f t="shared" si="5"/>
        <v>0</v>
      </c>
      <c r="BG97" s="147">
        <f t="shared" si="6"/>
        <v>0</v>
      </c>
      <c r="BH97" s="147">
        <f t="shared" si="7"/>
        <v>0</v>
      </c>
      <c r="BI97" s="147">
        <f t="shared" si="8"/>
        <v>0</v>
      </c>
      <c r="BJ97" s="18" t="s">
        <v>78</v>
      </c>
      <c r="BK97" s="147">
        <f t="shared" si="9"/>
        <v>0</v>
      </c>
      <c r="BL97" s="18" t="s">
        <v>86</v>
      </c>
      <c r="BM97" s="146" t="s">
        <v>512</v>
      </c>
    </row>
    <row r="98" spans="2:65" s="1" customFormat="1" ht="16.5" customHeight="1" x14ac:dyDescent="0.2">
      <c r="B98" s="134"/>
      <c r="C98" s="135" t="s">
        <v>8</v>
      </c>
      <c r="D98" s="135" t="s">
        <v>306</v>
      </c>
      <c r="E98" s="136" t="s">
        <v>603</v>
      </c>
      <c r="F98" s="137" t="s">
        <v>6363</v>
      </c>
      <c r="G98" s="138" t="s">
        <v>179</v>
      </c>
      <c r="H98" s="139">
        <v>320</v>
      </c>
      <c r="I98" s="140"/>
      <c r="J98" s="141">
        <f t="shared" si="0"/>
        <v>0</v>
      </c>
      <c r="K98" s="137" t="s">
        <v>4892</v>
      </c>
      <c r="L98" s="33"/>
      <c r="M98" s="142" t="s">
        <v>2</v>
      </c>
      <c r="N98" s="143" t="s">
        <v>42</v>
      </c>
      <c r="P98" s="144">
        <f t="shared" si="1"/>
        <v>0</v>
      </c>
      <c r="Q98" s="144">
        <v>0</v>
      </c>
      <c r="R98" s="144">
        <f t="shared" si="2"/>
        <v>0</v>
      </c>
      <c r="S98" s="144">
        <v>0</v>
      </c>
      <c r="T98" s="145">
        <f t="shared" si="3"/>
        <v>0</v>
      </c>
      <c r="AR98" s="146" t="s">
        <v>86</v>
      </c>
      <c r="AT98" s="146" t="s">
        <v>306</v>
      </c>
      <c r="AU98" s="146" t="s">
        <v>78</v>
      </c>
      <c r="AY98" s="18" t="s">
        <v>304</v>
      </c>
      <c r="BE98" s="147">
        <f t="shared" si="4"/>
        <v>0</v>
      </c>
      <c r="BF98" s="147">
        <f t="shared" si="5"/>
        <v>0</v>
      </c>
      <c r="BG98" s="147">
        <f t="shared" si="6"/>
        <v>0</v>
      </c>
      <c r="BH98" s="147">
        <f t="shared" si="7"/>
        <v>0</v>
      </c>
      <c r="BI98" s="147">
        <f t="shared" si="8"/>
        <v>0</v>
      </c>
      <c r="BJ98" s="18" t="s">
        <v>78</v>
      </c>
      <c r="BK98" s="147">
        <f t="shared" si="9"/>
        <v>0</v>
      </c>
      <c r="BL98" s="18" t="s">
        <v>86</v>
      </c>
      <c r="BM98" s="146" t="s">
        <v>541</v>
      </c>
    </row>
    <row r="99" spans="2:65" s="1" customFormat="1" ht="16.5" customHeight="1" x14ac:dyDescent="0.2">
      <c r="B99" s="134"/>
      <c r="C99" s="135" t="s">
        <v>423</v>
      </c>
      <c r="D99" s="135" t="s">
        <v>306</v>
      </c>
      <c r="E99" s="136" t="s">
        <v>608</v>
      </c>
      <c r="F99" s="137" t="s">
        <v>6364</v>
      </c>
      <c r="G99" s="138" t="s">
        <v>179</v>
      </c>
      <c r="H99" s="139">
        <v>80</v>
      </c>
      <c r="I99" s="140"/>
      <c r="J99" s="141">
        <f t="shared" si="0"/>
        <v>0</v>
      </c>
      <c r="K99" s="137" t="s">
        <v>4892</v>
      </c>
      <c r="L99" s="33"/>
      <c r="M99" s="142" t="s">
        <v>2</v>
      </c>
      <c r="N99" s="143" t="s">
        <v>42</v>
      </c>
      <c r="P99" s="144">
        <f t="shared" si="1"/>
        <v>0</v>
      </c>
      <c r="Q99" s="144">
        <v>0</v>
      </c>
      <c r="R99" s="144">
        <f t="shared" si="2"/>
        <v>0</v>
      </c>
      <c r="S99" s="144">
        <v>0</v>
      </c>
      <c r="T99" s="145">
        <f t="shared" si="3"/>
        <v>0</v>
      </c>
      <c r="AR99" s="146" t="s">
        <v>86</v>
      </c>
      <c r="AT99" s="146" t="s">
        <v>306</v>
      </c>
      <c r="AU99" s="146" t="s">
        <v>78</v>
      </c>
      <c r="AY99" s="18" t="s">
        <v>304</v>
      </c>
      <c r="BE99" s="147">
        <f t="shared" si="4"/>
        <v>0</v>
      </c>
      <c r="BF99" s="147">
        <f t="shared" si="5"/>
        <v>0</v>
      </c>
      <c r="BG99" s="147">
        <f t="shared" si="6"/>
        <v>0</v>
      </c>
      <c r="BH99" s="147">
        <f t="shared" si="7"/>
        <v>0</v>
      </c>
      <c r="BI99" s="147">
        <f t="shared" si="8"/>
        <v>0</v>
      </c>
      <c r="BJ99" s="18" t="s">
        <v>78</v>
      </c>
      <c r="BK99" s="147">
        <f t="shared" si="9"/>
        <v>0</v>
      </c>
      <c r="BL99" s="18" t="s">
        <v>86</v>
      </c>
      <c r="BM99" s="146" t="s">
        <v>552</v>
      </c>
    </row>
    <row r="100" spans="2:65" s="1" customFormat="1" ht="21.75" customHeight="1" x14ac:dyDescent="0.2">
      <c r="B100" s="134"/>
      <c r="C100" s="135" t="s">
        <v>433</v>
      </c>
      <c r="D100" s="135" t="s">
        <v>306</v>
      </c>
      <c r="E100" s="136" t="s">
        <v>5044</v>
      </c>
      <c r="F100" s="137" t="s">
        <v>5045</v>
      </c>
      <c r="G100" s="138" t="s">
        <v>871</v>
      </c>
      <c r="H100" s="139">
        <v>20</v>
      </c>
      <c r="I100" s="140"/>
      <c r="J100" s="141">
        <f t="shared" si="0"/>
        <v>0</v>
      </c>
      <c r="K100" s="137" t="s">
        <v>4895</v>
      </c>
      <c r="L100" s="33"/>
      <c r="M100" s="142" t="s">
        <v>2</v>
      </c>
      <c r="N100" s="143" t="s">
        <v>42</v>
      </c>
      <c r="P100" s="144">
        <f t="shared" si="1"/>
        <v>0</v>
      </c>
      <c r="Q100" s="144">
        <v>0</v>
      </c>
      <c r="R100" s="144">
        <f t="shared" si="2"/>
        <v>0</v>
      </c>
      <c r="S100" s="144">
        <v>0</v>
      </c>
      <c r="T100" s="145">
        <f t="shared" si="3"/>
        <v>0</v>
      </c>
      <c r="AR100" s="146" t="s">
        <v>86</v>
      </c>
      <c r="AT100" s="146" t="s">
        <v>306</v>
      </c>
      <c r="AU100" s="146" t="s">
        <v>78</v>
      </c>
      <c r="AY100" s="18" t="s">
        <v>304</v>
      </c>
      <c r="BE100" s="147">
        <f t="shared" si="4"/>
        <v>0</v>
      </c>
      <c r="BF100" s="147">
        <f t="shared" si="5"/>
        <v>0</v>
      </c>
      <c r="BG100" s="147">
        <f t="shared" si="6"/>
        <v>0</v>
      </c>
      <c r="BH100" s="147">
        <f t="shared" si="7"/>
        <v>0</v>
      </c>
      <c r="BI100" s="147">
        <f t="shared" si="8"/>
        <v>0</v>
      </c>
      <c r="BJ100" s="18" t="s">
        <v>78</v>
      </c>
      <c r="BK100" s="147">
        <f t="shared" si="9"/>
        <v>0</v>
      </c>
      <c r="BL100" s="18" t="s">
        <v>86</v>
      </c>
      <c r="BM100" s="146" t="s">
        <v>570</v>
      </c>
    </row>
    <row r="101" spans="2:65" s="1" customFormat="1" ht="21.75" customHeight="1" x14ac:dyDescent="0.2">
      <c r="B101" s="134"/>
      <c r="C101" s="135" t="s">
        <v>440</v>
      </c>
      <c r="D101" s="135" t="s">
        <v>306</v>
      </c>
      <c r="E101" s="136" t="s">
        <v>5046</v>
      </c>
      <c r="F101" s="137" t="s">
        <v>5047</v>
      </c>
      <c r="G101" s="138" t="s">
        <v>871</v>
      </c>
      <c r="H101" s="139">
        <v>50</v>
      </c>
      <c r="I101" s="140"/>
      <c r="J101" s="141">
        <f t="shared" si="0"/>
        <v>0</v>
      </c>
      <c r="K101" s="137" t="s">
        <v>4895</v>
      </c>
      <c r="L101" s="33"/>
      <c r="M101" s="142" t="s">
        <v>2</v>
      </c>
      <c r="N101" s="143" t="s">
        <v>42</v>
      </c>
      <c r="P101" s="144">
        <f t="shared" si="1"/>
        <v>0</v>
      </c>
      <c r="Q101" s="144">
        <v>0</v>
      </c>
      <c r="R101" s="144">
        <f t="shared" si="2"/>
        <v>0</v>
      </c>
      <c r="S101" s="144">
        <v>0</v>
      </c>
      <c r="T101" s="145">
        <f t="shared" si="3"/>
        <v>0</v>
      </c>
      <c r="AR101" s="146" t="s">
        <v>86</v>
      </c>
      <c r="AT101" s="146" t="s">
        <v>306</v>
      </c>
      <c r="AU101" s="146" t="s">
        <v>78</v>
      </c>
      <c r="AY101" s="18" t="s">
        <v>304</v>
      </c>
      <c r="BE101" s="147">
        <f t="shared" si="4"/>
        <v>0</v>
      </c>
      <c r="BF101" s="147">
        <f t="shared" si="5"/>
        <v>0</v>
      </c>
      <c r="BG101" s="147">
        <f t="shared" si="6"/>
        <v>0</v>
      </c>
      <c r="BH101" s="147">
        <f t="shared" si="7"/>
        <v>0</v>
      </c>
      <c r="BI101" s="147">
        <f t="shared" si="8"/>
        <v>0</v>
      </c>
      <c r="BJ101" s="18" t="s">
        <v>78</v>
      </c>
      <c r="BK101" s="147">
        <f t="shared" si="9"/>
        <v>0</v>
      </c>
      <c r="BL101" s="18" t="s">
        <v>86</v>
      </c>
      <c r="BM101" s="146" t="s">
        <v>585</v>
      </c>
    </row>
    <row r="102" spans="2:65" s="1" customFormat="1" ht="21.75" customHeight="1" x14ac:dyDescent="0.2">
      <c r="B102" s="134"/>
      <c r="C102" s="135" t="s">
        <v>453</v>
      </c>
      <c r="D102" s="135" t="s">
        <v>306</v>
      </c>
      <c r="E102" s="136" t="s">
        <v>6365</v>
      </c>
      <c r="F102" s="137" t="s">
        <v>6366</v>
      </c>
      <c r="G102" s="138" t="s">
        <v>130</v>
      </c>
      <c r="H102" s="139">
        <v>2</v>
      </c>
      <c r="I102" s="140"/>
      <c r="J102" s="141">
        <f t="shared" si="0"/>
        <v>0</v>
      </c>
      <c r="K102" s="137" t="s">
        <v>4895</v>
      </c>
      <c r="L102" s="33"/>
      <c r="M102" s="194" t="s">
        <v>2</v>
      </c>
      <c r="N102" s="195" t="s">
        <v>42</v>
      </c>
      <c r="O102" s="192"/>
      <c r="P102" s="196">
        <f t="shared" si="1"/>
        <v>0</v>
      </c>
      <c r="Q102" s="196">
        <v>0</v>
      </c>
      <c r="R102" s="196">
        <f t="shared" si="2"/>
        <v>0</v>
      </c>
      <c r="S102" s="196">
        <v>0</v>
      </c>
      <c r="T102" s="197">
        <f t="shared" si="3"/>
        <v>0</v>
      </c>
      <c r="AR102" s="146" t="s">
        <v>86</v>
      </c>
      <c r="AT102" s="146" t="s">
        <v>306</v>
      </c>
      <c r="AU102" s="146" t="s">
        <v>78</v>
      </c>
      <c r="AY102" s="18" t="s">
        <v>304</v>
      </c>
      <c r="BE102" s="147">
        <f t="shared" si="4"/>
        <v>0</v>
      </c>
      <c r="BF102" s="147">
        <f t="shared" si="5"/>
        <v>0</v>
      </c>
      <c r="BG102" s="147">
        <f t="shared" si="6"/>
        <v>0</v>
      </c>
      <c r="BH102" s="147">
        <f t="shared" si="7"/>
        <v>0</v>
      </c>
      <c r="BI102" s="147">
        <f t="shared" si="8"/>
        <v>0</v>
      </c>
      <c r="BJ102" s="18" t="s">
        <v>78</v>
      </c>
      <c r="BK102" s="147">
        <f t="shared" si="9"/>
        <v>0</v>
      </c>
      <c r="BL102" s="18" t="s">
        <v>86</v>
      </c>
      <c r="BM102" s="146" t="s">
        <v>596</v>
      </c>
    </row>
    <row r="103" spans="2:65" s="1" customFormat="1" ht="6.95" customHeight="1" x14ac:dyDescent="0.2">
      <c r="B103" s="42"/>
      <c r="C103" s="43"/>
      <c r="D103" s="43"/>
      <c r="E103" s="43"/>
      <c r="F103" s="43"/>
      <c r="G103" s="43"/>
      <c r="H103" s="43"/>
      <c r="I103" s="43"/>
      <c r="J103" s="43"/>
      <c r="K103" s="43"/>
      <c r="L103" s="33"/>
    </row>
  </sheetData>
  <sheetProtection algorithmName="SHA-512" hashValue="Rc+O1zj1u0ofKO+/Fwi3ygey6pF+SJSpObpy92WeuksbUcrsF6WKNxBtk+IEJH+MLmWl2nqHIzHkdR7Uqi+nJg==" saltValue="1csce9YOhEc9R+P+CgT1UA==" spinCount="100000" sheet="1" objects="1" scenarios="1"/>
  <autoFilter ref="C80:K102" xr:uid="{00000000-0009-0000-0000-00000D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5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17" t="s">
        <v>5</v>
      </c>
      <c r="M2" s="302"/>
      <c r="N2" s="302"/>
      <c r="O2" s="302"/>
      <c r="P2" s="302"/>
      <c r="Q2" s="302"/>
      <c r="R2" s="302"/>
      <c r="S2" s="302"/>
      <c r="T2" s="302"/>
      <c r="U2" s="302"/>
      <c r="V2" s="302"/>
      <c r="AT2" s="18" t="s">
        <v>127</v>
      </c>
    </row>
    <row r="3" spans="2:46" ht="6.95" customHeight="1" x14ac:dyDescent="0.2">
      <c r="B3" s="19"/>
      <c r="C3" s="20"/>
      <c r="D3" s="20"/>
      <c r="E3" s="20"/>
      <c r="F3" s="20"/>
      <c r="G3" s="20"/>
      <c r="H3" s="20"/>
      <c r="I3" s="20"/>
      <c r="J3" s="20"/>
      <c r="K3" s="20"/>
      <c r="L3" s="21"/>
      <c r="AT3" s="18" t="s">
        <v>80</v>
      </c>
    </row>
    <row r="4" spans="2:46" ht="24.95" customHeight="1" x14ac:dyDescent="0.2">
      <c r="B4" s="21"/>
      <c r="D4" s="22" t="s">
        <v>136</v>
      </c>
      <c r="L4" s="21"/>
      <c r="M4" s="92" t="s">
        <v>10</v>
      </c>
      <c r="AT4" s="18" t="s">
        <v>3</v>
      </c>
    </row>
    <row r="5" spans="2:46" ht="6.95" customHeight="1" x14ac:dyDescent="0.2">
      <c r="B5" s="21"/>
      <c r="L5" s="21"/>
    </row>
    <row r="6" spans="2:46" ht="12" customHeight="1" x14ac:dyDescent="0.2">
      <c r="B6" s="21"/>
      <c r="D6" s="28" t="s">
        <v>16</v>
      </c>
      <c r="L6" s="21"/>
    </row>
    <row r="7" spans="2:46" ht="26.25" customHeight="1" x14ac:dyDescent="0.2">
      <c r="B7" s="21"/>
      <c r="E7" s="330" t="str">
        <f>'Rekapitulace stavby'!K6</f>
        <v>Výstavba nové výjezdové základny ZZS PAK ve Svitavách - bez mobiliáře</v>
      </c>
      <c r="F7" s="331"/>
      <c r="G7" s="331"/>
      <c r="H7" s="331"/>
      <c r="L7" s="21"/>
    </row>
    <row r="8" spans="2:46" s="1" customFormat="1" ht="12" customHeight="1" x14ac:dyDescent="0.2">
      <c r="B8" s="33"/>
      <c r="D8" s="28" t="s">
        <v>149</v>
      </c>
      <c r="L8" s="33"/>
    </row>
    <row r="9" spans="2:46" s="1" customFormat="1" ht="16.5" customHeight="1" x14ac:dyDescent="0.2">
      <c r="B9" s="33"/>
      <c r="E9" s="326" t="s">
        <v>6367</v>
      </c>
      <c r="F9" s="329"/>
      <c r="G9" s="329"/>
      <c r="H9" s="329"/>
      <c r="L9" s="33"/>
    </row>
    <row r="10" spans="2:46" s="1" customFormat="1" x14ac:dyDescent="0.2">
      <c r="B10" s="33"/>
      <c r="L10" s="33"/>
    </row>
    <row r="11" spans="2:46" s="1" customFormat="1" ht="12" customHeight="1" x14ac:dyDescent="0.2">
      <c r="B11" s="33"/>
      <c r="D11" s="28" t="s">
        <v>18</v>
      </c>
      <c r="F11" s="26" t="s">
        <v>2</v>
      </c>
      <c r="I11" s="28" t="s">
        <v>19</v>
      </c>
      <c r="J11" s="26" t="s">
        <v>2</v>
      </c>
      <c r="L11" s="33"/>
    </row>
    <row r="12" spans="2:46" s="1" customFormat="1" ht="12" customHeight="1" x14ac:dyDescent="0.2">
      <c r="B12" s="33"/>
      <c r="D12" s="28" t="s">
        <v>20</v>
      </c>
      <c r="F12" s="26" t="s">
        <v>21</v>
      </c>
      <c r="I12" s="28" t="s">
        <v>22</v>
      </c>
      <c r="J12" s="50" t="str">
        <f>'Rekapitulace stavby'!AN8</f>
        <v>9. 5. 2023</v>
      </c>
      <c r="L12" s="33"/>
    </row>
    <row r="13" spans="2:46" s="1" customFormat="1" ht="10.9" customHeight="1" x14ac:dyDescent="0.2">
      <c r="B13" s="33"/>
      <c r="L13" s="33"/>
    </row>
    <row r="14" spans="2:46" s="1" customFormat="1" ht="12" customHeight="1" x14ac:dyDescent="0.2">
      <c r="B14" s="33"/>
      <c r="D14" s="28" t="s">
        <v>24</v>
      </c>
      <c r="I14" s="28" t="s">
        <v>25</v>
      </c>
      <c r="J14" s="26" t="str">
        <f>IF('Rekapitulace stavby'!AN10="","",'Rekapitulace stavby'!AN10)</f>
        <v/>
      </c>
      <c r="L14" s="33"/>
    </row>
    <row r="15" spans="2:46" s="1" customFormat="1" ht="18" customHeight="1" x14ac:dyDescent="0.2">
      <c r="B15" s="33"/>
      <c r="E15" s="26" t="str">
        <f>IF('Rekapitulace stavby'!E11="","",'Rekapitulace stavby'!E11)</f>
        <v xml:space="preserve"> </v>
      </c>
      <c r="I15" s="28" t="s">
        <v>26</v>
      </c>
      <c r="J15" s="26" t="str">
        <f>IF('Rekapitulace stavby'!AN11="","",'Rekapitulace stavby'!AN11)</f>
        <v/>
      </c>
      <c r="L15" s="33"/>
    </row>
    <row r="16" spans="2:46" s="1" customFormat="1" ht="6.95" customHeight="1" x14ac:dyDescent="0.2">
      <c r="B16" s="33"/>
      <c r="L16" s="33"/>
    </row>
    <row r="17" spans="2:12" s="1" customFormat="1" ht="12" customHeight="1" x14ac:dyDescent="0.2">
      <c r="B17" s="33"/>
      <c r="D17" s="28" t="s">
        <v>27</v>
      </c>
      <c r="I17" s="28" t="s">
        <v>25</v>
      </c>
      <c r="J17" s="29" t="str">
        <f>'Rekapitulace stavby'!AN13</f>
        <v>Vyplň údaj</v>
      </c>
      <c r="L17" s="33"/>
    </row>
    <row r="18" spans="2:12" s="1" customFormat="1" ht="18" customHeight="1" x14ac:dyDescent="0.2">
      <c r="B18" s="33"/>
      <c r="E18" s="332" t="str">
        <f>'Rekapitulace stavby'!E14</f>
        <v>Vyplň údaj</v>
      </c>
      <c r="F18" s="301"/>
      <c r="G18" s="301"/>
      <c r="H18" s="301"/>
      <c r="I18" s="28" t="s">
        <v>26</v>
      </c>
      <c r="J18" s="29" t="str">
        <f>'Rekapitulace stavby'!AN14</f>
        <v>Vyplň údaj</v>
      </c>
      <c r="L18" s="33"/>
    </row>
    <row r="19" spans="2:12" s="1" customFormat="1" ht="6.95" customHeight="1" x14ac:dyDescent="0.2">
      <c r="B19" s="33"/>
      <c r="L19" s="33"/>
    </row>
    <row r="20" spans="2:12" s="1" customFormat="1" ht="12" customHeight="1" x14ac:dyDescent="0.2">
      <c r="B20" s="33"/>
      <c r="D20" s="28" t="s">
        <v>29</v>
      </c>
      <c r="I20" s="28" t="s">
        <v>25</v>
      </c>
      <c r="J20" s="26" t="s">
        <v>30</v>
      </c>
      <c r="L20" s="33"/>
    </row>
    <row r="21" spans="2:12" s="1" customFormat="1" ht="18" customHeight="1" x14ac:dyDescent="0.2">
      <c r="B21" s="33"/>
      <c r="E21" s="26" t="s">
        <v>31</v>
      </c>
      <c r="I21" s="28" t="s">
        <v>26</v>
      </c>
      <c r="J21" s="26" t="s">
        <v>2</v>
      </c>
      <c r="L21" s="33"/>
    </row>
    <row r="22" spans="2:12" s="1" customFormat="1" ht="6.95" customHeight="1" x14ac:dyDescent="0.2">
      <c r="B22" s="33"/>
      <c r="L22" s="33"/>
    </row>
    <row r="23" spans="2:12" s="1" customFormat="1" ht="12" customHeight="1" x14ac:dyDescent="0.2">
      <c r="B23" s="33"/>
      <c r="D23" s="28" t="s">
        <v>33</v>
      </c>
      <c r="I23" s="28" t="s">
        <v>25</v>
      </c>
      <c r="J23" s="26" t="s">
        <v>2</v>
      </c>
      <c r="L23" s="33"/>
    </row>
    <row r="24" spans="2:12" s="1" customFormat="1" ht="18" customHeight="1" x14ac:dyDescent="0.2">
      <c r="B24" s="33"/>
      <c r="E24" s="26" t="s">
        <v>34</v>
      </c>
      <c r="I24" s="28" t="s">
        <v>26</v>
      </c>
      <c r="J24" s="26" t="s">
        <v>2</v>
      </c>
      <c r="L24" s="33"/>
    </row>
    <row r="25" spans="2:12" s="1" customFormat="1" ht="6.95" customHeight="1" x14ac:dyDescent="0.2">
      <c r="B25" s="33"/>
      <c r="L25" s="33"/>
    </row>
    <row r="26" spans="2:12" s="1" customFormat="1" ht="12" customHeight="1" x14ac:dyDescent="0.2">
      <c r="B26" s="33"/>
      <c r="D26" s="28" t="s">
        <v>35</v>
      </c>
      <c r="L26" s="33"/>
    </row>
    <row r="27" spans="2:12" s="7" customFormat="1" ht="16.5" customHeight="1" x14ac:dyDescent="0.2">
      <c r="B27" s="93"/>
      <c r="E27" s="306" t="s">
        <v>2</v>
      </c>
      <c r="F27" s="306"/>
      <c r="G27" s="306"/>
      <c r="H27" s="306"/>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5" t="s">
        <v>37</v>
      </c>
      <c r="J30" s="64">
        <f>ROUND(J84,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39</v>
      </c>
      <c r="I32" s="36" t="s">
        <v>38</v>
      </c>
      <c r="J32" s="36" t="s">
        <v>40</v>
      </c>
      <c r="L32" s="33"/>
    </row>
    <row r="33" spans="2:12" s="1" customFormat="1" ht="14.45" customHeight="1" x14ac:dyDescent="0.2">
      <c r="B33" s="33"/>
      <c r="D33" s="53" t="s">
        <v>41</v>
      </c>
      <c r="E33" s="28" t="s">
        <v>42</v>
      </c>
      <c r="F33" s="84">
        <f>ROUND((SUM(BE84:BE150)),  2)</f>
        <v>0</v>
      </c>
      <c r="I33" s="96">
        <v>0.21</v>
      </c>
      <c r="J33" s="84">
        <f>ROUND(((SUM(BE84:BE150))*I33),  2)</f>
        <v>0</v>
      </c>
      <c r="L33" s="33"/>
    </row>
    <row r="34" spans="2:12" s="1" customFormat="1" ht="14.45" customHeight="1" x14ac:dyDescent="0.2">
      <c r="B34" s="33"/>
      <c r="E34" s="28" t="s">
        <v>43</v>
      </c>
      <c r="F34" s="84">
        <f>ROUND((SUM(BF84:BF150)),  2)</f>
        <v>0</v>
      </c>
      <c r="I34" s="96">
        <v>0.15</v>
      </c>
      <c r="J34" s="84">
        <f>ROUND(((SUM(BF84:BF150))*I34),  2)</f>
        <v>0</v>
      </c>
      <c r="L34" s="33"/>
    </row>
    <row r="35" spans="2:12" s="1" customFormat="1" ht="14.45" hidden="1" customHeight="1" x14ac:dyDescent="0.2">
      <c r="B35" s="33"/>
      <c r="E35" s="28" t="s">
        <v>44</v>
      </c>
      <c r="F35" s="84">
        <f>ROUND((SUM(BG84:BG150)),  2)</f>
        <v>0</v>
      </c>
      <c r="I35" s="96">
        <v>0.21</v>
      </c>
      <c r="J35" s="84">
        <f>0</f>
        <v>0</v>
      </c>
      <c r="L35" s="33"/>
    </row>
    <row r="36" spans="2:12" s="1" customFormat="1" ht="14.45" hidden="1" customHeight="1" x14ac:dyDescent="0.2">
      <c r="B36" s="33"/>
      <c r="E36" s="28" t="s">
        <v>45</v>
      </c>
      <c r="F36" s="84">
        <f>ROUND((SUM(BH84:BH150)),  2)</f>
        <v>0</v>
      </c>
      <c r="I36" s="96">
        <v>0.15</v>
      </c>
      <c r="J36" s="84">
        <f>0</f>
        <v>0</v>
      </c>
      <c r="L36" s="33"/>
    </row>
    <row r="37" spans="2:12" s="1" customFormat="1" ht="14.45" hidden="1" customHeight="1" x14ac:dyDescent="0.2">
      <c r="B37" s="33"/>
      <c r="E37" s="28" t="s">
        <v>46</v>
      </c>
      <c r="F37" s="84">
        <f>ROUND((SUM(BI84:BI150)),  2)</f>
        <v>0</v>
      </c>
      <c r="I37" s="96">
        <v>0</v>
      </c>
      <c r="J37" s="84">
        <f>0</f>
        <v>0</v>
      </c>
      <c r="L37" s="33"/>
    </row>
    <row r="38" spans="2:12" s="1" customFormat="1" ht="6.95" customHeight="1" x14ac:dyDescent="0.2">
      <c r="B38" s="33"/>
      <c r="L38" s="33"/>
    </row>
    <row r="39" spans="2:12" s="1" customFormat="1" ht="25.35" customHeight="1" x14ac:dyDescent="0.2">
      <c r="B39" s="33"/>
      <c r="C39" s="97"/>
      <c r="D39" s="98" t="s">
        <v>47</v>
      </c>
      <c r="E39" s="55"/>
      <c r="F39" s="55"/>
      <c r="G39" s="99" t="s">
        <v>48</v>
      </c>
      <c r="H39" s="100" t="s">
        <v>49</v>
      </c>
      <c r="I39" s="55"/>
      <c r="J39" s="101">
        <f>SUM(J30:J37)</f>
        <v>0</v>
      </c>
      <c r="K39" s="102"/>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234</v>
      </c>
      <c r="L45" s="33"/>
    </row>
    <row r="46" spans="2:12" s="1" customFormat="1" ht="6.95" customHeight="1" x14ac:dyDescent="0.2">
      <c r="B46" s="33"/>
      <c r="L46" s="33"/>
    </row>
    <row r="47" spans="2:12" s="1" customFormat="1" ht="12" customHeight="1" x14ac:dyDescent="0.2">
      <c r="B47" s="33"/>
      <c r="C47" s="28" t="s">
        <v>16</v>
      </c>
      <c r="L47" s="33"/>
    </row>
    <row r="48" spans="2:12" s="1" customFormat="1" ht="26.25" customHeight="1" x14ac:dyDescent="0.2">
      <c r="B48" s="33"/>
      <c r="E48" s="330" t="str">
        <f>E7</f>
        <v>Výstavba nové výjezdové základny ZZS PAK ve Svitavách - bez mobiliáře</v>
      </c>
      <c r="F48" s="331"/>
      <c r="G48" s="331"/>
      <c r="H48" s="331"/>
      <c r="L48" s="33"/>
    </row>
    <row r="49" spans="2:47" s="1" customFormat="1" ht="12" customHeight="1" x14ac:dyDescent="0.2">
      <c r="B49" s="33"/>
      <c r="C49" s="28" t="s">
        <v>149</v>
      </c>
      <c r="L49" s="33"/>
    </row>
    <row r="50" spans="2:47" s="1" customFormat="1" ht="16.5" customHeight="1" x14ac:dyDescent="0.2">
      <c r="B50" s="33"/>
      <c r="E50" s="326" t="str">
        <f>E9</f>
        <v>. - VRN</v>
      </c>
      <c r="F50" s="329"/>
      <c r="G50" s="329"/>
      <c r="H50" s="329"/>
      <c r="L50" s="33"/>
    </row>
    <row r="51" spans="2:47" s="1" customFormat="1" ht="6.95" customHeight="1" x14ac:dyDescent="0.2">
      <c r="B51" s="33"/>
      <c r="L51" s="33"/>
    </row>
    <row r="52" spans="2:47" s="1" customFormat="1" ht="12" customHeight="1" x14ac:dyDescent="0.2">
      <c r="B52" s="33"/>
      <c r="C52" s="28" t="s">
        <v>20</v>
      </c>
      <c r="F52" s="26" t="str">
        <f>F12</f>
        <v xml:space="preserve"> </v>
      </c>
      <c r="I52" s="28" t="s">
        <v>22</v>
      </c>
      <c r="J52" s="50" t="str">
        <f>IF(J12="","",J12)</f>
        <v>9. 5. 2023</v>
      </c>
      <c r="L52" s="33"/>
    </row>
    <row r="53" spans="2:47" s="1" customFormat="1" ht="6.95" customHeight="1" x14ac:dyDescent="0.2">
      <c r="B53" s="33"/>
      <c r="L53" s="33"/>
    </row>
    <row r="54" spans="2:47" s="1" customFormat="1" ht="15.2" customHeight="1" x14ac:dyDescent="0.2">
      <c r="B54" s="33"/>
      <c r="C54" s="28" t="s">
        <v>24</v>
      </c>
      <c r="F54" s="26" t="str">
        <f>E15</f>
        <v xml:space="preserve"> </v>
      </c>
      <c r="I54" s="28" t="s">
        <v>29</v>
      </c>
      <c r="J54" s="31" t="str">
        <f>E21</f>
        <v>APOLO CZ s.r.o.</v>
      </c>
      <c r="L54" s="33"/>
    </row>
    <row r="55" spans="2:47" s="1" customFormat="1" ht="15.2" customHeight="1" x14ac:dyDescent="0.2">
      <c r="B55" s="33"/>
      <c r="C55" s="28" t="s">
        <v>27</v>
      </c>
      <c r="F55" s="26" t="str">
        <f>IF(E18="","",E18)</f>
        <v>Vyplň údaj</v>
      </c>
      <c r="I55" s="28" t="s">
        <v>33</v>
      </c>
      <c r="J55" s="31" t="str">
        <f>E24</f>
        <v>Ing.Jiří Pitra</v>
      </c>
      <c r="L55" s="33"/>
    </row>
    <row r="56" spans="2:47" s="1" customFormat="1" ht="10.35" customHeight="1" x14ac:dyDescent="0.2">
      <c r="B56" s="33"/>
      <c r="L56" s="33"/>
    </row>
    <row r="57" spans="2:47" s="1" customFormat="1" ht="29.25" customHeight="1" x14ac:dyDescent="0.2">
      <c r="B57" s="33"/>
      <c r="C57" s="103" t="s">
        <v>235</v>
      </c>
      <c r="D57" s="97"/>
      <c r="E57" s="97"/>
      <c r="F57" s="97"/>
      <c r="G57" s="97"/>
      <c r="H57" s="97"/>
      <c r="I57" s="97"/>
      <c r="J57" s="104" t="s">
        <v>236</v>
      </c>
      <c r="K57" s="97"/>
      <c r="L57" s="33"/>
    </row>
    <row r="58" spans="2:47" s="1" customFormat="1" ht="10.35" customHeight="1" x14ac:dyDescent="0.2">
      <c r="B58" s="33"/>
      <c r="L58" s="33"/>
    </row>
    <row r="59" spans="2:47" s="1" customFormat="1" ht="22.9" customHeight="1" x14ac:dyDescent="0.2">
      <c r="B59" s="33"/>
      <c r="C59" s="105" t="s">
        <v>69</v>
      </c>
      <c r="J59" s="64">
        <f>J84</f>
        <v>0</v>
      </c>
      <c r="L59" s="33"/>
      <c r="AU59" s="18" t="s">
        <v>237</v>
      </c>
    </row>
    <row r="60" spans="2:47" s="8" customFormat="1" ht="24.95" customHeight="1" x14ac:dyDescent="0.2">
      <c r="B60" s="106"/>
      <c r="D60" s="107" t="s">
        <v>6368</v>
      </c>
      <c r="E60" s="108"/>
      <c r="F60" s="108"/>
      <c r="G60" s="108"/>
      <c r="H60" s="108"/>
      <c r="I60" s="108"/>
      <c r="J60" s="109">
        <f>J85</f>
        <v>0</v>
      </c>
      <c r="L60" s="106"/>
    </row>
    <row r="61" spans="2:47" s="9" customFormat="1" ht="19.899999999999999" customHeight="1" x14ac:dyDescent="0.2">
      <c r="B61" s="110"/>
      <c r="D61" s="111" t="s">
        <v>6369</v>
      </c>
      <c r="E61" s="112"/>
      <c r="F61" s="112"/>
      <c r="G61" s="112"/>
      <c r="H61" s="112"/>
      <c r="I61" s="112"/>
      <c r="J61" s="113">
        <f>J86</f>
        <v>0</v>
      </c>
      <c r="L61" s="110"/>
    </row>
    <row r="62" spans="2:47" s="9" customFormat="1" ht="19.899999999999999" customHeight="1" x14ac:dyDescent="0.2">
      <c r="B62" s="110"/>
      <c r="D62" s="111" t="s">
        <v>6370</v>
      </c>
      <c r="E62" s="112"/>
      <c r="F62" s="112"/>
      <c r="G62" s="112"/>
      <c r="H62" s="112"/>
      <c r="I62" s="112"/>
      <c r="J62" s="113">
        <f>J101</f>
        <v>0</v>
      </c>
      <c r="L62" s="110"/>
    </row>
    <row r="63" spans="2:47" s="9" customFormat="1" ht="19.899999999999999" customHeight="1" x14ac:dyDescent="0.2">
      <c r="B63" s="110"/>
      <c r="D63" s="111" t="s">
        <v>6371</v>
      </c>
      <c r="E63" s="112"/>
      <c r="F63" s="112"/>
      <c r="G63" s="112"/>
      <c r="H63" s="112"/>
      <c r="I63" s="112"/>
      <c r="J63" s="113">
        <f>J112</f>
        <v>0</v>
      </c>
      <c r="L63" s="110"/>
    </row>
    <row r="64" spans="2:47" s="9" customFormat="1" ht="19.899999999999999" customHeight="1" x14ac:dyDescent="0.2">
      <c r="B64" s="110"/>
      <c r="D64" s="111" t="s">
        <v>6372</v>
      </c>
      <c r="E64" s="112"/>
      <c r="F64" s="112"/>
      <c r="G64" s="112"/>
      <c r="H64" s="112"/>
      <c r="I64" s="112"/>
      <c r="J64" s="113">
        <f>J136</f>
        <v>0</v>
      </c>
      <c r="L64" s="110"/>
    </row>
    <row r="65" spans="2:12" s="1" customFormat="1" ht="21.75" customHeight="1" x14ac:dyDescent="0.2">
      <c r="B65" s="33"/>
      <c r="L65" s="33"/>
    </row>
    <row r="66" spans="2:12" s="1" customFormat="1" ht="6.95" customHeight="1" x14ac:dyDescent="0.2">
      <c r="B66" s="42"/>
      <c r="C66" s="43"/>
      <c r="D66" s="43"/>
      <c r="E66" s="43"/>
      <c r="F66" s="43"/>
      <c r="G66" s="43"/>
      <c r="H66" s="43"/>
      <c r="I66" s="43"/>
      <c r="J66" s="43"/>
      <c r="K66" s="43"/>
      <c r="L66" s="33"/>
    </row>
    <row r="70" spans="2:12" s="1" customFormat="1" ht="6.95" customHeight="1" x14ac:dyDescent="0.2">
      <c r="B70" s="44"/>
      <c r="C70" s="45"/>
      <c r="D70" s="45"/>
      <c r="E70" s="45"/>
      <c r="F70" s="45"/>
      <c r="G70" s="45"/>
      <c r="H70" s="45"/>
      <c r="I70" s="45"/>
      <c r="J70" s="45"/>
      <c r="K70" s="45"/>
      <c r="L70" s="33"/>
    </row>
    <row r="71" spans="2:12" s="1" customFormat="1" ht="24.95" customHeight="1" x14ac:dyDescent="0.2">
      <c r="B71" s="33"/>
      <c r="C71" s="22" t="s">
        <v>289</v>
      </c>
      <c r="L71" s="33"/>
    </row>
    <row r="72" spans="2:12" s="1" customFormat="1" ht="6.95" customHeight="1" x14ac:dyDescent="0.2">
      <c r="B72" s="33"/>
      <c r="L72" s="33"/>
    </row>
    <row r="73" spans="2:12" s="1" customFormat="1" ht="12" customHeight="1" x14ac:dyDescent="0.2">
      <c r="B73" s="33"/>
      <c r="C73" s="28" t="s">
        <v>16</v>
      </c>
      <c r="L73" s="33"/>
    </row>
    <row r="74" spans="2:12" s="1" customFormat="1" ht="26.25" customHeight="1" x14ac:dyDescent="0.2">
      <c r="B74" s="33"/>
      <c r="E74" s="330" t="str">
        <f>E7</f>
        <v>Výstavba nové výjezdové základny ZZS PAK ve Svitavách - bez mobiliáře</v>
      </c>
      <c r="F74" s="331"/>
      <c r="G74" s="331"/>
      <c r="H74" s="331"/>
      <c r="L74" s="33"/>
    </row>
    <row r="75" spans="2:12" s="1" customFormat="1" ht="12" customHeight="1" x14ac:dyDescent="0.2">
      <c r="B75" s="33"/>
      <c r="C75" s="28" t="s">
        <v>149</v>
      </c>
      <c r="L75" s="33"/>
    </row>
    <row r="76" spans="2:12" s="1" customFormat="1" ht="16.5" customHeight="1" x14ac:dyDescent="0.2">
      <c r="B76" s="33"/>
      <c r="E76" s="326" t="str">
        <f>E9</f>
        <v>. - VRN</v>
      </c>
      <c r="F76" s="329"/>
      <c r="G76" s="329"/>
      <c r="H76" s="329"/>
      <c r="L76" s="33"/>
    </row>
    <row r="77" spans="2:12" s="1" customFormat="1" ht="6.95" customHeight="1" x14ac:dyDescent="0.2">
      <c r="B77" s="33"/>
      <c r="L77" s="33"/>
    </row>
    <row r="78" spans="2:12" s="1" customFormat="1" ht="12" customHeight="1" x14ac:dyDescent="0.2">
      <c r="B78" s="33"/>
      <c r="C78" s="28" t="s">
        <v>20</v>
      </c>
      <c r="F78" s="26" t="str">
        <f>F12</f>
        <v xml:space="preserve"> </v>
      </c>
      <c r="I78" s="28" t="s">
        <v>22</v>
      </c>
      <c r="J78" s="50" t="str">
        <f>IF(J12="","",J12)</f>
        <v>9. 5. 2023</v>
      </c>
      <c r="L78" s="33"/>
    </row>
    <row r="79" spans="2:12" s="1" customFormat="1" ht="6.95" customHeight="1" x14ac:dyDescent="0.2">
      <c r="B79" s="33"/>
      <c r="L79" s="33"/>
    </row>
    <row r="80" spans="2:12" s="1" customFormat="1" ht="15.2" customHeight="1" x14ac:dyDescent="0.2">
      <c r="B80" s="33"/>
      <c r="C80" s="28" t="s">
        <v>24</v>
      </c>
      <c r="F80" s="26" t="str">
        <f>E15</f>
        <v xml:space="preserve"> </v>
      </c>
      <c r="I80" s="28" t="s">
        <v>29</v>
      </c>
      <c r="J80" s="31" t="str">
        <f>E21</f>
        <v>APOLO CZ s.r.o.</v>
      </c>
      <c r="L80" s="33"/>
    </row>
    <row r="81" spans="2:65" s="1" customFormat="1" ht="15.2" customHeight="1" x14ac:dyDescent="0.2">
      <c r="B81" s="33"/>
      <c r="C81" s="28" t="s">
        <v>27</v>
      </c>
      <c r="F81" s="26" t="str">
        <f>IF(E18="","",E18)</f>
        <v>Vyplň údaj</v>
      </c>
      <c r="I81" s="28" t="s">
        <v>33</v>
      </c>
      <c r="J81" s="31" t="str">
        <f>E24</f>
        <v>Ing.Jiří Pitra</v>
      </c>
      <c r="L81" s="33"/>
    </row>
    <row r="82" spans="2:65" s="1" customFormat="1" ht="10.35" customHeight="1" x14ac:dyDescent="0.2">
      <c r="B82" s="33"/>
      <c r="L82" s="33"/>
    </row>
    <row r="83" spans="2:65" s="10" customFormat="1" ht="29.25" customHeight="1" x14ac:dyDescent="0.2">
      <c r="B83" s="114"/>
      <c r="C83" s="115" t="s">
        <v>290</v>
      </c>
      <c r="D83" s="116" t="s">
        <v>56</v>
      </c>
      <c r="E83" s="116" t="s">
        <v>52</v>
      </c>
      <c r="F83" s="116" t="s">
        <v>53</v>
      </c>
      <c r="G83" s="116" t="s">
        <v>291</v>
      </c>
      <c r="H83" s="116" t="s">
        <v>292</v>
      </c>
      <c r="I83" s="116" t="s">
        <v>293</v>
      </c>
      <c r="J83" s="116" t="s">
        <v>236</v>
      </c>
      <c r="K83" s="117" t="s">
        <v>294</v>
      </c>
      <c r="L83" s="114"/>
      <c r="M83" s="57" t="s">
        <v>2</v>
      </c>
      <c r="N83" s="58" t="s">
        <v>41</v>
      </c>
      <c r="O83" s="58" t="s">
        <v>295</v>
      </c>
      <c r="P83" s="58" t="s">
        <v>296</v>
      </c>
      <c r="Q83" s="58" t="s">
        <v>297</v>
      </c>
      <c r="R83" s="58" t="s">
        <v>298</v>
      </c>
      <c r="S83" s="58" t="s">
        <v>299</v>
      </c>
      <c r="T83" s="59" t="s">
        <v>300</v>
      </c>
    </row>
    <row r="84" spans="2:65" s="1" customFormat="1" ht="22.9" customHeight="1" x14ac:dyDescent="0.25">
      <c r="B84" s="33"/>
      <c r="C84" s="62" t="s">
        <v>301</v>
      </c>
      <c r="J84" s="118">
        <f>BK84</f>
        <v>0</v>
      </c>
      <c r="L84" s="33"/>
      <c r="M84" s="60"/>
      <c r="N84" s="51"/>
      <c r="O84" s="51"/>
      <c r="P84" s="119">
        <f>P85</f>
        <v>0</v>
      </c>
      <c r="Q84" s="51"/>
      <c r="R84" s="119">
        <f>R85</f>
        <v>0</v>
      </c>
      <c r="S84" s="51"/>
      <c r="T84" s="120">
        <f>T85</f>
        <v>0</v>
      </c>
      <c r="AT84" s="18" t="s">
        <v>70</v>
      </c>
      <c r="AU84" s="18" t="s">
        <v>237</v>
      </c>
      <c r="BK84" s="121">
        <f>BK85</f>
        <v>0</v>
      </c>
    </row>
    <row r="85" spans="2:65" s="11" customFormat="1" ht="25.9" customHeight="1" x14ac:dyDescent="0.2">
      <c r="B85" s="122"/>
      <c r="D85" s="123" t="s">
        <v>70</v>
      </c>
      <c r="E85" s="124" t="s">
        <v>126</v>
      </c>
      <c r="F85" s="124" t="s">
        <v>6373</v>
      </c>
      <c r="I85" s="125"/>
      <c r="J85" s="126">
        <f>BK85</f>
        <v>0</v>
      </c>
      <c r="L85" s="122"/>
      <c r="M85" s="127"/>
      <c r="P85" s="128">
        <f>P86+P101+P112+P136</f>
        <v>0</v>
      </c>
      <c r="R85" s="128">
        <f>R86+R101+R112+R136</f>
        <v>0</v>
      </c>
      <c r="T85" s="129">
        <f>T86+T101+T112+T136</f>
        <v>0</v>
      </c>
      <c r="AR85" s="123" t="s">
        <v>89</v>
      </c>
      <c r="AT85" s="130" t="s">
        <v>70</v>
      </c>
      <c r="AU85" s="130" t="s">
        <v>71</v>
      </c>
      <c r="AY85" s="123" t="s">
        <v>304</v>
      </c>
      <c r="BK85" s="131">
        <f>BK86+BK101+BK112+BK136</f>
        <v>0</v>
      </c>
    </row>
    <row r="86" spans="2:65" s="11" customFormat="1" ht="22.9" customHeight="1" x14ac:dyDescent="0.2">
      <c r="B86" s="122"/>
      <c r="D86" s="123" t="s">
        <v>70</v>
      </c>
      <c r="E86" s="132" t="s">
        <v>6374</v>
      </c>
      <c r="F86" s="132" t="s">
        <v>6375</v>
      </c>
      <c r="I86" s="125"/>
      <c r="J86" s="133">
        <f>BK86</f>
        <v>0</v>
      </c>
      <c r="L86" s="122"/>
      <c r="M86" s="127"/>
      <c r="P86" s="128">
        <f>SUM(P87:P100)</f>
        <v>0</v>
      </c>
      <c r="R86" s="128">
        <f>SUM(R87:R100)</f>
        <v>0</v>
      </c>
      <c r="T86" s="129">
        <f>SUM(T87:T100)</f>
        <v>0</v>
      </c>
      <c r="AR86" s="123" t="s">
        <v>89</v>
      </c>
      <c r="AT86" s="130" t="s">
        <v>70</v>
      </c>
      <c r="AU86" s="130" t="s">
        <v>78</v>
      </c>
      <c r="AY86" s="123" t="s">
        <v>304</v>
      </c>
      <c r="BK86" s="131">
        <f>SUM(BK87:BK100)</f>
        <v>0</v>
      </c>
    </row>
    <row r="87" spans="2:65" s="1" customFormat="1" ht="16.5" customHeight="1" x14ac:dyDescent="0.2">
      <c r="B87" s="134"/>
      <c r="C87" s="135" t="s">
        <v>78</v>
      </c>
      <c r="D87" s="135" t="s">
        <v>306</v>
      </c>
      <c r="E87" s="136" t="s">
        <v>6376</v>
      </c>
      <c r="F87" s="137" t="s">
        <v>6377</v>
      </c>
      <c r="G87" s="138" t="s">
        <v>6378</v>
      </c>
      <c r="H87" s="139">
        <v>1</v>
      </c>
      <c r="I87" s="140"/>
      <c r="J87" s="141">
        <f>ROUND(I87*H87,2)</f>
        <v>0</v>
      </c>
      <c r="K87" s="137" t="s">
        <v>309</v>
      </c>
      <c r="L87" s="33"/>
      <c r="M87" s="142" t="s">
        <v>2</v>
      </c>
      <c r="N87" s="143" t="s">
        <v>42</v>
      </c>
      <c r="P87" s="144">
        <f>O87*H87</f>
        <v>0</v>
      </c>
      <c r="Q87" s="144">
        <v>0</v>
      </c>
      <c r="R87" s="144">
        <f>Q87*H87</f>
        <v>0</v>
      </c>
      <c r="S87" s="144">
        <v>0</v>
      </c>
      <c r="T87" s="145">
        <f>S87*H87</f>
        <v>0</v>
      </c>
      <c r="AR87" s="146" t="s">
        <v>6379</v>
      </c>
      <c r="AT87" s="146" t="s">
        <v>306</v>
      </c>
      <c r="AU87" s="146" t="s">
        <v>80</v>
      </c>
      <c r="AY87" s="18" t="s">
        <v>304</v>
      </c>
      <c r="BE87" s="147">
        <f>IF(N87="základní",J87,0)</f>
        <v>0</v>
      </c>
      <c r="BF87" s="147">
        <f>IF(N87="snížená",J87,0)</f>
        <v>0</v>
      </c>
      <c r="BG87" s="147">
        <f>IF(N87="zákl. přenesená",J87,0)</f>
        <v>0</v>
      </c>
      <c r="BH87" s="147">
        <f>IF(N87="sníž. přenesená",J87,0)</f>
        <v>0</v>
      </c>
      <c r="BI87" s="147">
        <f>IF(N87="nulová",J87,0)</f>
        <v>0</v>
      </c>
      <c r="BJ87" s="18" t="s">
        <v>78</v>
      </c>
      <c r="BK87" s="147">
        <f>ROUND(I87*H87,2)</f>
        <v>0</v>
      </c>
      <c r="BL87" s="18" t="s">
        <v>6379</v>
      </c>
      <c r="BM87" s="146" t="s">
        <v>6380</v>
      </c>
    </row>
    <row r="88" spans="2:65" s="1" customFormat="1" x14ac:dyDescent="0.2">
      <c r="B88" s="33"/>
      <c r="D88" s="148" t="s">
        <v>311</v>
      </c>
      <c r="F88" s="149" t="s">
        <v>6381</v>
      </c>
      <c r="I88" s="150"/>
      <c r="L88" s="33"/>
      <c r="M88" s="151"/>
      <c r="T88" s="54"/>
      <c r="AT88" s="18" t="s">
        <v>311</v>
      </c>
      <c r="AU88" s="18" t="s">
        <v>80</v>
      </c>
    </row>
    <row r="89" spans="2:65" s="13" customFormat="1" x14ac:dyDescent="0.2">
      <c r="B89" s="159"/>
      <c r="D89" s="153" t="s">
        <v>313</v>
      </c>
      <c r="E89" s="160" t="s">
        <v>2</v>
      </c>
      <c r="F89" s="161" t="s">
        <v>6382</v>
      </c>
      <c r="H89" s="162">
        <v>1</v>
      </c>
      <c r="I89" s="163"/>
      <c r="L89" s="159"/>
      <c r="M89" s="164"/>
      <c r="T89" s="165"/>
      <c r="AT89" s="160" t="s">
        <v>313</v>
      </c>
      <c r="AU89" s="160" t="s">
        <v>80</v>
      </c>
      <c r="AV89" s="13" t="s">
        <v>80</v>
      </c>
      <c r="AW89" s="13" t="s">
        <v>32</v>
      </c>
      <c r="AX89" s="13" t="s">
        <v>78</v>
      </c>
      <c r="AY89" s="160" t="s">
        <v>304</v>
      </c>
    </row>
    <row r="90" spans="2:65" s="1" customFormat="1" ht="16.5" customHeight="1" x14ac:dyDescent="0.2">
      <c r="B90" s="134"/>
      <c r="C90" s="135" t="s">
        <v>80</v>
      </c>
      <c r="D90" s="135" t="s">
        <v>306</v>
      </c>
      <c r="E90" s="136" t="s">
        <v>6383</v>
      </c>
      <c r="F90" s="137" t="s">
        <v>6384</v>
      </c>
      <c r="G90" s="138" t="s">
        <v>6378</v>
      </c>
      <c r="H90" s="139">
        <v>1</v>
      </c>
      <c r="I90" s="140"/>
      <c r="J90" s="141">
        <f>ROUND(I90*H90,2)</f>
        <v>0</v>
      </c>
      <c r="K90" s="137" t="s">
        <v>309</v>
      </c>
      <c r="L90" s="33"/>
      <c r="M90" s="142" t="s">
        <v>2</v>
      </c>
      <c r="N90" s="143" t="s">
        <v>42</v>
      </c>
      <c r="P90" s="144">
        <f>O90*H90</f>
        <v>0</v>
      </c>
      <c r="Q90" s="144">
        <v>0</v>
      </c>
      <c r="R90" s="144">
        <f>Q90*H90</f>
        <v>0</v>
      </c>
      <c r="S90" s="144">
        <v>0</v>
      </c>
      <c r="T90" s="145">
        <f>S90*H90</f>
        <v>0</v>
      </c>
      <c r="AR90" s="146" t="s">
        <v>6379</v>
      </c>
      <c r="AT90" s="146" t="s">
        <v>306</v>
      </c>
      <c r="AU90" s="146" t="s">
        <v>80</v>
      </c>
      <c r="AY90" s="18" t="s">
        <v>304</v>
      </c>
      <c r="BE90" s="147">
        <f>IF(N90="základní",J90,0)</f>
        <v>0</v>
      </c>
      <c r="BF90" s="147">
        <f>IF(N90="snížená",J90,0)</f>
        <v>0</v>
      </c>
      <c r="BG90" s="147">
        <f>IF(N90="zákl. přenesená",J90,0)</f>
        <v>0</v>
      </c>
      <c r="BH90" s="147">
        <f>IF(N90="sníž. přenesená",J90,0)</f>
        <v>0</v>
      </c>
      <c r="BI90" s="147">
        <f>IF(N90="nulová",J90,0)</f>
        <v>0</v>
      </c>
      <c r="BJ90" s="18" t="s">
        <v>78</v>
      </c>
      <c r="BK90" s="147">
        <f>ROUND(I90*H90,2)</f>
        <v>0</v>
      </c>
      <c r="BL90" s="18" t="s">
        <v>6379</v>
      </c>
      <c r="BM90" s="146" t="s">
        <v>6385</v>
      </c>
    </row>
    <row r="91" spans="2:65" s="1" customFormat="1" x14ac:dyDescent="0.2">
      <c r="B91" s="33"/>
      <c r="D91" s="148" t="s">
        <v>311</v>
      </c>
      <c r="F91" s="149" t="s">
        <v>6386</v>
      </c>
      <c r="I91" s="150"/>
      <c r="L91" s="33"/>
      <c r="M91" s="151"/>
      <c r="T91" s="54"/>
      <c r="AT91" s="18" t="s">
        <v>311</v>
      </c>
      <c r="AU91" s="18" t="s">
        <v>80</v>
      </c>
    </row>
    <row r="92" spans="2:65" s="1" customFormat="1" ht="16.5" customHeight="1" x14ac:dyDescent="0.2">
      <c r="B92" s="134"/>
      <c r="C92" s="135" t="s">
        <v>322</v>
      </c>
      <c r="D92" s="135" t="s">
        <v>306</v>
      </c>
      <c r="E92" s="136" t="s">
        <v>6387</v>
      </c>
      <c r="F92" s="137" t="s">
        <v>6388</v>
      </c>
      <c r="G92" s="138" t="s">
        <v>6378</v>
      </c>
      <c r="H92" s="139">
        <v>1</v>
      </c>
      <c r="I92" s="140"/>
      <c r="J92" s="141">
        <f>ROUND(I92*H92,2)</f>
        <v>0</v>
      </c>
      <c r="K92" s="137" t="s">
        <v>309</v>
      </c>
      <c r="L92" s="33"/>
      <c r="M92" s="142" t="s">
        <v>2</v>
      </c>
      <c r="N92" s="143" t="s">
        <v>42</v>
      </c>
      <c r="P92" s="144">
        <f>O92*H92</f>
        <v>0</v>
      </c>
      <c r="Q92" s="144">
        <v>0</v>
      </c>
      <c r="R92" s="144">
        <f>Q92*H92</f>
        <v>0</v>
      </c>
      <c r="S92" s="144">
        <v>0</v>
      </c>
      <c r="T92" s="145">
        <f>S92*H92</f>
        <v>0</v>
      </c>
      <c r="AR92" s="146" t="s">
        <v>6379</v>
      </c>
      <c r="AT92" s="146" t="s">
        <v>306</v>
      </c>
      <c r="AU92" s="146" t="s">
        <v>80</v>
      </c>
      <c r="AY92" s="18" t="s">
        <v>304</v>
      </c>
      <c r="BE92" s="147">
        <f>IF(N92="základní",J92,0)</f>
        <v>0</v>
      </c>
      <c r="BF92" s="147">
        <f>IF(N92="snížená",J92,0)</f>
        <v>0</v>
      </c>
      <c r="BG92" s="147">
        <f>IF(N92="zákl. přenesená",J92,0)</f>
        <v>0</v>
      </c>
      <c r="BH92" s="147">
        <f>IF(N92="sníž. přenesená",J92,0)</f>
        <v>0</v>
      </c>
      <c r="BI92" s="147">
        <f>IF(N92="nulová",J92,0)</f>
        <v>0</v>
      </c>
      <c r="BJ92" s="18" t="s">
        <v>78</v>
      </c>
      <c r="BK92" s="147">
        <f>ROUND(I92*H92,2)</f>
        <v>0</v>
      </c>
      <c r="BL92" s="18" t="s">
        <v>6379</v>
      </c>
      <c r="BM92" s="146" t="s">
        <v>6389</v>
      </c>
    </row>
    <row r="93" spans="2:65" s="1" customFormat="1" x14ac:dyDescent="0.2">
      <c r="B93" s="33"/>
      <c r="D93" s="148" t="s">
        <v>311</v>
      </c>
      <c r="F93" s="149" t="s">
        <v>6390</v>
      </c>
      <c r="I93" s="150"/>
      <c r="L93" s="33"/>
      <c r="M93" s="151"/>
      <c r="T93" s="54"/>
      <c r="AT93" s="18" t="s">
        <v>311</v>
      </c>
      <c r="AU93" s="18" t="s">
        <v>80</v>
      </c>
    </row>
    <row r="94" spans="2:65" s="1" customFormat="1" ht="16.5" customHeight="1" x14ac:dyDescent="0.2">
      <c r="B94" s="134"/>
      <c r="C94" s="135" t="s">
        <v>86</v>
      </c>
      <c r="D94" s="135" t="s">
        <v>306</v>
      </c>
      <c r="E94" s="136" t="s">
        <v>6391</v>
      </c>
      <c r="F94" s="137" t="s">
        <v>6392</v>
      </c>
      <c r="G94" s="138" t="s">
        <v>6378</v>
      </c>
      <c r="H94" s="139">
        <v>1</v>
      </c>
      <c r="I94" s="140"/>
      <c r="J94" s="141">
        <f>ROUND(I94*H94,2)</f>
        <v>0</v>
      </c>
      <c r="K94" s="137" t="s">
        <v>309</v>
      </c>
      <c r="L94" s="33"/>
      <c r="M94" s="142" t="s">
        <v>2</v>
      </c>
      <c r="N94" s="143" t="s">
        <v>42</v>
      </c>
      <c r="P94" s="144">
        <f>O94*H94</f>
        <v>0</v>
      </c>
      <c r="Q94" s="144">
        <v>0</v>
      </c>
      <c r="R94" s="144">
        <f>Q94*H94</f>
        <v>0</v>
      </c>
      <c r="S94" s="144">
        <v>0</v>
      </c>
      <c r="T94" s="145">
        <f>S94*H94</f>
        <v>0</v>
      </c>
      <c r="AR94" s="146" t="s">
        <v>6379</v>
      </c>
      <c r="AT94" s="146" t="s">
        <v>306</v>
      </c>
      <c r="AU94" s="146" t="s">
        <v>80</v>
      </c>
      <c r="AY94" s="18" t="s">
        <v>304</v>
      </c>
      <c r="BE94" s="147">
        <f>IF(N94="základní",J94,0)</f>
        <v>0</v>
      </c>
      <c r="BF94" s="147">
        <f>IF(N94="snížená",J94,0)</f>
        <v>0</v>
      </c>
      <c r="BG94" s="147">
        <f>IF(N94="zákl. přenesená",J94,0)</f>
        <v>0</v>
      </c>
      <c r="BH94" s="147">
        <f>IF(N94="sníž. přenesená",J94,0)</f>
        <v>0</v>
      </c>
      <c r="BI94" s="147">
        <f>IF(N94="nulová",J94,0)</f>
        <v>0</v>
      </c>
      <c r="BJ94" s="18" t="s">
        <v>78</v>
      </c>
      <c r="BK94" s="147">
        <f>ROUND(I94*H94,2)</f>
        <v>0</v>
      </c>
      <c r="BL94" s="18" t="s">
        <v>6379</v>
      </c>
      <c r="BM94" s="146" t="s">
        <v>6393</v>
      </c>
    </row>
    <row r="95" spans="2:65" s="1" customFormat="1" x14ac:dyDescent="0.2">
      <c r="B95" s="33"/>
      <c r="D95" s="148" t="s">
        <v>311</v>
      </c>
      <c r="F95" s="149" t="s">
        <v>6394</v>
      </c>
      <c r="I95" s="150"/>
      <c r="L95" s="33"/>
      <c r="M95" s="151"/>
      <c r="T95" s="54"/>
      <c r="AT95" s="18" t="s">
        <v>311</v>
      </c>
      <c r="AU95" s="18" t="s">
        <v>80</v>
      </c>
    </row>
    <row r="96" spans="2:65" s="13" customFormat="1" ht="22.5" x14ac:dyDescent="0.2">
      <c r="B96" s="159"/>
      <c r="D96" s="153" t="s">
        <v>313</v>
      </c>
      <c r="E96" s="160" t="s">
        <v>2</v>
      </c>
      <c r="F96" s="161" t="s">
        <v>6395</v>
      </c>
      <c r="H96" s="162">
        <v>1</v>
      </c>
      <c r="I96" s="163"/>
      <c r="L96" s="159"/>
      <c r="M96" s="164"/>
      <c r="T96" s="165"/>
      <c r="AT96" s="160" t="s">
        <v>313</v>
      </c>
      <c r="AU96" s="160" t="s">
        <v>80</v>
      </c>
      <c r="AV96" s="13" t="s">
        <v>80</v>
      </c>
      <c r="AW96" s="13" t="s">
        <v>32</v>
      </c>
      <c r="AX96" s="13" t="s">
        <v>78</v>
      </c>
      <c r="AY96" s="160" t="s">
        <v>304</v>
      </c>
    </row>
    <row r="97" spans="2:65" s="12" customFormat="1" ht="22.5" x14ac:dyDescent="0.2">
      <c r="B97" s="152"/>
      <c r="D97" s="153" t="s">
        <v>313</v>
      </c>
      <c r="E97" s="154" t="s">
        <v>2</v>
      </c>
      <c r="F97" s="155" t="s">
        <v>6396</v>
      </c>
      <c r="H97" s="154" t="s">
        <v>2</v>
      </c>
      <c r="I97" s="156"/>
      <c r="L97" s="152"/>
      <c r="M97" s="157"/>
      <c r="T97" s="158"/>
      <c r="AT97" s="154" t="s">
        <v>313</v>
      </c>
      <c r="AU97" s="154" t="s">
        <v>80</v>
      </c>
      <c r="AV97" s="12" t="s">
        <v>78</v>
      </c>
      <c r="AW97" s="12" t="s">
        <v>32</v>
      </c>
      <c r="AX97" s="12" t="s">
        <v>71</v>
      </c>
      <c r="AY97" s="154" t="s">
        <v>304</v>
      </c>
    </row>
    <row r="98" spans="2:65" s="12" customFormat="1" x14ac:dyDescent="0.2">
      <c r="B98" s="152"/>
      <c r="D98" s="153" t="s">
        <v>313</v>
      </c>
      <c r="E98" s="154" t="s">
        <v>2</v>
      </c>
      <c r="F98" s="155" t="s">
        <v>6397</v>
      </c>
      <c r="H98" s="154" t="s">
        <v>2</v>
      </c>
      <c r="I98" s="156"/>
      <c r="L98" s="152"/>
      <c r="M98" s="157"/>
      <c r="T98" s="158"/>
      <c r="AT98" s="154" t="s">
        <v>313</v>
      </c>
      <c r="AU98" s="154" t="s">
        <v>80</v>
      </c>
      <c r="AV98" s="12" t="s">
        <v>78</v>
      </c>
      <c r="AW98" s="12" t="s">
        <v>32</v>
      </c>
      <c r="AX98" s="12" t="s">
        <v>71</v>
      </c>
      <c r="AY98" s="154" t="s">
        <v>304</v>
      </c>
    </row>
    <row r="99" spans="2:65" s="1" customFormat="1" ht="16.5" customHeight="1" x14ac:dyDescent="0.2">
      <c r="B99" s="134"/>
      <c r="C99" s="135" t="s">
        <v>89</v>
      </c>
      <c r="D99" s="135" t="s">
        <v>306</v>
      </c>
      <c r="E99" s="136" t="s">
        <v>6398</v>
      </c>
      <c r="F99" s="137" t="s">
        <v>5542</v>
      </c>
      <c r="G99" s="138" t="s">
        <v>6378</v>
      </c>
      <c r="H99" s="139">
        <v>1</v>
      </c>
      <c r="I99" s="140"/>
      <c r="J99" s="141">
        <f>ROUND(I99*H99,2)</f>
        <v>0</v>
      </c>
      <c r="K99" s="137" t="s">
        <v>309</v>
      </c>
      <c r="L99" s="33"/>
      <c r="M99" s="142" t="s">
        <v>2</v>
      </c>
      <c r="N99" s="143" t="s">
        <v>42</v>
      </c>
      <c r="P99" s="144">
        <f>O99*H99</f>
        <v>0</v>
      </c>
      <c r="Q99" s="144">
        <v>0</v>
      </c>
      <c r="R99" s="144">
        <f>Q99*H99</f>
        <v>0</v>
      </c>
      <c r="S99" s="144">
        <v>0</v>
      </c>
      <c r="T99" s="145">
        <f>S99*H99</f>
        <v>0</v>
      </c>
      <c r="AR99" s="146" t="s">
        <v>6379</v>
      </c>
      <c r="AT99" s="146" t="s">
        <v>306</v>
      </c>
      <c r="AU99" s="146" t="s">
        <v>80</v>
      </c>
      <c r="AY99" s="18" t="s">
        <v>304</v>
      </c>
      <c r="BE99" s="147">
        <f>IF(N99="základní",J99,0)</f>
        <v>0</v>
      </c>
      <c r="BF99" s="147">
        <f>IF(N99="snížená",J99,0)</f>
        <v>0</v>
      </c>
      <c r="BG99" s="147">
        <f>IF(N99="zákl. přenesená",J99,0)</f>
        <v>0</v>
      </c>
      <c r="BH99" s="147">
        <f>IF(N99="sníž. přenesená",J99,0)</f>
        <v>0</v>
      </c>
      <c r="BI99" s="147">
        <f>IF(N99="nulová",J99,0)</f>
        <v>0</v>
      </c>
      <c r="BJ99" s="18" t="s">
        <v>78</v>
      </c>
      <c r="BK99" s="147">
        <f>ROUND(I99*H99,2)</f>
        <v>0</v>
      </c>
      <c r="BL99" s="18" t="s">
        <v>6379</v>
      </c>
      <c r="BM99" s="146" t="s">
        <v>6399</v>
      </c>
    </row>
    <row r="100" spans="2:65" s="1" customFormat="1" x14ac:dyDescent="0.2">
      <c r="B100" s="33"/>
      <c r="D100" s="148" t="s">
        <v>311</v>
      </c>
      <c r="F100" s="149" t="s">
        <v>6400</v>
      </c>
      <c r="I100" s="150"/>
      <c r="L100" s="33"/>
      <c r="M100" s="151"/>
      <c r="T100" s="54"/>
      <c r="AT100" s="18" t="s">
        <v>311</v>
      </c>
      <c r="AU100" s="18" t="s">
        <v>80</v>
      </c>
    </row>
    <row r="101" spans="2:65" s="11" customFormat="1" ht="22.9" customHeight="1" x14ac:dyDescent="0.2">
      <c r="B101" s="122"/>
      <c r="D101" s="123" t="s">
        <v>70</v>
      </c>
      <c r="E101" s="132" t="s">
        <v>6401</v>
      </c>
      <c r="F101" s="132" t="s">
        <v>6402</v>
      </c>
      <c r="I101" s="125"/>
      <c r="J101" s="133">
        <f>BK101</f>
        <v>0</v>
      </c>
      <c r="L101" s="122"/>
      <c r="M101" s="127"/>
      <c r="P101" s="128">
        <f>SUM(P102:P111)</f>
        <v>0</v>
      </c>
      <c r="R101" s="128">
        <f>SUM(R102:R111)</f>
        <v>0</v>
      </c>
      <c r="T101" s="129">
        <f>SUM(T102:T111)</f>
        <v>0</v>
      </c>
      <c r="AR101" s="123" t="s">
        <v>89</v>
      </c>
      <c r="AT101" s="130" t="s">
        <v>70</v>
      </c>
      <c r="AU101" s="130" t="s">
        <v>78</v>
      </c>
      <c r="AY101" s="123" t="s">
        <v>304</v>
      </c>
      <c r="BK101" s="131">
        <f>SUM(BK102:BK111)</f>
        <v>0</v>
      </c>
    </row>
    <row r="102" spans="2:65" s="1" customFormat="1" ht="16.5" customHeight="1" x14ac:dyDescent="0.2">
      <c r="B102" s="134"/>
      <c r="C102" s="135" t="s">
        <v>92</v>
      </c>
      <c r="D102" s="135" t="s">
        <v>306</v>
      </c>
      <c r="E102" s="136" t="s">
        <v>6403</v>
      </c>
      <c r="F102" s="137" t="s">
        <v>6402</v>
      </c>
      <c r="G102" s="138" t="s">
        <v>6378</v>
      </c>
      <c r="H102" s="139">
        <v>1</v>
      </c>
      <c r="I102" s="140"/>
      <c r="J102" s="141">
        <f>ROUND(I102*H102,2)</f>
        <v>0</v>
      </c>
      <c r="K102" s="137" t="s">
        <v>309</v>
      </c>
      <c r="L102" s="33"/>
      <c r="M102" s="142" t="s">
        <v>2</v>
      </c>
      <c r="N102" s="143" t="s">
        <v>42</v>
      </c>
      <c r="P102" s="144">
        <f>O102*H102</f>
        <v>0</v>
      </c>
      <c r="Q102" s="144">
        <v>0</v>
      </c>
      <c r="R102" s="144">
        <f>Q102*H102</f>
        <v>0</v>
      </c>
      <c r="S102" s="144">
        <v>0</v>
      </c>
      <c r="T102" s="145">
        <f>S102*H102</f>
        <v>0</v>
      </c>
      <c r="AR102" s="146" t="s">
        <v>6379</v>
      </c>
      <c r="AT102" s="146" t="s">
        <v>306</v>
      </c>
      <c r="AU102" s="146" t="s">
        <v>80</v>
      </c>
      <c r="AY102" s="18" t="s">
        <v>304</v>
      </c>
      <c r="BE102" s="147">
        <f>IF(N102="základní",J102,0)</f>
        <v>0</v>
      </c>
      <c r="BF102" s="147">
        <f>IF(N102="snížená",J102,0)</f>
        <v>0</v>
      </c>
      <c r="BG102" s="147">
        <f>IF(N102="zákl. přenesená",J102,0)</f>
        <v>0</v>
      </c>
      <c r="BH102" s="147">
        <f>IF(N102="sníž. přenesená",J102,0)</f>
        <v>0</v>
      </c>
      <c r="BI102" s="147">
        <f>IF(N102="nulová",J102,0)</f>
        <v>0</v>
      </c>
      <c r="BJ102" s="18" t="s">
        <v>78</v>
      </c>
      <c r="BK102" s="147">
        <f>ROUND(I102*H102,2)</f>
        <v>0</v>
      </c>
      <c r="BL102" s="18" t="s">
        <v>6379</v>
      </c>
      <c r="BM102" s="146" t="s">
        <v>6404</v>
      </c>
    </row>
    <row r="103" spans="2:65" s="1" customFormat="1" x14ac:dyDescent="0.2">
      <c r="B103" s="33"/>
      <c r="D103" s="148" t="s">
        <v>311</v>
      </c>
      <c r="F103" s="149" t="s">
        <v>6405</v>
      </c>
      <c r="I103" s="150"/>
      <c r="L103" s="33"/>
      <c r="M103" s="151"/>
      <c r="T103" s="54"/>
      <c r="AT103" s="18" t="s">
        <v>311</v>
      </c>
      <c r="AU103" s="18" t="s">
        <v>80</v>
      </c>
    </row>
    <row r="104" spans="2:65" s="13" customFormat="1" ht="33.75" x14ac:dyDescent="0.2">
      <c r="B104" s="159"/>
      <c r="D104" s="153" t="s">
        <v>313</v>
      </c>
      <c r="E104" s="160" t="s">
        <v>2</v>
      </c>
      <c r="F104" s="161" t="s">
        <v>6406</v>
      </c>
      <c r="H104" s="162">
        <v>1</v>
      </c>
      <c r="I104" s="163"/>
      <c r="L104" s="159"/>
      <c r="M104" s="164"/>
      <c r="T104" s="165"/>
      <c r="AT104" s="160" t="s">
        <v>313</v>
      </c>
      <c r="AU104" s="160" t="s">
        <v>80</v>
      </c>
      <c r="AV104" s="13" t="s">
        <v>80</v>
      </c>
      <c r="AW104" s="13" t="s">
        <v>32</v>
      </c>
      <c r="AX104" s="13" t="s">
        <v>71</v>
      </c>
      <c r="AY104" s="160" t="s">
        <v>304</v>
      </c>
    </row>
    <row r="105" spans="2:65" s="12" customFormat="1" ht="33.75" x14ac:dyDescent="0.2">
      <c r="B105" s="152"/>
      <c r="D105" s="153" t="s">
        <v>313</v>
      </c>
      <c r="E105" s="154" t="s">
        <v>2</v>
      </c>
      <c r="F105" s="155" t="s">
        <v>6407</v>
      </c>
      <c r="H105" s="154" t="s">
        <v>2</v>
      </c>
      <c r="I105" s="156"/>
      <c r="L105" s="152"/>
      <c r="M105" s="157"/>
      <c r="T105" s="158"/>
      <c r="AT105" s="154" t="s">
        <v>313</v>
      </c>
      <c r="AU105" s="154" t="s">
        <v>80</v>
      </c>
      <c r="AV105" s="12" t="s">
        <v>78</v>
      </c>
      <c r="AW105" s="12" t="s">
        <v>32</v>
      </c>
      <c r="AX105" s="12" t="s">
        <v>71</v>
      </c>
      <c r="AY105" s="154" t="s">
        <v>304</v>
      </c>
    </row>
    <row r="106" spans="2:65" s="12" customFormat="1" ht="22.5" x14ac:dyDescent="0.2">
      <c r="B106" s="152"/>
      <c r="D106" s="153" t="s">
        <v>313</v>
      </c>
      <c r="E106" s="154" t="s">
        <v>2</v>
      </c>
      <c r="F106" s="155" t="s">
        <v>6408</v>
      </c>
      <c r="H106" s="154" t="s">
        <v>2</v>
      </c>
      <c r="I106" s="156"/>
      <c r="L106" s="152"/>
      <c r="M106" s="157"/>
      <c r="T106" s="158"/>
      <c r="AT106" s="154" t="s">
        <v>313</v>
      </c>
      <c r="AU106" s="154" t="s">
        <v>80</v>
      </c>
      <c r="AV106" s="12" t="s">
        <v>78</v>
      </c>
      <c r="AW106" s="12" t="s">
        <v>32</v>
      </c>
      <c r="AX106" s="12" t="s">
        <v>71</v>
      </c>
      <c r="AY106" s="154" t="s">
        <v>304</v>
      </c>
    </row>
    <row r="107" spans="2:65" s="12" customFormat="1" x14ac:dyDescent="0.2">
      <c r="B107" s="152"/>
      <c r="D107" s="153" t="s">
        <v>313</v>
      </c>
      <c r="E107" s="154" t="s">
        <v>2</v>
      </c>
      <c r="F107" s="155" t="s">
        <v>6409</v>
      </c>
      <c r="H107" s="154" t="s">
        <v>2</v>
      </c>
      <c r="I107" s="156"/>
      <c r="L107" s="152"/>
      <c r="M107" s="157"/>
      <c r="T107" s="158"/>
      <c r="AT107" s="154" t="s">
        <v>313</v>
      </c>
      <c r="AU107" s="154" t="s">
        <v>80</v>
      </c>
      <c r="AV107" s="12" t="s">
        <v>78</v>
      </c>
      <c r="AW107" s="12" t="s">
        <v>32</v>
      </c>
      <c r="AX107" s="12" t="s">
        <v>71</v>
      </c>
      <c r="AY107" s="154" t="s">
        <v>304</v>
      </c>
    </row>
    <row r="108" spans="2:65" s="12" customFormat="1" ht="33.75" x14ac:dyDescent="0.2">
      <c r="B108" s="152"/>
      <c r="D108" s="153" t="s">
        <v>313</v>
      </c>
      <c r="E108" s="154" t="s">
        <v>2</v>
      </c>
      <c r="F108" s="155" t="s">
        <v>6410</v>
      </c>
      <c r="H108" s="154" t="s">
        <v>2</v>
      </c>
      <c r="I108" s="156"/>
      <c r="L108" s="152"/>
      <c r="M108" s="157"/>
      <c r="T108" s="158"/>
      <c r="AT108" s="154" t="s">
        <v>313</v>
      </c>
      <c r="AU108" s="154" t="s">
        <v>80</v>
      </c>
      <c r="AV108" s="12" t="s">
        <v>78</v>
      </c>
      <c r="AW108" s="12" t="s">
        <v>32</v>
      </c>
      <c r="AX108" s="12" t="s">
        <v>71</v>
      </c>
      <c r="AY108" s="154" t="s">
        <v>304</v>
      </c>
    </row>
    <row r="109" spans="2:65" s="12" customFormat="1" x14ac:dyDescent="0.2">
      <c r="B109" s="152"/>
      <c r="D109" s="153" t="s">
        <v>313</v>
      </c>
      <c r="E109" s="154" t="s">
        <v>2</v>
      </c>
      <c r="F109" s="155" t="s">
        <v>6411</v>
      </c>
      <c r="H109" s="154" t="s">
        <v>2</v>
      </c>
      <c r="I109" s="156"/>
      <c r="L109" s="152"/>
      <c r="M109" s="157"/>
      <c r="T109" s="158"/>
      <c r="AT109" s="154" t="s">
        <v>313</v>
      </c>
      <c r="AU109" s="154" t="s">
        <v>80</v>
      </c>
      <c r="AV109" s="12" t="s">
        <v>78</v>
      </c>
      <c r="AW109" s="12" t="s">
        <v>32</v>
      </c>
      <c r="AX109" s="12" t="s">
        <v>71</v>
      </c>
      <c r="AY109" s="154" t="s">
        <v>304</v>
      </c>
    </row>
    <row r="110" spans="2:65" s="12" customFormat="1" x14ac:dyDescent="0.2">
      <c r="B110" s="152"/>
      <c r="D110" s="153" t="s">
        <v>313</v>
      </c>
      <c r="E110" s="154" t="s">
        <v>2</v>
      </c>
      <c r="F110" s="155" t="s">
        <v>6412</v>
      </c>
      <c r="H110" s="154" t="s">
        <v>2</v>
      </c>
      <c r="I110" s="156"/>
      <c r="L110" s="152"/>
      <c r="M110" s="157"/>
      <c r="T110" s="158"/>
      <c r="AT110" s="154" t="s">
        <v>313</v>
      </c>
      <c r="AU110" s="154" t="s">
        <v>80</v>
      </c>
      <c r="AV110" s="12" t="s">
        <v>78</v>
      </c>
      <c r="AW110" s="12" t="s">
        <v>32</v>
      </c>
      <c r="AX110" s="12" t="s">
        <v>71</v>
      </c>
      <c r="AY110" s="154" t="s">
        <v>304</v>
      </c>
    </row>
    <row r="111" spans="2:65" s="15" customFormat="1" x14ac:dyDescent="0.2">
      <c r="B111" s="173"/>
      <c r="D111" s="153" t="s">
        <v>313</v>
      </c>
      <c r="E111" s="174" t="s">
        <v>2</v>
      </c>
      <c r="F111" s="175" t="s">
        <v>323</v>
      </c>
      <c r="H111" s="176">
        <v>1</v>
      </c>
      <c r="I111" s="177"/>
      <c r="L111" s="173"/>
      <c r="M111" s="178"/>
      <c r="T111" s="179"/>
      <c r="AT111" s="174" t="s">
        <v>313</v>
      </c>
      <c r="AU111" s="174" t="s">
        <v>80</v>
      </c>
      <c r="AV111" s="15" t="s">
        <v>86</v>
      </c>
      <c r="AW111" s="15" t="s">
        <v>32</v>
      </c>
      <c r="AX111" s="15" t="s">
        <v>78</v>
      </c>
      <c r="AY111" s="174" t="s">
        <v>304</v>
      </c>
    </row>
    <row r="112" spans="2:65" s="11" customFormat="1" ht="22.9" customHeight="1" x14ac:dyDescent="0.2">
      <c r="B112" s="122"/>
      <c r="D112" s="123" t="s">
        <v>70</v>
      </c>
      <c r="E112" s="132" t="s">
        <v>6413</v>
      </c>
      <c r="F112" s="132" t="s">
        <v>6414</v>
      </c>
      <c r="I112" s="125"/>
      <c r="J112" s="133">
        <f>BK112</f>
        <v>0</v>
      </c>
      <c r="L112" s="122"/>
      <c r="M112" s="127"/>
      <c r="P112" s="128">
        <f>SUM(P113:P135)</f>
        <v>0</v>
      </c>
      <c r="R112" s="128">
        <f>SUM(R113:R135)</f>
        <v>0</v>
      </c>
      <c r="T112" s="129">
        <f>SUM(T113:T135)</f>
        <v>0</v>
      </c>
      <c r="AR112" s="123" t="s">
        <v>89</v>
      </c>
      <c r="AT112" s="130" t="s">
        <v>70</v>
      </c>
      <c r="AU112" s="130" t="s">
        <v>78</v>
      </c>
      <c r="AY112" s="123" t="s">
        <v>304</v>
      </c>
      <c r="BK112" s="131">
        <f>SUM(BK113:BK135)</f>
        <v>0</v>
      </c>
    </row>
    <row r="113" spans="2:65" s="1" customFormat="1" ht="16.5" customHeight="1" x14ac:dyDescent="0.2">
      <c r="B113" s="134"/>
      <c r="C113" s="135" t="s">
        <v>95</v>
      </c>
      <c r="D113" s="135" t="s">
        <v>306</v>
      </c>
      <c r="E113" s="136" t="s">
        <v>6415</v>
      </c>
      <c r="F113" s="137" t="s">
        <v>6416</v>
      </c>
      <c r="G113" s="138" t="s">
        <v>6378</v>
      </c>
      <c r="H113" s="139">
        <v>1</v>
      </c>
      <c r="I113" s="140"/>
      <c r="J113" s="141">
        <f>ROUND(I113*H113,2)</f>
        <v>0</v>
      </c>
      <c r="K113" s="137" t="s">
        <v>309</v>
      </c>
      <c r="L113" s="33"/>
      <c r="M113" s="142" t="s">
        <v>2</v>
      </c>
      <c r="N113" s="143" t="s">
        <v>42</v>
      </c>
      <c r="P113" s="144">
        <f>O113*H113</f>
        <v>0</v>
      </c>
      <c r="Q113" s="144">
        <v>0</v>
      </c>
      <c r="R113" s="144">
        <f>Q113*H113</f>
        <v>0</v>
      </c>
      <c r="S113" s="144">
        <v>0</v>
      </c>
      <c r="T113" s="145">
        <f>S113*H113</f>
        <v>0</v>
      </c>
      <c r="AR113" s="146" t="s">
        <v>6379</v>
      </c>
      <c r="AT113" s="146" t="s">
        <v>306</v>
      </c>
      <c r="AU113" s="146" t="s">
        <v>80</v>
      </c>
      <c r="AY113" s="18" t="s">
        <v>304</v>
      </c>
      <c r="BE113" s="147">
        <f>IF(N113="základní",J113,0)</f>
        <v>0</v>
      </c>
      <c r="BF113" s="147">
        <f>IF(N113="snížená",J113,0)</f>
        <v>0</v>
      </c>
      <c r="BG113" s="147">
        <f>IF(N113="zákl. přenesená",J113,0)</f>
        <v>0</v>
      </c>
      <c r="BH113" s="147">
        <f>IF(N113="sníž. přenesená",J113,0)</f>
        <v>0</v>
      </c>
      <c r="BI113" s="147">
        <f>IF(N113="nulová",J113,0)</f>
        <v>0</v>
      </c>
      <c r="BJ113" s="18" t="s">
        <v>78</v>
      </c>
      <c r="BK113" s="147">
        <f>ROUND(I113*H113,2)</f>
        <v>0</v>
      </c>
      <c r="BL113" s="18" t="s">
        <v>6379</v>
      </c>
      <c r="BM113" s="146" t="s">
        <v>6417</v>
      </c>
    </row>
    <row r="114" spans="2:65" s="1" customFormat="1" x14ac:dyDescent="0.2">
      <c r="B114" s="33"/>
      <c r="D114" s="148" t="s">
        <v>311</v>
      </c>
      <c r="F114" s="149" t="s">
        <v>6418</v>
      </c>
      <c r="I114" s="150"/>
      <c r="L114" s="33"/>
      <c r="M114" s="151"/>
      <c r="T114" s="54"/>
      <c r="AT114" s="18" t="s">
        <v>311</v>
      </c>
      <c r="AU114" s="18" t="s">
        <v>80</v>
      </c>
    </row>
    <row r="115" spans="2:65" s="13" customFormat="1" x14ac:dyDescent="0.2">
      <c r="B115" s="159"/>
      <c r="D115" s="153" t="s">
        <v>313</v>
      </c>
      <c r="E115" s="160" t="s">
        <v>2</v>
      </c>
      <c r="F115" s="161" t="s">
        <v>6419</v>
      </c>
      <c r="H115" s="162">
        <v>1</v>
      </c>
      <c r="I115" s="163"/>
      <c r="L115" s="159"/>
      <c r="M115" s="164"/>
      <c r="T115" s="165"/>
      <c r="AT115" s="160" t="s">
        <v>313</v>
      </c>
      <c r="AU115" s="160" t="s">
        <v>80</v>
      </c>
      <c r="AV115" s="13" t="s">
        <v>80</v>
      </c>
      <c r="AW115" s="13" t="s">
        <v>32</v>
      </c>
      <c r="AX115" s="13" t="s">
        <v>78</v>
      </c>
      <c r="AY115" s="160" t="s">
        <v>304</v>
      </c>
    </row>
    <row r="116" spans="2:65" s="12" customFormat="1" ht="22.5" x14ac:dyDescent="0.2">
      <c r="B116" s="152"/>
      <c r="D116" s="153" t="s">
        <v>313</v>
      </c>
      <c r="E116" s="154" t="s">
        <v>2</v>
      </c>
      <c r="F116" s="155" t="s">
        <v>6420</v>
      </c>
      <c r="H116" s="154" t="s">
        <v>2</v>
      </c>
      <c r="I116" s="156"/>
      <c r="L116" s="152"/>
      <c r="M116" s="157"/>
      <c r="T116" s="158"/>
      <c r="AT116" s="154" t="s">
        <v>313</v>
      </c>
      <c r="AU116" s="154" t="s">
        <v>80</v>
      </c>
      <c r="AV116" s="12" t="s">
        <v>78</v>
      </c>
      <c r="AW116" s="12" t="s">
        <v>32</v>
      </c>
      <c r="AX116" s="12" t="s">
        <v>71</v>
      </c>
      <c r="AY116" s="154" t="s">
        <v>304</v>
      </c>
    </row>
    <row r="117" spans="2:65" s="12" customFormat="1" x14ac:dyDescent="0.2">
      <c r="B117" s="152"/>
      <c r="D117" s="153" t="s">
        <v>313</v>
      </c>
      <c r="E117" s="154" t="s">
        <v>2</v>
      </c>
      <c r="F117" s="155" t="s">
        <v>6421</v>
      </c>
      <c r="H117" s="154" t="s">
        <v>2</v>
      </c>
      <c r="I117" s="156"/>
      <c r="L117" s="152"/>
      <c r="M117" s="157"/>
      <c r="T117" s="158"/>
      <c r="AT117" s="154" t="s">
        <v>313</v>
      </c>
      <c r="AU117" s="154" t="s">
        <v>80</v>
      </c>
      <c r="AV117" s="12" t="s">
        <v>78</v>
      </c>
      <c r="AW117" s="12" t="s">
        <v>32</v>
      </c>
      <c r="AX117" s="12" t="s">
        <v>71</v>
      </c>
      <c r="AY117" s="154" t="s">
        <v>304</v>
      </c>
    </row>
    <row r="118" spans="2:65" s="12" customFormat="1" ht="22.5" x14ac:dyDescent="0.2">
      <c r="B118" s="152"/>
      <c r="D118" s="153" t="s">
        <v>313</v>
      </c>
      <c r="E118" s="154" t="s">
        <v>2</v>
      </c>
      <c r="F118" s="155" t="s">
        <v>6422</v>
      </c>
      <c r="H118" s="154" t="s">
        <v>2</v>
      </c>
      <c r="I118" s="156"/>
      <c r="L118" s="152"/>
      <c r="M118" s="157"/>
      <c r="T118" s="158"/>
      <c r="AT118" s="154" t="s">
        <v>313</v>
      </c>
      <c r="AU118" s="154" t="s">
        <v>80</v>
      </c>
      <c r="AV118" s="12" t="s">
        <v>78</v>
      </c>
      <c r="AW118" s="12" t="s">
        <v>32</v>
      </c>
      <c r="AX118" s="12" t="s">
        <v>71</v>
      </c>
      <c r="AY118" s="154" t="s">
        <v>304</v>
      </c>
    </row>
    <row r="119" spans="2:65" s="12" customFormat="1" x14ac:dyDescent="0.2">
      <c r="B119" s="152"/>
      <c r="D119" s="153" t="s">
        <v>313</v>
      </c>
      <c r="E119" s="154" t="s">
        <v>2</v>
      </c>
      <c r="F119" s="155" t="s">
        <v>6423</v>
      </c>
      <c r="H119" s="154" t="s">
        <v>2</v>
      </c>
      <c r="I119" s="156"/>
      <c r="L119" s="152"/>
      <c r="M119" s="157"/>
      <c r="T119" s="158"/>
      <c r="AT119" s="154" t="s">
        <v>313</v>
      </c>
      <c r="AU119" s="154" t="s">
        <v>80</v>
      </c>
      <c r="AV119" s="12" t="s">
        <v>78</v>
      </c>
      <c r="AW119" s="12" t="s">
        <v>32</v>
      </c>
      <c r="AX119" s="12" t="s">
        <v>71</v>
      </c>
      <c r="AY119" s="154" t="s">
        <v>304</v>
      </c>
    </row>
    <row r="120" spans="2:65" s="12" customFormat="1" x14ac:dyDescent="0.2">
      <c r="B120" s="152"/>
      <c r="D120" s="153" t="s">
        <v>313</v>
      </c>
      <c r="E120" s="154" t="s">
        <v>2</v>
      </c>
      <c r="F120" s="155" t="s">
        <v>6424</v>
      </c>
      <c r="H120" s="154" t="s">
        <v>2</v>
      </c>
      <c r="I120" s="156"/>
      <c r="L120" s="152"/>
      <c r="M120" s="157"/>
      <c r="T120" s="158"/>
      <c r="AT120" s="154" t="s">
        <v>313</v>
      </c>
      <c r="AU120" s="154" t="s">
        <v>80</v>
      </c>
      <c r="AV120" s="12" t="s">
        <v>78</v>
      </c>
      <c r="AW120" s="12" t="s">
        <v>32</v>
      </c>
      <c r="AX120" s="12" t="s">
        <v>71</v>
      </c>
      <c r="AY120" s="154" t="s">
        <v>304</v>
      </c>
    </row>
    <row r="121" spans="2:65" s="12" customFormat="1" x14ac:dyDescent="0.2">
      <c r="B121" s="152"/>
      <c r="D121" s="153" t="s">
        <v>313</v>
      </c>
      <c r="E121" s="154" t="s">
        <v>2</v>
      </c>
      <c r="F121" s="155" t="s">
        <v>6425</v>
      </c>
      <c r="H121" s="154" t="s">
        <v>2</v>
      </c>
      <c r="I121" s="156"/>
      <c r="L121" s="152"/>
      <c r="M121" s="157"/>
      <c r="T121" s="158"/>
      <c r="AT121" s="154" t="s">
        <v>313</v>
      </c>
      <c r="AU121" s="154" t="s">
        <v>80</v>
      </c>
      <c r="AV121" s="12" t="s">
        <v>78</v>
      </c>
      <c r="AW121" s="12" t="s">
        <v>32</v>
      </c>
      <c r="AX121" s="12" t="s">
        <v>71</v>
      </c>
      <c r="AY121" s="154" t="s">
        <v>304</v>
      </c>
    </row>
    <row r="122" spans="2:65" s="12" customFormat="1" x14ac:dyDescent="0.2">
      <c r="B122" s="152"/>
      <c r="D122" s="153" t="s">
        <v>313</v>
      </c>
      <c r="E122" s="154" t="s">
        <v>2</v>
      </c>
      <c r="F122" s="155" t="s">
        <v>6426</v>
      </c>
      <c r="H122" s="154" t="s">
        <v>2</v>
      </c>
      <c r="I122" s="156"/>
      <c r="L122" s="152"/>
      <c r="M122" s="157"/>
      <c r="T122" s="158"/>
      <c r="AT122" s="154" t="s">
        <v>313</v>
      </c>
      <c r="AU122" s="154" t="s">
        <v>80</v>
      </c>
      <c r="AV122" s="12" t="s">
        <v>78</v>
      </c>
      <c r="AW122" s="12" t="s">
        <v>32</v>
      </c>
      <c r="AX122" s="12" t="s">
        <v>71</v>
      </c>
      <c r="AY122" s="154" t="s">
        <v>304</v>
      </c>
    </row>
    <row r="123" spans="2:65" s="12" customFormat="1" ht="22.5" x14ac:dyDescent="0.2">
      <c r="B123" s="152"/>
      <c r="D123" s="153" t="s">
        <v>313</v>
      </c>
      <c r="E123" s="154" t="s">
        <v>2</v>
      </c>
      <c r="F123" s="155" t="s">
        <v>6427</v>
      </c>
      <c r="H123" s="154" t="s">
        <v>2</v>
      </c>
      <c r="I123" s="156"/>
      <c r="L123" s="152"/>
      <c r="M123" s="157"/>
      <c r="T123" s="158"/>
      <c r="AT123" s="154" t="s">
        <v>313</v>
      </c>
      <c r="AU123" s="154" t="s">
        <v>80</v>
      </c>
      <c r="AV123" s="12" t="s">
        <v>78</v>
      </c>
      <c r="AW123" s="12" t="s">
        <v>32</v>
      </c>
      <c r="AX123" s="12" t="s">
        <v>71</v>
      </c>
      <c r="AY123" s="154" t="s">
        <v>304</v>
      </c>
    </row>
    <row r="124" spans="2:65" s="12" customFormat="1" ht="33.75" x14ac:dyDescent="0.2">
      <c r="B124" s="152"/>
      <c r="D124" s="153" t="s">
        <v>313</v>
      </c>
      <c r="E124" s="154" t="s">
        <v>2</v>
      </c>
      <c r="F124" s="155" t="s">
        <v>6428</v>
      </c>
      <c r="H124" s="154" t="s">
        <v>2</v>
      </c>
      <c r="I124" s="156"/>
      <c r="L124" s="152"/>
      <c r="M124" s="157"/>
      <c r="T124" s="158"/>
      <c r="AT124" s="154" t="s">
        <v>313</v>
      </c>
      <c r="AU124" s="154" t="s">
        <v>80</v>
      </c>
      <c r="AV124" s="12" t="s">
        <v>78</v>
      </c>
      <c r="AW124" s="12" t="s">
        <v>32</v>
      </c>
      <c r="AX124" s="12" t="s">
        <v>71</v>
      </c>
      <c r="AY124" s="154" t="s">
        <v>304</v>
      </c>
    </row>
    <row r="125" spans="2:65" s="1" customFormat="1" ht="16.5" customHeight="1" x14ac:dyDescent="0.2">
      <c r="B125" s="134"/>
      <c r="C125" s="135" t="s">
        <v>98</v>
      </c>
      <c r="D125" s="135" t="s">
        <v>306</v>
      </c>
      <c r="E125" s="136" t="s">
        <v>6429</v>
      </c>
      <c r="F125" s="137" t="s">
        <v>6430</v>
      </c>
      <c r="G125" s="138" t="s">
        <v>6378</v>
      </c>
      <c r="H125" s="139">
        <v>1</v>
      </c>
      <c r="I125" s="140"/>
      <c r="J125" s="141">
        <f>ROUND(I125*H125,2)</f>
        <v>0</v>
      </c>
      <c r="K125" s="137" t="s">
        <v>309</v>
      </c>
      <c r="L125" s="33"/>
      <c r="M125" s="142" t="s">
        <v>2</v>
      </c>
      <c r="N125" s="143" t="s">
        <v>42</v>
      </c>
      <c r="P125" s="144">
        <f>O125*H125</f>
        <v>0</v>
      </c>
      <c r="Q125" s="144">
        <v>0</v>
      </c>
      <c r="R125" s="144">
        <f>Q125*H125</f>
        <v>0</v>
      </c>
      <c r="S125" s="144">
        <v>0</v>
      </c>
      <c r="T125" s="145">
        <f>S125*H125</f>
        <v>0</v>
      </c>
      <c r="AR125" s="146" t="s">
        <v>6379</v>
      </c>
      <c r="AT125" s="146" t="s">
        <v>306</v>
      </c>
      <c r="AU125" s="146" t="s">
        <v>80</v>
      </c>
      <c r="AY125" s="18" t="s">
        <v>304</v>
      </c>
      <c r="BE125" s="147">
        <f>IF(N125="základní",J125,0)</f>
        <v>0</v>
      </c>
      <c r="BF125" s="147">
        <f>IF(N125="snížená",J125,0)</f>
        <v>0</v>
      </c>
      <c r="BG125" s="147">
        <f>IF(N125="zákl. přenesená",J125,0)</f>
        <v>0</v>
      </c>
      <c r="BH125" s="147">
        <f>IF(N125="sníž. přenesená",J125,0)</f>
        <v>0</v>
      </c>
      <c r="BI125" s="147">
        <f>IF(N125="nulová",J125,0)</f>
        <v>0</v>
      </c>
      <c r="BJ125" s="18" t="s">
        <v>78</v>
      </c>
      <c r="BK125" s="147">
        <f>ROUND(I125*H125,2)</f>
        <v>0</v>
      </c>
      <c r="BL125" s="18" t="s">
        <v>6379</v>
      </c>
      <c r="BM125" s="146" t="s">
        <v>6431</v>
      </c>
    </row>
    <row r="126" spans="2:65" s="1" customFormat="1" x14ac:dyDescent="0.2">
      <c r="B126" s="33"/>
      <c r="D126" s="148" t="s">
        <v>311</v>
      </c>
      <c r="F126" s="149" t="s">
        <v>6432</v>
      </c>
      <c r="I126" s="150"/>
      <c r="L126" s="33"/>
      <c r="M126" s="151"/>
      <c r="T126" s="54"/>
      <c r="AT126" s="18" t="s">
        <v>311</v>
      </c>
      <c r="AU126" s="18" t="s">
        <v>80</v>
      </c>
    </row>
    <row r="127" spans="2:65" s="13" customFormat="1" ht="33.75" x14ac:dyDescent="0.2">
      <c r="B127" s="159"/>
      <c r="D127" s="153" t="s">
        <v>313</v>
      </c>
      <c r="E127" s="160" t="s">
        <v>2</v>
      </c>
      <c r="F127" s="161" t="s">
        <v>6433</v>
      </c>
      <c r="H127" s="162">
        <v>1</v>
      </c>
      <c r="I127" s="163"/>
      <c r="L127" s="159"/>
      <c r="M127" s="164"/>
      <c r="T127" s="165"/>
      <c r="AT127" s="160" t="s">
        <v>313</v>
      </c>
      <c r="AU127" s="160" t="s">
        <v>80</v>
      </c>
      <c r="AV127" s="13" t="s">
        <v>80</v>
      </c>
      <c r="AW127" s="13" t="s">
        <v>32</v>
      </c>
      <c r="AX127" s="13" t="s">
        <v>71</v>
      </c>
      <c r="AY127" s="160" t="s">
        <v>304</v>
      </c>
    </row>
    <row r="128" spans="2:65" s="12" customFormat="1" ht="22.5" x14ac:dyDescent="0.2">
      <c r="B128" s="152"/>
      <c r="D128" s="153" t="s">
        <v>313</v>
      </c>
      <c r="E128" s="154" t="s">
        <v>2</v>
      </c>
      <c r="F128" s="155" t="s">
        <v>6434</v>
      </c>
      <c r="H128" s="154" t="s">
        <v>2</v>
      </c>
      <c r="I128" s="156"/>
      <c r="L128" s="152"/>
      <c r="M128" s="157"/>
      <c r="T128" s="158"/>
      <c r="AT128" s="154" t="s">
        <v>313</v>
      </c>
      <c r="AU128" s="154" t="s">
        <v>80</v>
      </c>
      <c r="AV128" s="12" t="s">
        <v>78</v>
      </c>
      <c r="AW128" s="12" t="s">
        <v>32</v>
      </c>
      <c r="AX128" s="12" t="s">
        <v>71</v>
      </c>
      <c r="AY128" s="154" t="s">
        <v>304</v>
      </c>
    </row>
    <row r="129" spans="2:65" s="12" customFormat="1" x14ac:dyDescent="0.2">
      <c r="B129" s="152"/>
      <c r="D129" s="153" t="s">
        <v>313</v>
      </c>
      <c r="E129" s="154" t="s">
        <v>2</v>
      </c>
      <c r="F129" s="155" t="s">
        <v>6435</v>
      </c>
      <c r="H129" s="154" t="s">
        <v>2</v>
      </c>
      <c r="I129" s="156"/>
      <c r="L129" s="152"/>
      <c r="M129" s="157"/>
      <c r="T129" s="158"/>
      <c r="AT129" s="154" t="s">
        <v>313</v>
      </c>
      <c r="AU129" s="154" t="s">
        <v>80</v>
      </c>
      <c r="AV129" s="12" t="s">
        <v>78</v>
      </c>
      <c r="AW129" s="12" t="s">
        <v>32</v>
      </c>
      <c r="AX129" s="12" t="s">
        <v>71</v>
      </c>
      <c r="AY129" s="154" t="s">
        <v>304</v>
      </c>
    </row>
    <row r="130" spans="2:65" s="12" customFormat="1" x14ac:dyDescent="0.2">
      <c r="B130" s="152"/>
      <c r="D130" s="153" t="s">
        <v>313</v>
      </c>
      <c r="E130" s="154" t="s">
        <v>2</v>
      </c>
      <c r="F130" s="155" t="s">
        <v>6436</v>
      </c>
      <c r="H130" s="154" t="s">
        <v>2</v>
      </c>
      <c r="I130" s="156"/>
      <c r="L130" s="152"/>
      <c r="M130" s="157"/>
      <c r="T130" s="158"/>
      <c r="AT130" s="154" t="s">
        <v>313</v>
      </c>
      <c r="AU130" s="154" t="s">
        <v>80</v>
      </c>
      <c r="AV130" s="12" t="s">
        <v>78</v>
      </c>
      <c r="AW130" s="12" t="s">
        <v>32</v>
      </c>
      <c r="AX130" s="12" t="s">
        <v>71</v>
      </c>
      <c r="AY130" s="154" t="s">
        <v>304</v>
      </c>
    </row>
    <row r="131" spans="2:65" s="12" customFormat="1" x14ac:dyDescent="0.2">
      <c r="B131" s="152"/>
      <c r="D131" s="153" t="s">
        <v>313</v>
      </c>
      <c r="E131" s="154" t="s">
        <v>2</v>
      </c>
      <c r="F131" s="155" t="s">
        <v>6437</v>
      </c>
      <c r="H131" s="154" t="s">
        <v>2</v>
      </c>
      <c r="I131" s="156"/>
      <c r="L131" s="152"/>
      <c r="M131" s="157"/>
      <c r="T131" s="158"/>
      <c r="AT131" s="154" t="s">
        <v>313</v>
      </c>
      <c r="AU131" s="154" t="s">
        <v>80</v>
      </c>
      <c r="AV131" s="12" t="s">
        <v>78</v>
      </c>
      <c r="AW131" s="12" t="s">
        <v>32</v>
      </c>
      <c r="AX131" s="12" t="s">
        <v>71</v>
      </c>
      <c r="AY131" s="154" t="s">
        <v>304</v>
      </c>
    </row>
    <row r="132" spans="2:65" s="12" customFormat="1" x14ac:dyDescent="0.2">
      <c r="B132" s="152"/>
      <c r="D132" s="153" t="s">
        <v>313</v>
      </c>
      <c r="E132" s="154" t="s">
        <v>2</v>
      </c>
      <c r="F132" s="155" t="s">
        <v>6438</v>
      </c>
      <c r="H132" s="154" t="s">
        <v>2</v>
      </c>
      <c r="I132" s="156"/>
      <c r="L132" s="152"/>
      <c r="M132" s="157"/>
      <c r="T132" s="158"/>
      <c r="AT132" s="154" t="s">
        <v>313</v>
      </c>
      <c r="AU132" s="154" t="s">
        <v>80</v>
      </c>
      <c r="AV132" s="12" t="s">
        <v>78</v>
      </c>
      <c r="AW132" s="12" t="s">
        <v>32</v>
      </c>
      <c r="AX132" s="12" t="s">
        <v>71</v>
      </c>
      <c r="AY132" s="154" t="s">
        <v>304</v>
      </c>
    </row>
    <row r="133" spans="2:65" s="12" customFormat="1" ht="22.5" x14ac:dyDescent="0.2">
      <c r="B133" s="152"/>
      <c r="D133" s="153" t="s">
        <v>313</v>
      </c>
      <c r="E133" s="154" t="s">
        <v>2</v>
      </c>
      <c r="F133" s="155" t="s">
        <v>6439</v>
      </c>
      <c r="H133" s="154" t="s">
        <v>2</v>
      </c>
      <c r="I133" s="156"/>
      <c r="L133" s="152"/>
      <c r="M133" s="157"/>
      <c r="T133" s="158"/>
      <c r="AT133" s="154" t="s">
        <v>313</v>
      </c>
      <c r="AU133" s="154" t="s">
        <v>80</v>
      </c>
      <c r="AV133" s="12" t="s">
        <v>78</v>
      </c>
      <c r="AW133" s="12" t="s">
        <v>32</v>
      </c>
      <c r="AX133" s="12" t="s">
        <v>71</v>
      </c>
      <c r="AY133" s="154" t="s">
        <v>304</v>
      </c>
    </row>
    <row r="134" spans="2:65" s="12" customFormat="1" x14ac:dyDescent="0.2">
      <c r="B134" s="152"/>
      <c r="D134" s="153" t="s">
        <v>313</v>
      </c>
      <c r="E134" s="154" t="s">
        <v>2</v>
      </c>
      <c r="F134" s="155" t="s">
        <v>6440</v>
      </c>
      <c r="H134" s="154" t="s">
        <v>2</v>
      </c>
      <c r="I134" s="156"/>
      <c r="L134" s="152"/>
      <c r="M134" s="157"/>
      <c r="T134" s="158"/>
      <c r="AT134" s="154" t="s">
        <v>313</v>
      </c>
      <c r="AU134" s="154" t="s">
        <v>80</v>
      </c>
      <c r="AV134" s="12" t="s">
        <v>78</v>
      </c>
      <c r="AW134" s="12" t="s">
        <v>32</v>
      </c>
      <c r="AX134" s="12" t="s">
        <v>71</v>
      </c>
      <c r="AY134" s="154" t="s">
        <v>304</v>
      </c>
    </row>
    <row r="135" spans="2:65" s="15" customFormat="1" x14ac:dyDescent="0.2">
      <c r="B135" s="173"/>
      <c r="D135" s="153" t="s">
        <v>313</v>
      </c>
      <c r="E135" s="174" t="s">
        <v>2</v>
      </c>
      <c r="F135" s="175" t="s">
        <v>323</v>
      </c>
      <c r="H135" s="176">
        <v>1</v>
      </c>
      <c r="I135" s="177"/>
      <c r="L135" s="173"/>
      <c r="M135" s="178"/>
      <c r="T135" s="179"/>
      <c r="AT135" s="174" t="s">
        <v>313</v>
      </c>
      <c r="AU135" s="174" t="s">
        <v>80</v>
      </c>
      <c r="AV135" s="15" t="s">
        <v>86</v>
      </c>
      <c r="AW135" s="15" t="s">
        <v>32</v>
      </c>
      <c r="AX135" s="15" t="s">
        <v>78</v>
      </c>
      <c r="AY135" s="174" t="s">
        <v>304</v>
      </c>
    </row>
    <row r="136" spans="2:65" s="11" customFormat="1" ht="22.9" customHeight="1" x14ac:dyDescent="0.2">
      <c r="B136" s="122"/>
      <c r="D136" s="123" t="s">
        <v>70</v>
      </c>
      <c r="E136" s="132" t="s">
        <v>6441</v>
      </c>
      <c r="F136" s="132" t="s">
        <v>5534</v>
      </c>
      <c r="I136" s="125"/>
      <c r="J136" s="133">
        <f>BK136</f>
        <v>0</v>
      </c>
      <c r="L136" s="122"/>
      <c r="M136" s="127"/>
      <c r="P136" s="128">
        <f>SUM(P137:P150)</f>
        <v>0</v>
      </c>
      <c r="R136" s="128">
        <f>SUM(R137:R150)</f>
        <v>0</v>
      </c>
      <c r="T136" s="129">
        <f>SUM(T137:T150)</f>
        <v>0</v>
      </c>
      <c r="AR136" s="123" t="s">
        <v>89</v>
      </c>
      <c r="AT136" s="130" t="s">
        <v>70</v>
      </c>
      <c r="AU136" s="130" t="s">
        <v>78</v>
      </c>
      <c r="AY136" s="123" t="s">
        <v>304</v>
      </c>
      <c r="BK136" s="131">
        <f>SUM(BK137:BK150)</f>
        <v>0</v>
      </c>
    </row>
    <row r="137" spans="2:65" s="1" customFormat="1" ht="16.5" customHeight="1" x14ac:dyDescent="0.2">
      <c r="B137" s="134"/>
      <c r="C137" s="135" t="s">
        <v>380</v>
      </c>
      <c r="D137" s="135" t="s">
        <v>306</v>
      </c>
      <c r="E137" s="136" t="s">
        <v>6442</v>
      </c>
      <c r="F137" s="137" t="s">
        <v>6443</v>
      </c>
      <c r="G137" s="138" t="s">
        <v>6378</v>
      </c>
      <c r="H137" s="139">
        <v>1</v>
      </c>
      <c r="I137" s="140"/>
      <c r="J137" s="141">
        <f>ROUND(I137*H137,2)</f>
        <v>0</v>
      </c>
      <c r="K137" s="137" t="s">
        <v>309</v>
      </c>
      <c r="L137" s="33"/>
      <c r="M137" s="142" t="s">
        <v>2</v>
      </c>
      <c r="N137" s="143" t="s">
        <v>42</v>
      </c>
      <c r="P137" s="144">
        <f>O137*H137</f>
        <v>0</v>
      </c>
      <c r="Q137" s="144">
        <v>0</v>
      </c>
      <c r="R137" s="144">
        <f>Q137*H137</f>
        <v>0</v>
      </c>
      <c r="S137" s="144">
        <v>0</v>
      </c>
      <c r="T137" s="145">
        <f>S137*H137</f>
        <v>0</v>
      </c>
      <c r="AR137" s="146" t="s">
        <v>6379</v>
      </c>
      <c r="AT137" s="146" t="s">
        <v>306</v>
      </c>
      <c r="AU137" s="146" t="s">
        <v>80</v>
      </c>
      <c r="AY137" s="18" t="s">
        <v>304</v>
      </c>
      <c r="BE137" s="147">
        <f>IF(N137="základní",J137,0)</f>
        <v>0</v>
      </c>
      <c r="BF137" s="147">
        <f>IF(N137="snížená",J137,0)</f>
        <v>0</v>
      </c>
      <c r="BG137" s="147">
        <f>IF(N137="zákl. přenesená",J137,0)</f>
        <v>0</v>
      </c>
      <c r="BH137" s="147">
        <f>IF(N137="sníž. přenesená",J137,0)</f>
        <v>0</v>
      </c>
      <c r="BI137" s="147">
        <f>IF(N137="nulová",J137,0)</f>
        <v>0</v>
      </c>
      <c r="BJ137" s="18" t="s">
        <v>78</v>
      </c>
      <c r="BK137" s="147">
        <f>ROUND(I137*H137,2)</f>
        <v>0</v>
      </c>
      <c r="BL137" s="18" t="s">
        <v>6379</v>
      </c>
      <c r="BM137" s="146" t="s">
        <v>6444</v>
      </c>
    </row>
    <row r="138" spans="2:65" s="1" customFormat="1" x14ac:dyDescent="0.2">
      <c r="B138" s="33"/>
      <c r="D138" s="148" t="s">
        <v>311</v>
      </c>
      <c r="F138" s="149" t="s">
        <v>6445</v>
      </c>
      <c r="I138" s="150"/>
      <c r="L138" s="33"/>
      <c r="M138" s="151"/>
      <c r="T138" s="54"/>
      <c r="AT138" s="18" t="s">
        <v>311</v>
      </c>
      <c r="AU138" s="18" t="s">
        <v>80</v>
      </c>
    </row>
    <row r="139" spans="2:65" s="1" customFormat="1" ht="78" x14ac:dyDescent="0.2">
      <c r="B139" s="33"/>
      <c r="D139" s="153" t="s">
        <v>360</v>
      </c>
      <c r="F139" s="180" t="s">
        <v>6446</v>
      </c>
      <c r="I139" s="150"/>
      <c r="L139" s="33"/>
      <c r="M139" s="151"/>
      <c r="T139" s="54"/>
      <c r="AT139" s="18" t="s">
        <v>360</v>
      </c>
      <c r="AU139" s="18" t="s">
        <v>80</v>
      </c>
    </row>
    <row r="140" spans="2:65" s="12" customFormat="1" x14ac:dyDescent="0.2">
      <c r="B140" s="152"/>
      <c r="D140" s="153" t="s">
        <v>313</v>
      </c>
      <c r="E140" s="154" t="s">
        <v>2</v>
      </c>
      <c r="F140" s="155" t="s">
        <v>6447</v>
      </c>
      <c r="H140" s="154" t="s">
        <v>2</v>
      </c>
      <c r="I140" s="156"/>
      <c r="L140" s="152"/>
      <c r="M140" s="157"/>
      <c r="T140" s="158"/>
      <c r="AT140" s="154" t="s">
        <v>313</v>
      </c>
      <c r="AU140" s="154" t="s">
        <v>80</v>
      </c>
      <c r="AV140" s="12" t="s">
        <v>78</v>
      </c>
      <c r="AW140" s="12" t="s">
        <v>32</v>
      </c>
      <c r="AX140" s="12" t="s">
        <v>71</v>
      </c>
      <c r="AY140" s="154" t="s">
        <v>304</v>
      </c>
    </row>
    <row r="141" spans="2:65" s="12" customFormat="1" x14ac:dyDescent="0.2">
      <c r="B141" s="152"/>
      <c r="D141" s="153" t="s">
        <v>313</v>
      </c>
      <c r="E141" s="154" t="s">
        <v>2</v>
      </c>
      <c r="F141" s="155" t="s">
        <v>6448</v>
      </c>
      <c r="H141" s="154" t="s">
        <v>2</v>
      </c>
      <c r="I141" s="156"/>
      <c r="L141" s="152"/>
      <c r="M141" s="157"/>
      <c r="T141" s="158"/>
      <c r="AT141" s="154" t="s">
        <v>313</v>
      </c>
      <c r="AU141" s="154" t="s">
        <v>80</v>
      </c>
      <c r="AV141" s="12" t="s">
        <v>78</v>
      </c>
      <c r="AW141" s="12" t="s">
        <v>32</v>
      </c>
      <c r="AX141" s="12" t="s">
        <v>71</v>
      </c>
      <c r="AY141" s="154" t="s">
        <v>304</v>
      </c>
    </row>
    <row r="142" spans="2:65" s="13" customFormat="1" x14ac:dyDescent="0.2">
      <c r="B142" s="159"/>
      <c r="D142" s="153" t="s">
        <v>313</v>
      </c>
      <c r="E142" s="160" t="s">
        <v>2</v>
      </c>
      <c r="F142" s="161" t="s">
        <v>78</v>
      </c>
      <c r="H142" s="162">
        <v>1</v>
      </c>
      <c r="I142" s="163"/>
      <c r="L142" s="159"/>
      <c r="M142" s="164"/>
      <c r="T142" s="165"/>
      <c r="AT142" s="160" t="s">
        <v>313</v>
      </c>
      <c r="AU142" s="160" t="s">
        <v>80</v>
      </c>
      <c r="AV142" s="13" t="s">
        <v>80</v>
      </c>
      <c r="AW142" s="13" t="s">
        <v>32</v>
      </c>
      <c r="AX142" s="13" t="s">
        <v>78</v>
      </c>
      <c r="AY142" s="160" t="s">
        <v>304</v>
      </c>
    </row>
    <row r="143" spans="2:65" s="1" customFormat="1" ht="16.5" customHeight="1" x14ac:dyDescent="0.2">
      <c r="B143" s="134"/>
      <c r="C143" s="135" t="s">
        <v>387</v>
      </c>
      <c r="D143" s="135" t="s">
        <v>306</v>
      </c>
      <c r="E143" s="136" t="s">
        <v>6449</v>
      </c>
      <c r="F143" s="137" t="s">
        <v>6450</v>
      </c>
      <c r="G143" s="138" t="s">
        <v>581</v>
      </c>
      <c r="H143" s="139">
        <v>1</v>
      </c>
      <c r="I143" s="140"/>
      <c r="J143" s="141">
        <f>ROUND(I143*H143,2)</f>
        <v>0</v>
      </c>
      <c r="K143" s="137" t="s">
        <v>2</v>
      </c>
      <c r="L143" s="33"/>
      <c r="M143" s="142" t="s">
        <v>2</v>
      </c>
      <c r="N143" s="143" t="s">
        <v>42</v>
      </c>
      <c r="P143" s="144">
        <f>O143*H143</f>
        <v>0</v>
      </c>
      <c r="Q143" s="144">
        <v>0</v>
      </c>
      <c r="R143" s="144">
        <f>Q143*H143</f>
        <v>0</v>
      </c>
      <c r="S143" s="144">
        <v>0</v>
      </c>
      <c r="T143" s="145">
        <f>S143*H143</f>
        <v>0</v>
      </c>
      <c r="AR143" s="146" t="s">
        <v>86</v>
      </c>
      <c r="AT143" s="146" t="s">
        <v>306</v>
      </c>
      <c r="AU143" s="146" t="s">
        <v>80</v>
      </c>
      <c r="AY143" s="18" t="s">
        <v>304</v>
      </c>
      <c r="BE143" s="147">
        <f>IF(N143="základní",J143,0)</f>
        <v>0</v>
      </c>
      <c r="BF143" s="147">
        <f>IF(N143="snížená",J143,0)</f>
        <v>0</v>
      </c>
      <c r="BG143" s="147">
        <f>IF(N143="zákl. přenesená",J143,0)</f>
        <v>0</v>
      </c>
      <c r="BH143" s="147">
        <f>IF(N143="sníž. přenesená",J143,0)</f>
        <v>0</v>
      </c>
      <c r="BI143" s="147">
        <f>IF(N143="nulová",J143,0)</f>
        <v>0</v>
      </c>
      <c r="BJ143" s="18" t="s">
        <v>78</v>
      </c>
      <c r="BK143" s="147">
        <f>ROUND(I143*H143,2)</f>
        <v>0</v>
      </c>
      <c r="BL143" s="18" t="s">
        <v>86</v>
      </c>
      <c r="BM143" s="146" t="s">
        <v>6451</v>
      </c>
    </row>
    <row r="144" spans="2:65" s="1" customFormat="1" ht="24.2" customHeight="1" x14ac:dyDescent="0.2">
      <c r="B144" s="134"/>
      <c r="C144" s="135" t="s">
        <v>396</v>
      </c>
      <c r="D144" s="135" t="s">
        <v>306</v>
      </c>
      <c r="E144" s="136" t="s">
        <v>6452</v>
      </c>
      <c r="F144" s="137" t="s">
        <v>6453</v>
      </c>
      <c r="G144" s="138" t="s">
        <v>581</v>
      </c>
      <c r="H144" s="139">
        <v>1</v>
      </c>
      <c r="I144" s="140"/>
      <c r="J144" s="141">
        <f>ROUND(I144*H144,2)</f>
        <v>0</v>
      </c>
      <c r="K144" s="137" t="s">
        <v>2</v>
      </c>
      <c r="L144" s="33"/>
      <c r="M144" s="142" t="s">
        <v>2</v>
      </c>
      <c r="N144" s="143" t="s">
        <v>42</v>
      </c>
      <c r="P144" s="144">
        <f>O144*H144</f>
        <v>0</v>
      </c>
      <c r="Q144" s="144">
        <v>0</v>
      </c>
      <c r="R144" s="144">
        <f>Q144*H144</f>
        <v>0</v>
      </c>
      <c r="S144" s="144">
        <v>0</v>
      </c>
      <c r="T144" s="145">
        <f>S144*H144</f>
        <v>0</v>
      </c>
      <c r="AR144" s="146" t="s">
        <v>86</v>
      </c>
      <c r="AT144" s="146" t="s">
        <v>306</v>
      </c>
      <c r="AU144" s="146" t="s">
        <v>80</v>
      </c>
      <c r="AY144" s="18" t="s">
        <v>304</v>
      </c>
      <c r="BE144" s="147">
        <f>IF(N144="základní",J144,0)</f>
        <v>0</v>
      </c>
      <c r="BF144" s="147">
        <f>IF(N144="snížená",J144,0)</f>
        <v>0</v>
      </c>
      <c r="BG144" s="147">
        <f>IF(N144="zákl. přenesená",J144,0)</f>
        <v>0</v>
      </c>
      <c r="BH144" s="147">
        <f>IF(N144="sníž. přenesená",J144,0)</f>
        <v>0</v>
      </c>
      <c r="BI144" s="147">
        <f>IF(N144="nulová",J144,0)</f>
        <v>0</v>
      </c>
      <c r="BJ144" s="18" t="s">
        <v>78</v>
      </c>
      <c r="BK144" s="147">
        <f>ROUND(I144*H144,2)</f>
        <v>0</v>
      </c>
      <c r="BL144" s="18" t="s">
        <v>86</v>
      </c>
      <c r="BM144" s="146" t="s">
        <v>6454</v>
      </c>
    </row>
    <row r="145" spans="2:65" s="1" customFormat="1" ht="16.5" customHeight="1" x14ac:dyDescent="0.2">
      <c r="B145" s="134"/>
      <c r="C145" s="135" t="s">
        <v>404</v>
      </c>
      <c r="D145" s="135" t="s">
        <v>306</v>
      </c>
      <c r="E145" s="136" t="s">
        <v>6455</v>
      </c>
      <c r="F145" s="137" t="s">
        <v>6456</v>
      </c>
      <c r="G145" s="138" t="s">
        <v>581</v>
      </c>
      <c r="H145" s="139">
        <v>1</v>
      </c>
      <c r="I145" s="140"/>
      <c r="J145" s="141">
        <f>ROUND(I145*H145,2)</f>
        <v>0</v>
      </c>
      <c r="K145" s="137" t="s">
        <v>2</v>
      </c>
      <c r="L145" s="33"/>
      <c r="M145" s="142" t="s">
        <v>2</v>
      </c>
      <c r="N145" s="143" t="s">
        <v>42</v>
      </c>
      <c r="P145" s="144">
        <f>O145*H145</f>
        <v>0</v>
      </c>
      <c r="Q145" s="144">
        <v>0</v>
      </c>
      <c r="R145" s="144">
        <f>Q145*H145</f>
        <v>0</v>
      </c>
      <c r="S145" s="144">
        <v>0</v>
      </c>
      <c r="T145" s="145">
        <f>S145*H145</f>
        <v>0</v>
      </c>
      <c r="AR145" s="146" t="s">
        <v>86</v>
      </c>
      <c r="AT145" s="146" t="s">
        <v>306</v>
      </c>
      <c r="AU145" s="146" t="s">
        <v>80</v>
      </c>
      <c r="AY145" s="18" t="s">
        <v>304</v>
      </c>
      <c r="BE145" s="147">
        <f>IF(N145="základní",J145,0)</f>
        <v>0</v>
      </c>
      <c r="BF145" s="147">
        <f>IF(N145="snížená",J145,0)</f>
        <v>0</v>
      </c>
      <c r="BG145" s="147">
        <f>IF(N145="zákl. přenesená",J145,0)</f>
        <v>0</v>
      </c>
      <c r="BH145" s="147">
        <f>IF(N145="sníž. přenesená",J145,0)</f>
        <v>0</v>
      </c>
      <c r="BI145" s="147">
        <f>IF(N145="nulová",J145,0)</f>
        <v>0</v>
      </c>
      <c r="BJ145" s="18" t="s">
        <v>78</v>
      </c>
      <c r="BK145" s="147">
        <f>ROUND(I145*H145,2)</f>
        <v>0</v>
      </c>
      <c r="BL145" s="18" t="s">
        <v>86</v>
      </c>
      <c r="BM145" s="146" t="s">
        <v>6457</v>
      </c>
    </row>
    <row r="146" spans="2:65" s="1" customFormat="1" ht="39" x14ac:dyDescent="0.2">
      <c r="B146" s="33"/>
      <c r="D146" s="153" t="s">
        <v>360</v>
      </c>
      <c r="F146" s="180" t="s">
        <v>6458</v>
      </c>
      <c r="I146" s="150"/>
      <c r="L146" s="33"/>
      <c r="M146" s="151"/>
      <c r="T146" s="54"/>
      <c r="AT146" s="18" t="s">
        <v>360</v>
      </c>
      <c r="AU146" s="18" t="s">
        <v>80</v>
      </c>
    </row>
    <row r="147" spans="2:65" s="1" customFormat="1" ht="16.5" customHeight="1" x14ac:dyDescent="0.2">
      <c r="B147" s="134"/>
      <c r="C147" s="135" t="s">
        <v>406</v>
      </c>
      <c r="D147" s="135" t="s">
        <v>306</v>
      </c>
      <c r="E147" s="136" t="s">
        <v>6459</v>
      </c>
      <c r="F147" s="137" t="s">
        <v>6460</v>
      </c>
      <c r="G147" s="138" t="s">
        <v>581</v>
      </c>
      <c r="H147" s="139">
        <v>1</v>
      </c>
      <c r="I147" s="140"/>
      <c r="J147" s="141">
        <f>ROUND(I147*H147,2)</f>
        <v>0</v>
      </c>
      <c r="K147" s="137" t="s">
        <v>2</v>
      </c>
      <c r="L147" s="33"/>
      <c r="M147" s="142" t="s">
        <v>2</v>
      </c>
      <c r="N147" s="143" t="s">
        <v>42</v>
      </c>
      <c r="P147" s="144">
        <f>O147*H147</f>
        <v>0</v>
      </c>
      <c r="Q147" s="144">
        <v>0</v>
      </c>
      <c r="R147" s="144">
        <f>Q147*H147</f>
        <v>0</v>
      </c>
      <c r="S147" s="144">
        <v>0</v>
      </c>
      <c r="T147" s="145">
        <f>S147*H147</f>
        <v>0</v>
      </c>
      <c r="AR147" s="146" t="s">
        <v>86</v>
      </c>
      <c r="AT147" s="146" t="s">
        <v>306</v>
      </c>
      <c r="AU147" s="146" t="s">
        <v>80</v>
      </c>
      <c r="AY147" s="18" t="s">
        <v>304</v>
      </c>
      <c r="BE147" s="147">
        <f>IF(N147="základní",J147,0)</f>
        <v>0</v>
      </c>
      <c r="BF147" s="147">
        <f>IF(N147="snížená",J147,0)</f>
        <v>0</v>
      </c>
      <c r="BG147" s="147">
        <f>IF(N147="zákl. přenesená",J147,0)</f>
        <v>0</v>
      </c>
      <c r="BH147" s="147">
        <f>IF(N147="sníž. přenesená",J147,0)</f>
        <v>0</v>
      </c>
      <c r="BI147" s="147">
        <f>IF(N147="nulová",J147,0)</f>
        <v>0</v>
      </c>
      <c r="BJ147" s="18" t="s">
        <v>78</v>
      </c>
      <c r="BK147" s="147">
        <f>ROUND(I147*H147,2)</f>
        <v>0</v>
      </c>
      <c r="BL147" s="18" t="s">
        <v>86</v>
      </c>
      <c r="BM147" s="146" t="s">
        <v>6461</v>
      </c>
    </row>
    <row r="148" spans="2:65" s="1" customFormat="1" ht="29.25" x14ac:dyDescent="0.2">
      <c r="B148" s="33"/>
      <c r="D148" s="153" t="s">
        <v>360</v>
      </c>
      <c r="F148" s="180" t="s">
        <v>6462</v>
      </c>
      <c r="I148" s="150"/>
      <c r="L148" s="33"/>
      <c r="M148" s="151"/>
      <c r="T148" s="54"/>
      <c r="AT148" s="18" t="s">
        <v>360</v>
      </c>
      <c r="AU148" s="18" t="s">
        <v>80</v>
      </c>
    </row>
    <row r="149" spans="2:65" s="1" customFormat="1" ht="16.5" customHeight="1" x14ac:dyDescent="0.2">
      <c r="B149" s="134"/>
      <c r="C149" s="135" t="s">
        <v>409</v>
      </c>
      <c r="D149" s="135" t="s">
        <v>306</v>
      </c>
      <c r="E149" s="136" t="s">
        <v>6463</v>
      </c>
      <c r="F149" s="137" t="s">
        <v>6464</v>
      </c>
      <c r="G149" s="138" t="s">
        <v>581</v>
      </c>
      <c r="H149" s="139">
        <v>1</v>
      </c>
      <c r="I149" s="140"/>
      <c r="J149" s="141">
        <f>ROUND(I149*H149,2)</f>
        <v>0</v>
      </c>
      <c r="K149" s="137" t="s">
        <v>2</v>
      </c>
      <c r="L149" s="33"/>
      <c r="M149" s="142" t="s">
        <v>2</v>
      </c>
      <c r="N149" s="143" t="s">
        <v>42</v>
      </c>
      <c r="P149" s="144">
        <f>O149*H149</f>
        <v>0</v>
      </c>
      <c r="Q149" s="144">
        <v>0</v>
      </c>
      <c r="R149" s="144">
        <f>Q149*H149</f>
        <v>0</v>
      </c>
      <c r="S149" s="144">
        <v>0</v>
      </c>
      <c r="T149" s="145">
        <f>S149*H149</f>
        <v>0</v>
      </c>
      <c r="AR149" s="146" t="s">
        <v>86</v>
      </c>
      <c r="AT149" s="146" t="s">
        <v>306</v>
      </c>
      <c r="AU149" s="146" t="s">
        <v>80</v>
      </c>
      <c r="AY149" s="18" t="s">
        <v>304</v>
      </c>
      <c r="BE149" s="147">
        <f>IF(N149="základní",J149,0)</f>
        <v>0</v>
      </c>
      <c r="BF149" s="147">
        <f>IF(N149="snížená",J149,0)</f>
        <v>0</v>
      </c>
      <c r="BG149" s="147">
        <f>IF(N149="zákl. přenesená",J149,0)</f>
        <v>0</v>
      </c>
      <c r="BH149" s="147">
        <f>IF(N149="sníž. přenesená",J149,0)</f>
        <v>0</v>
      </c>
      <c r="BI149" s="147">
        <f>IF(N149="nulová",J149,0)</f>
        <v>0</v>
      </c>
      <c r="BJ149" s="18" t="s">
        <v>78</v>
      </c>
      <c r="BK149" s="147">
        <f>ROUND(I149*H149,2)</f>
        <v>0</v>
      </c>
      <c r="BL149" s="18" t="s">
        <v>86</v>
      </c>
      <c r="BM149" s="146" t="s">
        <v>6465</v>
      </c>
    </row>
    <row r="150" spans="2:65" s="1" customFormat="1" ht="39" x14ac:dyDescent="0.2">
      <c r="B150" s="33"/>
      <c r="D150" s="153" t="s">
        <v>360</v>
      </c>
      <c r="F150" s="180" t="s">
        <v>6466</v>
      </c>
      <c r="I150" s="150"/>
      <c r="L150" s="33"/>
      <c r="M150" s="191"/>
      <c r="N150" s="192"/>
      <c r="O150" s="192"/>
      <c r="P150" s="192"/>
      <c r="Q150" s="192"/>
      <c r="R150" s="192"/>
      <c r="S150" s="192"/>
      <c r="T150" s="193"/>
      <c r="AT150" s="18" t="s">
        <v>360</v>
      </c>
      <c r="AU150" s="18" t="s">
        <v>80</v>
      </c>
    </row>
    <row r="151" spans="2:65" s="1" customFormat="1" ht="6.95" customHeight="1" x14ac:dyDescent="0.2">
      <c r="B151" s="42"/>
      <c r="C151" s="43"/>
      <c r="D151" s="43"/>
      <c r="E151" s="43"/>
      <c r="F151" s="43"/>
      <c r="G151" s="43"/>
      <c r="H151" s="43"/>
      <c r="I151" s="43"/>
      <c r="J151" s="43"/>
      <c r="K151" s="43"/>
      <c r="L151" s="33"/>
    </row>
  </sheetData>
  <sheetProtection algorithmName="SHA-512" hashValue="edOpARR+Fn25d7GiAGOJKNgnuEzOacB/yhzJHRaDPwgIyQXXoLjGp9qoAszmhpnFryG8RLnnRKCOifrJHvqCng==" saltValue="EW1Hrn3kzo2tVnUAbGnsAQ==" spinCount="100000" sheet="1" objects="1" scenarios="1"/>
  <autoFilter ref="C83:K150" xr:uid="{00000000-0009-0000-0000-00000E000000}"/>
  <mergeCells count="9">
    <mergeCell ref="E50:H50"/>
    <mergeCell ref="E74:H74"/>
    <mergeCell ref="E76:H76"/>
    <mergeCell ref="L2:V2"/>
    <mergeCell ref="E7:H7"/>
    <mergeCell ref="E9:H9"/>
    <mergeCell ref="E18:H18"/>
    <mergeCell ref="E27:H27"/>
    <mergeCell ref="E48:H48"/>
  </mergeCells>
  <hyperlinks>
    <hyperlink ref="F88" r:id="rId1" xr:uid="{00000000-0004-0000-0E00-000000000000}"/>
    <hyperlink ref="F91" r:id="rId2" xr:uid="{00000000-0004-0000-0E00-000001000000}"/>
    <hyperlink ref="F93" r:id="rId3" xr:uid="{00000000-0004-0000-0E00-000002000000}"/>
    <hyperlink ref="F95" r:id="rId4" xr:uid="{00000000-0004-0000-0E00-000003000000}"/>
    <hyperlink ref="F100" r:id="rId5" xr:uid="{00000000-0004-0000-0E00-000004000000}"/>
    <hyperlink ref="F103" r:id="rId6" xr:uid="{00000000-0004-0000-0E00-000005000000}"/>
    <hyperlink ref="F114" r:id="rId7" xr:uid="{00000000-0004-0000-0E00-000006000000}"/>
    <hyperlink ref="F126" r:id="rId8" xr:uid="{00000000-0004-0000-0E00-000007000000}"/>
    <hyperlink ref="F138" r:id="rId9" xr:uid="{00000000-0004-0000-0E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H685"/>
  <sheetViews>
    <sheetView showGridLines="0" workbookViewId="0"/>
  </sheetViews>
  <sheetFormatPr defaultRowHeight="11.25" x14ac:dyDescent="0.2"/>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9"/>
      <c r="C3" s="20"/>
      <c r="D3" s="20"/>
      <c r="E3" s="20"/>
      <c r="F3" s="20"/>
      <c r="G3" s="20"/>
      <c r="H3" s="21"/>
    </row>
    <row r="4" spans="2:8" ht="24.95" customHeight="1" x14ac:dyDescent="0.2">
      <c r="B4" s="21"/>
      <c r="C4" s="22" t="s">
        <v>6467</v>
      </c>
      <c r="H4" s="21"/>
    </row>
    <row r="5" spans="2:8" ht="12" customHeight="1" x14ac:dyDescent="0.2">
      <c r="B5" s="21"/>
      <c r="C5" s="25" t="s">
        <v>13</v>
      </c>
      <c r="D5" s="306" t="s">
        <v>14</v>
      </c>
      <c r="E5" s="302"/>
      <c r="F5" s="302"/>
      <c r="H5" s="21"/>
    </row>
    <row r="6" spans="2:8" ht="36.950000000000003" customHeight="1" x14ac:dyDescent="0.2">
      <c r="B6" s="21"/>
      <c r="C6" s="27" t="s">
        <v>16</v>
      </c>
      <c r="D6" s="303" t="s">
        <v>17</v>
      </c>
      <c r="E6" s="302"/>
      <c r="F6" s="302"/>
      <c r="H6" s="21"/>
    </row>
    <row r="7" spans="2:8" ht="16.5" customHeight="1" x14ac:dyDescent="0.2">
      <c r="B7" s="21"/>
      <c r="C7" s="28" t="s">
        <v>22</v>
      </c>
      <c r="D7" s="50" t="str">
        <f>'Rekapitulace stavby'!AN8</f>
        <v>9. 5. 2023</v>
      </c>
      <c r="H7" s="21"/>
    </row>
    <row r="8" spans="2:8" s="1" customFormat="1" ht="10.9" customHeight="1" x14ac:dyDescent="0.2">
      <c r="B8" s="33"/>
      <c r="H8" s="33"/>
    </row>
    <row r="9" spans="2:8" s="10" customFormat="1" ht="29.25" customHeight="1" x14ac:dyDescent="0.2">
      <c r="B9" s="114"/>
      <c r="C9" s="115" t="s">
        <v>52</v>
      </c>
      <c r="D9" s="116" t="s">
        <v>53</v>
      </c>
      <c r="E9" s="116" t="s">
        <v>291</v>
      </c>
      <c r="F9" s="117" t="s">
        <v>6468</v>
      </c>
      <c r="H9" s="114"/>
    </row>
    <row r="10" spans="2:8" s="1" customFormat="1" ht="26.45" customHeight="1" x14ac:dyDescent="0.2">
      <c r="B10" s="33"/>
      <c r="C10" s="200" t="s">
        <v>6469</v>
      </c>
      <c r="D10" s="200" t="s">
        <v>83</v>
      </c>
      <c r="H10" s="33"/>
    </row>
    <row r="11" spans="2:8" s="1" customFormat="1" ht="16.899999999999999" customHeight="1" x14ac:dyDescent="0.2">
      <c r="B11" s="33"/>
      <c r="C11" s="201" t="s">
        <v>3254</v>
      </c>
      <c r="D11" s="202" t="s">
        <v>6470</v>
      </c>
      <c r="E11" s="203" t="s">
        <v>130</v>
      </c>
      <c r="F11" s="204">
        <v>794.45899999999995</v>
      </c>
      <c r="H11" s="33"/>
    </row>
    <row r="12" spans="2:8" s="1" customFormat="1" ht="16.899999999999999" customHeight="1" x14ac:dyDescent="0.2">
      <c r="B12" s="33"/>
      <c r="C12" s="205" t="s">
        <v>2</v>
      </c>
      <c r="D12" s="205" t="s">
        <v>892</v>
      </c>
      <c r="E12" s="18" t="s">
        <v>2</v>
      </c>
      <c r="F12" s="206">
        <v>0</v>
      </c>
      <c r="H12" s="33"/>
    </row>
    <row r="13" spans="2:8" s="1" customFormat="1" ht="16.899999999999999" customHeight="1" x14ac:dyDescent="0.2">
      <c r="B13" s="33"/>
      <c r="C13" s="205" t="s">
        <v>2</v>
      </c>
      <c r="D13" s="205" t="s">
        <v>3210</v>
      </c>
      <c r="E13" s="18" t="s">
        <v>2</v>
      </c>
      <c r="F13" s="206">
        <v>69.16</v>
      </c>
      <c r="H13" s="33"/>
    </row>
    <row r="14" spans="2:8" s="1" customFormat="1" ht="16.899999999999999" customHeight="1" x14ac:dyDescent="0.2">
      <c r="B14" s="33"/>
      <c r="C14" s="205" t="s">
        <v>2</v>
      </c>
      <c r="D14" s="205" t="s">
        <v>3211</v>
      </c>
      <c r="E14" s="18" t="s">
        <v>2</v>
      </c>
      <c r="F14" s="206">
        <v>13.802</v>
      </c>
      <c r="H14" s="33"/>
    </row>
    <row r="15" spans="2:8" s="1" customFormat="1" ht="16.899999999999999" customHeight="1" x14ac:dyDescent="0.2">
      <c r="B15" s="33"/>
      <c r="C15" s="205" t="s">
        <v>2</v>
      </c>
      <c r="D15" s="205" t="s">
        <v>3212</v>
      </c>
      <c r="E15" s="18" t="s">
        <v>2</v>
      </c>
      <c r="F15" s="206">
        <v>0.55500000000000005</v>
      </c>
      <c r="H15" s="33"/>
    </row>
    <row r="16" spans="2:8" s="1" customFormat="1" ht="16.899999999999999" customHeight="1" x14ac:dyDescent="0.2">
      <c r="B16" s="33"/>
      <c r="C16" s="205" t="s">
        <v>2</v>
      </c>
      <c r="D16" s="205" t="s">
        <v>3213</v>
      </c>
      <c r="E16" s="18" t="s">
        <v>2</v>
      </c>
      <c r="F16" s="206">
        <v>2.4750000000000001</v>
      </c>
      <c r="H16" s="33"/>
    </row>
    <row r="17" spans="2:8" s="1" customFormat="1" ht="16.899999999999999" customHeight="1" x14ac:dyDescent="0.2">
      <c r="B17" s="33"/>
      <c r="C17" s="205" t="s">
        <v>2</v>
      </c>
      <c r="D17" s="205" t="s">
        <v>3214</v>
      </c>
      <c r="E17" s="18" t="s">
        <v>2</v>
      </c>
      <c r="F17" s="206">
        <v>2.1749999999999998</v>
      </c>
      <c r="H17" s="33"/>
    </row>
    <row r="18" spans="2:8" s="1" customFormat="1" ht="16.899999999999999" customHeight="1" x14ac:dyDescent="0.2">
      <c r="B18" s="33"/>
      <c r="C18" s="205" t="s">
        <v>2</v>
      </c>
      <c r="D18" s="205" t="s">
        <v>3215</v>
      </c>
      <c r="E18" s="18" t="s">
        <v>2</v>
      </c>
      <c r="F18" s="206">
        <v>1.35</v>
      </c>
      <c r="H18" s="33"/>
    </row>
    <row r="19" spans="2:8" s="1" customFormat="1" ht="16.899999999999999" customHeight="1" x14ac:dyDescent="0.2">
      <c r="B19" s="33"/>
      <c r="C19" s="205" t="s">
        <v>2</v>
      </c>
      <c r="D19" s="205" t="s">
        <v>3216</v>
      </c>
      <c r="E19" s="18" t="s">
        <v>2</v>
      </c>
      <c r="F19" s="206">
        <v>2.4750000000000001</v>
      </c>
      <c r="H19" s="33"/>
    </row>
    <row r="20" spans="2:8" s="1" customFormat="1" ht="16.899999999999999" customHeight="1" x14ac:dyDescent="0.2">
      <c r="B20" s="33"/>
      <c r="C20" s="205" t="s">
        <v>2</v>
      </c>
      <c r="D20" s="205" t="s">
        <v>3217</v>
      </c>
      <c r="E20" s="18" t="s">
        <v>2</v>
      </c>
      <c r="F20" s="206">
        <v>1.35</v>
      </c>
      <c r="H20" s="33"/>
    </row>
    <row r="21" spans="2:8" s="1" customFormat="1" ht="16.899999999999999" customHeight="1" x14ac:dyDescent="0.2">
      <c r="B21" s="33"/>
      <c r="C21" s="205" t="s">
        <v>2</v>
      </c>
      <c r="D21" s="205" t="s">
        <v>3218</v>
      </c>
      <c r="E21" s="18" t="s">
        <v>2</v>
      </c>
      <c r="F21" s="206">
        <v>6.8419999999999996</v>
      </c>
      <c r="H21" s="33"/>
    </row>
    <row r="22" spans="2:8" s="1" customFormat="1" ht="16.899999999999999" customHeight="1" x14ac:dyDescent="0.2">
      <c r="B22" s="33"/>
      <c r="C22" s="205" t="s">
        <v>2</v>
      </c>
      <c r="D22" s="205" t="s">
        <v>3219</v>
      </c>
      <c r="E22" s="18" t="s">
        <v>2</v>
      </c>
      <c r="F22" s="206">
        <v>7.8780000000000001</v>
      </c>
      <c r="H22" s="33"/>
    </row>
    <row r="23" spans="2:8" s="1" customFormat="1" ht="16.899999999999999" customHeight="1" x14ac:dyDescent="0.2">
      <c r="B23" s="33"/>
      <c r="C23" s="205" t="s">
        <v>2</v>
      </c>
      <c r="D23" s="205" t="s">
        <v>3220</v>
      </c>
      <c r="E23" s="18" t="s">
        <v>2</v>
      </c>
      <c r="F23" s="206">
        <v>11.938000000000001</v>
      </c>
      <c r="H23" s="33"/>
    </row>
    <row r="24" spans="2:8" s="1" customFormat="1" ht="16.899999999999999" customHeight="1" x14ac:dyDescent="0.2">
      <c r="B24" s="33"/>
      <c r="C24" s="205" t="s">
        <v>2</v>
      </c>
      <c r="D24" s="205" t="s">
        <v>3221</v>
      </c>
      <c r="E24" s="18" t="s">
        <v>2</v>
      </c>
      <c r="F24" s="206">
        <v>124.907</v>
      </c>
      <c r="H24" s="33"/>
    </row>
    <row r="25" spans="2:8" s="1" customFormat="1" ht="16.899999999999999" customHeight="1" x14ac:dyDescent="0.2">
      <c r="B25" s="33"/>
      <c r="C25" s="205" t="s">
        <v>2</v>
      </c>
      <c r="D25" s="205" t="s">
        <v>3222</v>
      </c>
      <c r="E25" s="18" t="s">
        <v>2</v>
      </c>
      <c r="F25" s="206">
        <v>44.4</v>
      </c>
      <c r="H25" s="33"/>
    </row>
    <row r="26" spans="2:8" s="1" customFormat="1" ht="16.899999999999999" customHeight="1" x14ac:dyDescent="0.2">
      <c r="B26" s="33"/>
      <c r="C26" s="205" t="s">
        <v>2</v>
      </c>
      <c r="D26" s="205" t="s">
        <v>3223</v>
      </c>
      <c r="E26" s="18" t="s">
        <v>2</v>
      </c>
      <c r="F26" s="206">
        <v>82.335999999999999</v>
      </c>
      <c r="H26" s="33"/>
    </row>
    <row r="27" spans="2:8" s="1" customFormat="1" ht="16.899999999999999" customHeight="1" x14ac:dyDescent="0.2">
      <c r="B27" s="33"/>
      <c r="C27" s="205" t="s">
        <v>2</v>
      </c>
      <c r="D27" s="205" t="s">
        <v>3224</v>
      </c>
      <c r="E27" s="18" t="s">
        <v>2</v>
      </c>
      <c r="F27" s="206">
        <v>29.6</v>
      </c>
      <c r="H27" s="33"/>
    </row>
    <row r="28" spans="2:8" s="1" customFormat="1" ht="16.899999999999999" customHeight="1" x14ac:dyDescent="0.2">
      <c r="B28" s="33"/>
      <c r="C28" s="205" t="s">
        <v>2</v>
      </c>
      <c r="D28" s="205" t="s">
        <v>3225</v>
      </c>
      <c r="E28" s="18" t="s">
        <v>2</v>
      </c>
      <c r="F28" s="206">
        <v>91.783000000000001</v>
      </c>
      <c r="H28" s="33"/>
    </row>
    <row r="29" spans="2:8" s="1" customFormat="1" ht="16.899999999999999" customHeight="1" x14ac:dyDescent="0.2">
      <c r="B29" s="33"/>
      <c r="C29" s="205" t="s">
        <v>2</v>
      </c>
      <c r="D29" s="205" t="s">
        <v>3226</v>
      </c>
      <c r="E29" s="18" t="s">
        <v>2</v>
      </c>
      <c r="F29" s="206">
        <v>16.135999999999999</v>
      </c>
      <c r="H29" s="33"/>
    </row>
    <row r="30" spans="2:8" s="1" customFormat="1" ht="16.899999999999999" customHeight="1" x14ac:dyDescent="0.2">
      <c r="B30" s="33"/>
      <c r="C30" s="205" t="s">
        <v>2</v>
      </c>
      <c r="D30" s="205" t="s">
        <v>3227</v>
      </c>
      <c r="E30" s="18" t="s">
        <v>2</v>
      </c>
      <c r="F30" s="206">
        <v>14.03</v>
      </c>
      <c r="H30" s="33"/>
    </row>
    <row r="31" spans="2:8" s="1" customFormat="1" ht="16.899999999999999" customHeight="1" x14ac:dyDescent="0.2">
      <c r="B31" s="33"/>
      <c r="C31" s="205" t="s">
        <v>2</v>
      </c>
      <c r="D31" s="205" t="s">
        <v>3228</v>
      </c>
      <c r="E31" s="18" t="s">
        <v>2</v>
      </c>
      <c r="F31" s="206">
        <v>6.8639999999999999</v>
      </c>
      <c r="H31" s="33"/>
    </row>
    <row r="32" spans="2:8" s="1" customFormat="1" ht="16.899999999999999" customHeight="1" x14ac:dyDescent="0.2">
      <c r="B32" s="33"/>
      <c r="C32" s="205" t="s">
        <v>2</v>
      </c>
      <c r="D32" s="205" t="s">
        <v>3229</v>
      </c>
      <c r="E32" s="18" t="s">
        <v>2</v>
      </c>
      <c r="F32" s="206">
        <v>4.8360000000000003</v>
      </c>
      <c r="H32" s="33"/>
    </row>
    <row r="33" spans="2:8" s="1" customFormat="1" ht="16.899999999999999" customHeight="1" x14ac:dyDescent="0.2">
      <c r="B33" s="33"/>
      <c r="C33" s="205" t="s">
        <v>2</v>
      </c>
      <c r="D33" s="205" t="s">
        <v>3230</v>
      </c>
      <c r="E33" s="18" t="s">
        <v>2</v>
      </c>
      <c r="F33" s="206">
        <v>11.96</v>
      </c>
      <c r="H33" s="33"/>
    </row>
    <row r="34" spans="2:8" s="1" customFormat="1" ht="16.899999999999999" customHeight="1" x14ac:dyDescent="0.2">
      <c r="B34" s="33"/>
      <c r="C34" s="205" t="s">
        <v>2</v>
      </c>
      <c r="D34" s="205" t="s">
        <v>3231</v>
      </c>
      <c r="E34" s="18" t="s">
        <v>2</v>
      </c>
      <c r="F34" s="206">
        <v>11.96</v>
      </c>
      <c r="H34" s="33"/>
    </row>
    <row r="35" spans="2:8" s="1" customFormat="1" ht="16.899999999999999" customHeight="1" x14ac:dyDescent="0.2">
      <c r="B35" s="33"/>
      <c r="C35" s="205" t="s">
        <v>2</v>
      </c>
      <c r="D35" s="205" t="s">
        <v>3232</v>
      </c>
      <c r="E35" s="18" t="s">
        <v>2</v>
      </c>
      <c r="F35" s="206">
        <v>1.62</v>
      </c>
      <c r="H35" s="33"/>
    </row>
    <row r="36" spans="2:8" s="1" customFormat="1" ht="16.899999999999999" customHeight="1" x14ac:dyDescent="0.2">
      <c r="B36" s="33"/>
      <c r="C36" s="205" t="s">
        <v>2</v>
      </c>
      <c r="D36" s="205" t="s">
        <v>3233</v>
      </c>
      <c r="E36" s="18" t="s">
        <v>2</v>
      </c>
      <c r="F36" s="206">
        <v>24.713999999999999</v>
      </c>
      <c r="H36" s="33"/>
    </row>
    <row r="37" spans="2:8" s="1" customFormat="1" ht="16.899999999999999" customHeight="1" x14ac:dyDescent="0.2">
      <c r="B37" s="33"/>
      <c r="C37" s="205" t="s">
        <v>2</v>
      </c>
      <c r="D37" s="205" t="s">
        <v>3234</v>
      </c>
      <c r="E37" s="18" t="s">
        <v>2</v>
      </c>
      <c r="F37" s="206">
        <v>4.6230000000000002</v>
      </c>
      <c r="H37" s="33"/>
    </row>
    <row r="38" spans="2:8" s="1" customFormat="1" ht="16.899999999999999" customHeight="1" x14ac:dyDescent="0.2">
      <c r="B38" s="33"/>
      <c r="C38" s="205" t="s">
        <v>2</v>
      </c>
      <c r="D38" s="205" t="s">
        <v>3235</v>
      </c>
      <c r="E38" s="18" t="s">
        <v>2</v>
      </c>
      <c r="F38" s="206">
        <v>1.665</v>
      </c>
      <c r="H38" s="33"/>
    </row>
    <row r="39" spans="2:8" s="1" customFormat="1" ht="16.899999999999999" customHeight="1" x14ac:dyDescent="0.2">
      <c r="B39" s="33"/>
      <c r="C39" s="205" t="s">
        <v>2</v>
      </c>
      <c r="D39" s="205" t="s">
        <v>3236</v>
      </c>
      <c r="E39" s="18" t="s">
        <v>2</v>
      </c>
      <c r="F39" s="206">
        <v>2.8679999999999999</v>
      </c>
      <c r="H39" s="33"/>
    </row>
    <row r="40" spans="2:8" s="1" customFormat="1" ht="16.899999999999999" customHeight="1" x14ac:dyDescent="0.2">
      <c r="B40" s="33"/>
      <c r="C40" s="205" t="s">
        <v>2</v>
      </c>
      <c r="D40" s="205" t="s">
        <v>3237</v>
      </c>
      <c r="E40" s="18" t="s">
        <v>2</v>
      </c>
      <c r="F40" s="206">
        <v>1.665</v>
      </c>
      <c r="H40" s="33"/>
    </row>
    <row r="41" spans="2:8" s="1" customFormat="1" ht="16.899999999999999" customHeight="1" x14ac:dyDescent="0.2">
      <c r="B41" s="33"/>
      <c r="C41" s="205" t="s">
        <v>2</v>
      </c>
      <c r="D41" s="205" t="s">
        <v>3238</v>
      </c>
      <c r="E41" s="18" t="s">
        <v>2</v>
      </c>
      <c r="F41" s="206">
        <v>17.422000000000001</v>
      </c>
      <c r="H41" s="33"/>
    </row>
    <row r="42" spans="2:8" s="1" customFormat="1" ht="16.899999999999999" customHeight="1" x14ac:dyDescent="0.2">
      <c r="B42" s="33"/>
      <c r="C42" s="205" t="s">
        <v>2</v>
      </c>
      <c r="D42" s="205" t="s">
        <v>3239</v>
      </c>
      <c r="E42" s="18" t="s">
        <v>2</v>
      </c>
      <c r="F42" s="206">
        <v>3.52</v>
      </c>
      <c r="H42" s="33"/>
    </row>
    <row r="43" spans="2:8" s="1" customFormat="1" ht="16.899999999999999" customHeight="1" x14ac:dyDescent="0.2">
      <c r="B43" s="33"/>
      <c r="C43" s="205" t="s">
        <v>2</v>
      </c>
      <c r="D43" s="205" t="s">
        <v>894</v>
      </c>
      <c r="E43" s="18" t="s">
        <v>2</v>
      </c>
      <c r="F43" s="206">
        <v>0</v>
      </c>
      <c r="H43" s="33"/>
    </row>
    <row r="44" spans="2:8" s="1" customFormat="1" ht="16.899999999999999" customHeight="1" x14ac:dyDescent="0.2">
      <c r="B44" s="33"/>
      <c r="C44" s="205" t="s">
        <v>2</v>
      </c>
      <c r="D44" s="205" t="s">
        <v>3240</v>
      </c>
      <c r="E44" s="18" t="s">
        <v>2</v>
      </c>
      <c r="F44" s="206">
        <v>34.493000000000002</v>
      </c>
      <c r="H44" s="33"/>
    </row>
    <row r="45" spans="2:8" s="1" customFormat="1" ht="16.899999999999999" customHeight="1" x14ac:dyDescent="0.2">
      <c r="B45" s="33"/>
      <c r="C45" s="205" t="s">
        <v>2</v>
      </c>
      <c r="D45" s="205" t="s">
        <v>3241</v>
      </c>
      <c r="E45" s="18" t="s">
        <v>2</v>
      </c>
      <c r="F45" s="206">
        <v>35.369999999999997</v>
      </c>
      <c r="H45" s="33"/>
    </row>
    <row r="46" spans="2:8" s="1" customFormat="1" ht="16.899999999999999" customHeight="1" x14ac:dyDescent="0.2">
      <c r="B46" s="33"/>
      <c r="C46" s="205" t="s">
        <v>2</v>
      </c>
      <c r="D46" s="205" t="s">
        <v>3242</v>
      </c>
      <c r="E46" s="18" t="s">
        <v>2</v>
      </c>
      <c r="F46" s="206">
        <v>2.4750000000000001</v>
      </c>
      <c r="H46" s="33"/>
    </row>
    <row r="47" spans="2:8" s="1" customFormat="1" ht="16.899999999999999" customHeight="1" x14ac:dyDescent="0.2">
      <c r="B47" s="33"/>
      <c r="C47" s="205" t="s">
        <v>2</v>
      </c>
      <c r="D47" s="205" t="s">
        <v>3243</v>
      </c>
      <c r="E47" s="18" t="s">
        <v>2</v>
      </c>
      <c r="F47" s="206">
        <v>2.1749999999999998</v>
      </c>
      <c r="H47" s="33"/>
    </row>
    <row r="48" spans="2:8" s="1" customFormat="1" ht="16.899999999999999" customHeight="1" x14ac:dyDescent="0.2">
      <c r="B48" s="33"/>
      <c r="C48" s="205" t="s">
        <v>2</v>
      </c>
      <c r="D48" s="205" t="s">
        <v>3244</v>
      </c>
      <c r="E48" s="18" t="s">
        <v>2</v>
      </c>
      <c r="F48" s="206">
        <v>1.35</v>
      </c>
      <c r="H48" s="33"/>
    </row>
    <row r="49" spans="2:8" s="1" customFormat="1" ht="16.899999999999999" customHeight="1" x14ac:dyDescent="0.2">
      <c r="B49" s="33"/>
      <c r="C49" s="205" t="s">
        <v>2</v>
      </c>
      <c r="D49" s="205" t="s">
        <v>3245</v>
      </c>
      <c r="E49" s="18" t="s">
        <v>2</v>
      </c>
      <c r="F49" s="206">
        <v>2.4750000000000001</v>
      </c>
      <c r="H49" s="33"/>
    </row>
    <row r="50" spans="2:8" s="1" customFormat="1" ht="16.899999999999999" customHeight="1" x14ac:dyDescent="0.2">
      <c r="B50" s="33"/>
      <c r="C50" s="205" t="s">
        <v>2</v>
      </c>
      <c r="D50" s="205" t="s">
        <v>3246</v>
      </c>
      <c r="E50" s="18" t="s">
        <v>2</v>
      </c>
      <c r="F50" s="206">
        <v>1.35</v>
      </c>
      <c r="H50" s="33"/>
    </row>
    <row r="51" spans="2:8" s="1" customFormat="1" ht="16.899999999999999" customHeight="1" x14ac:dyDescent="0.2">
      <c r="B51" s="33"/>
      <c r="C51" s="205" t="s">
        <v>2</v>
      </c>
      <c r="D51" s="205" t="s">
        <v>3247</v>
      </c>
      <c r="E51" s="18" t="s">
        <v>2</v>
      </c>
      <c r="F51" s="206">
        <v>13.731999999999999</v>
      </c>
      <c r="H51" s="33"/>
    </row>
    <row r="52" spans="2:8" s="1" customFormat="1" ht="16.899999999999999" customHeight="1" x14ac:dyDescent="0.2">
      <c r="B52" s="33"/>
      <c r="C52" s="205" t="s">
        <v>2</v>
      </c>
      <c r="D52" s="205" t="s">
        <v>3248</v>
      </c>
      <c r="E52" s="18" t="s">
        <v>2</v>
      </c>
      <c r="F52" s="206">
        <v>13.731999999999999</v>
      </c>
      <c r="H52" s="33"/>
    </row>
    <row r="53" spans="2:8" s="1" customFormat="1" ht="16.899999999999999" customHeight="1" x14ac:dyDescent="0.2">
      <c r="B53" s="33"/>
      <c r="C53" s="205" t="s">
        <v>2</v>
      </c>
      <c r="D53" s="205" t="s">
        <v>3249</v>
      </c>
      <c r="E53" s="18" t="s">
        <v>2</v>
      </c>
      <c r="F53" s="206">
        <v>13.731999999999999</v>
      </c>
      <c r="H53" s="33"/>
    </row>
    <row r="54" spans="2:8" s="1" customFormat="1" ht="16.899999999999999" customHeight="1" x14ac:dyDescent="0.2">
      <c r="B54" s="33"/>
      <c r="C54" s="205" t="s">
        <v>2</v>
      </c>
      <c r="D54" s="205" t="s">
        <v>3250</v>
      </c>
      <c r="E54" s="18" t="s">
        <v>2</v>
      </c>
      <c r="F54" s="206">
        <v>13.731999999999999</v>
      </c>
      <c r="H54" s="33"/>
    </row>
    <row r="55" spans="2:8" s="1" customFormat="1" ht="16.899999999999999" customHeight="1" x14ac:dyDescent="0.2">
      <c r="B55" s="33"/>
      <c r="C55" s="205" t="s">
        <v>2</v>
      </c>
      <c r="D55" s="205" t="s">
        <v>3251</v>
      </c>
      <c r="E55" s="18" t="s">
        <v>2</v>
      </c>
      <c r="F55" s="206">
        <v>13.731999999999999</v>
      </c>
      <c r="H55" s="33"/>
    </row>
    <row r="56" spans="2:8" s="1" customFormat="1" ht="16.899999999999999" customHeight="1" x14ac:dyDescent="0.2">
      <c r="B56" s="33"/>
      <c r="C56" s="205" t="s">
        <v>2</v>
      </c>
      <c r="D56" s="205" t="s">
        <v>3252</v>
      </c>
      <c r="E56" s="18" t="s">
        <v>2</v>
      </c>
      <c r="F56" s="206">
        <v>13.731999999999999</v>
      </c>
      <c r="H56" s="33"/>
    </row>
    <row r="57" spans="2:8" s="1" customFormat="1" ht="16.899999999999999" customHeight="1" x14ac:dyDescent="0.2">
      <c r="B57" s="33"/>
      <c r="C57" s="205" t="s">
        <v>2</v>
      </c>
      <c r="D57" s="205" t="s">
        <v>3253</v>
      </c>
      <c r="E57" s="18" t="s">
        <v>2</v>
      </c>
      <c r="F57" s="206">
        <v>15.47</v>
      </c>
      <c r="H57" s="33"/>
    </row>
    <row r="58" spans="2:8" s="1" customFormat="1" ht="16.899999999999999" customHeight="1" x14ac:dyDescent="0.2">
      <c r="B58" s="33"/>
      <c r="C58" s="205" t="s">
        <v>3254</v>
      </c>
      <c r="D58" s="205" t="s">
        <v>323</v>
      </c>
      <c r="E58" s="18" t="s">
        <v>2</v>
      </c>
      <c r="F58" s="206">
        <v>794.45899999999995</v>
      </c>
      <c r="H58" s="33"/>
    </row>
    <row r="59" spans="2:8" s="1" customFormat="1" ht="16.899999999999999" customHeight="1" x14ac:dyDescent="0.2">
      <c r="B59" s="33"/>
      <c r="C59" s="207" t="s">
        <v>6471</v>
      </c>
      <c r="H59" s="33"/>
    </row>
    <row r="60" spans="2:8" s="1" customFormat="1" ht="16.899999999999999" customHeight="1" x14ac:dyDescent="0.2">
      <c r="B60" s="33"/>
      <c r="C60" s="205" t="s">
        <v>3206</v>
      </c>
      <c r="D60" s="205" t="s">
        <v>6472</v>
      </c>
      <c r="E60" s="18" t="s">
        <v>130</v>
      </c>
      <c r="F60" s="206">
        <v>794.45899999999995</v>
      </c>
      <c r="H60" s="33"/>
    </row>
    <row r="61" spans="2:8" s="1" customFormat="1" ht="16.899999999999999" customHeight="1" x14ac:dyDescent="0.2">
      <c r="B61" s="33"/>
      <c r="C61" s="205" t="s">
        <v>4265</v>
      </c>
      <c r="D61" s="205" t="s">
        <v>6473</v>
      </c>
      <c r="E61" s="18" t="s">
        <v>130</v>
      </c>
      <c r="F61" s="206">
        <v>2338.038</v>
      </c>
      <c r="H61" s="33"/>
    </row>
    <row r="62" spans="2:8" s="1" customFormat="1" ht="16.899999999999999" customHeight="1" x14ac:dyDescent="0.2">
      <c r="B62" s="33"/>
      <c r="C62" s="201" t="s">
        <v>3268</v>
      </c>
      <c r="D62" s="202" t="s">
        <v>6474</v>
      </c>
      <c r="E62" s="203" t="s">
        <v>130</v>
      </c>
      <c r="F62" s="204">
        <v>45.773000000000003</v>
      </c>
      <c r="H62" s="33"/>
    </row>
    <row r="63" spans="2:8" s="1" customFormat="1" ht="16.899999999999999" customHeight="1" x14ac:dyDescent="0.2">
      <c r="B63" s="33"/>
      <c r="C63" s="205" t="s">
        <v>2</v>
      </c>
      <c r="D63" s="205" t="s">
        <v>3186</v>
      </c>
      <c r="E63" s="18" t="s">
        <v>2</v>
      </c>
      <c r="F63" s="206">
        <v>0</v>
      </c>
      <c r="H63" s="33"/>
    </row>
    <row r="64" spans="2:8" s="1" customFormat="1" ht="16.899999999999999" customHeight="1" x14ac:dyDescent="0.2">
      <c r="B64" s="33"/>
      <c r="C64" s="205" t="s">
        <v>2</v>
      </c>
      <c r="D64" s="205" t="s">
        <v>3260</v>
      </c>
      <c r="E64" s="18" t="s">
        <v>2</v>
      </c>
      <c r="F64" s="206">
        <v>12.675000000000001</v>
      </c>
      <c r="H64" s="33"/>
    </row>
    <row r="65" spans="2:8" s="1" customFormat="1" ht="16.899999999999999" customHeight="1" x14ac:dyDescent="0.2">
      <c r="B65" s="33"/>
      <c r="C65" s="205" t="s">
        <v>2</v>
      </c>
      <c r="D65" s="205" t="s">
        <v>3261</v>
      </c>
      <c r="E65" s="18" t="s">
        <v>2</v>
      </c>
      <c r="F65" s="206">
        <v>3.6</v>
      </c>
      <c r="H65" s="33"/>
    </row>
    <row r="66" spans="2:8" s="1" customFormat="1" ht="16.899999999999999" customHeight="1" x14ac:dyDescent="0.2">
      <c r="B66" s="33"/>
      <c r="C66" s="205" t="s">
        <v>2</v>
      </c>
      <c r="D66" s="205" t="s">
        <v>3193</v>
      </c>
      <c r="E66" s="18" t="s">
        <v>2</v>
      </c>
      <c r="F66" s="206">
        <v>0</v>
      </c>
      <c r="H66" s="33"/>
    </row>
    <row r="67" spans="2:8" s="1" customFormat="1" ht="16.899999999999999" customHeight="1" x14ac:dyDescent="0.2">
      <c r="B67" s="33"/>
      <c r="C67" s="205" t="s">
        <v>2</v>
      </c>
      <c r="D67" s="205" t="s">
        <v>3262</v>
      </c>
      <c r="E67" s="18" t="s">
        <v>2</v>
      </c>
      <c r="F67" s="206">
        <v>6.1379999999999999</v>
      </c>
      <c r="H67" s="33"/>
    </row>
    <row r="68" spans="2:8" s="1" customFormat="1" ht="16.899999999999999" customHeight="1" x14ac:dyDescent="0.2">
      <c r="B68" s="33"/>
      <c r="C68" s="205" t="s">
        <v>2</v>
      </c>
      <c r="D68" s="205" t="s">
        <v>3263</v>
      </c>
      <c r="E68" s="18" t="s">
        <v>2</v>
      </c>
      <c r="F68" s="206">
        <v>6.1379999999999999</v>
      </c>
      <c r="H68" s="33"/>
    </row>
    <row r="69" spans="2:8" s="1" customFormat="1" ht="16.899999999999999" customHeight="1" x14ac:dyDescent="0.2">
      <c r="B69" s="33"/>
      <c r="C69" s="205" t="s">
        <v>2</v>
      </c>
      <c r="D69" s="205" t="s">
        <v>3264</v>
      </c>
      <c r="E69" s="18" t="s">
        <v>2</v>
      </c>
      <c r="F69" s="206">
        <v>4.3</v>
      </c>
      <c r="H69" s="33"/>
    </row>
    <row r="70" spans="2:8" s="1" customFormat="1" ht="16.899999999999999" customHeight="1" x14ac:dyDescent="0.2">
      <c r="B70" s="33"/>
      <c r="C70" s="205" t="s">
        <v>2</v>
      </c>
      <c r="D70" s="205" t="s">
        <v>3265</v>
      </c>
      <c r="E70" s="18" t="s">
        <v>2</v>
      </c>
      <c r="F70" s="206">
        <v>4.3</v>
      </c>
      <c r="H70" s="33"/>
    </row>
    <row r="71" spans="2:8" s="1" customFormat="1" ht="16.899999999999999" customHeight="1" x14ac:dyDescent="0.2">
      <c r="B71" s="33"/>
      <c r="C71" s="205" t="s">
        <v>2</v>
      </c>
      <c r="D71" s="205" t="s">
        <v>3266</v>
      </c>
      <c r="E71" s="18" t="s">
        <v>2</v>
      </c>
      <c r="F71" s="206">
        <v>4.3</v>
      </c>
      <c r="H71" s="33"/>
    </row>
    <row r="72" spans="2:8" s="1" customFormat="1" ht="16.899999999999999" customHeight="1" x14ac:dyDescent="0.2">
      <c r="B72" s="33"/>
      <c r="C72" s="205" t="s">
        <v>2</v>
      </c>
      <c r="D72" s="205" t="s">
        <v>3267</v>
      </c>
      <c r="E72" s="18" t="s">
        <v>2</v>
      </c>
      <c r="F72" s="206">
        <v>4.3220000000000001</v>
      </c>
      <c r="H72" s="33"/>
    </row>
    <row r="73" spans="2:8" s="1" customFormat="1" ht="16.899999999999999" customHeight="1" x14ac:dyDescent="0.2">
      <c r="B73" s="33"/>
      <c r="C73" s="205" t="s">
        <v>3268</v>
      </c>
      <c r="D73" s="205" t="s">
        <v>323</v>
      </c>
      <c r="E73" s="18" t="s">
        <v>2</v>
      </c>
      <c r="F73" s="206">
        <v>45.773000000000003</v>
      </c>
      <c r="H73" s="33"/>
    </row>
    <row r="74" spans="2:8" s="1" customFormat="1" ht="16.899999999999999" customHeight="1" x14ac:dyDescent="0.2">
      <c r="B74" s="33"/>
      <c r="C74" s="207" t="s">
        <v>6471</v>
      </c>
      <c r="H74" s="33"/>
    </row>
    <row r="75" spans="2:8" s="1" customFormat="1" ht="16.899999999999999" customHeight="1" x14ac:dyDescent="0.2">
      <c r="B75" s="33"/>
      <c r="C75" s="205" t="s">
        <v>3256</v>
      </c>
      <c r="D75" s="205" t="s">
        <v>6475</v>
      </c>
      <c r="E75" s="18" t="s">
        <v>130</v>
      </c>
      <c r="F75" s="206">
        <v>45.773000000000003</v>
      </c>
      <c r="H75" s="33"/>
    </row>
    <row r="76" spans="2:8" s="1" customFormat="1" ht="16.899999999999999" customHeight="1" x14ac:dyDescent="0.2">
      <c r="B76" s="33"/>
      <c r="C76" s="205" t="s">
        <v>4265</v>
      </c>
      <c r="D76" s="205" t="s">
        <v>6473</v>
      </c>
      <c r="E76" s="18" t="s">
        <v>130</v>
      </c>
      <c r="F76" s="206">
        <v>2338.038</v>
      </c>
      <c r="H76" s="33"/>
    </row>
    <row r="77" spans="2:8" s="1" customFormat="1" ht="16.899999999999999" customHeight="1" x14ac:dyDescent="0.2">
      <c r="B77" s="33"/>
      <c r="C77" s="201" t="s">
        <v>128</v>
      </c>
      <c r="D77" s="202" t="s">
        <v>129</v>
      </c>
      <c r="E77" s="203" t="s">
        <v>130</v>
      </c>
      <c r="F77" s="204">
        <v>12.031000000000001</v>
      </c>
      <c r="H77" s="33"/>
    </row>
    <row r="78" spans="2:8" s="1" customFormat="1" ht="16.899999999999999" customHeight="1" x14ac:dyDescent="0.2">
      <c r="B78" s="33"/>
      <c r="C78" s="205" t="s">
        <v>2</v>
      </c>
      <c r="D78" s="205" t="s">
        <v>892</v>
      </c>
      <c r="E78" s="18" t="s">
        <v>2</v>
      </c>
      <c r="F78" s="206">
        <v>0</v>
      </c>
      <c r="H78" s="33"/>
    </row>
    <row r="79" spans="2:8" s="1" customFormat="1" ht="16.899999999999999" customHeight="1" x14ac:dyDescent="0.2">
      <c r="B79" s="33"/>
      <c r="C79" s="205" t="s">
        <v>2</v>
      </c>
      <c r="D79" s="205" t="s">
        <v>3946</v>
      </c>
      <c r="E79" s="18" t="s">
        <v>2</v>
      </c>
      <c r="F79" s="206">
        <v>0</v>
      </c>
      <c r="H79" s="33"/>
    </row>
    <row r="80" spans="2:8" s="1" customFormat="1" ht="16.899999999999999" customHeight="1" x14ac:dyDescent="0.2">
      <c r="B80" s="33"/>
      <c r="C80" s="205" t="s">
        <v>2</v>
      </c>
      <c r="D80" s="205" t="s">
        <v>3947</v>
      </c>
      <c r="E80" s="18" t="s">
        <v>2</v>
      </c>
      <c r="F80" s="206">
        <v>4.5449999999999999</v>
      </c>
      <c r="H80" s="33"/>
    </row>
    <row r="81" spans="2:8" s="1" customFormat="1" ht="16.899999999999999" customHeight="1" x14ac:dyDescent="0.2">
      <c r="B81" s="33"/>
      <c r="C81" s="205" t="s">
        <v>2</v>
      </c>
      <c r="D81" s="205" t="s">
        <v>3948</v>
      </c>
      <c r="E81" s="18" t="s">
        <v>2</v>
      </c>
      <c r="F81" s="206">
        <v>7.4859999999999998</v>
      </c>
      <c r="H81" s="33"/>
    </row>
    <row r="82" spans="2:8" s="1" customFormat="1" ht="16.899999999999999" customHeight="1" x14ac:dyDescent="0.2">
      <c r="B82" s="33"/>
      <c r="C82" s="205" t="s">
        <v>128</v>
      </c>
      <c r="D82" s="205" t="s">
        <v>321</v>
      </c>
      <c r="E82" s="18" t="s">
        <v>2</v>
      </c>
      <c r="F82" s="206">
        <v>12.031000000000001</v>
      </c>
      <c r="H82" s="33"/>
    </row>
    <row r="83" spans="2:8" s="1" customFormat="1" ht="16.899999999999999" customHeight="1" x14ac:dyDescent="0.2">
      <c r="B83" s="33"/>
      <c r="C83" s="207" t="s">
        <v>6471</v>
      </c>
      <c r="H83" s="33"/>
    </row>
    <row r="84" spans="2:8" s="1" customFormat="1" ht="16.899999999999999" customHeight="1" x14ac:dyDescent="0.2">
      <c r="B84" s="33"/>
      <c r="C84" s="205" t="s">
        <v>3943</v>
      </c>
      <c r="D84" s="205" t="s">
        <v>3944</v>
      </c>
      <c r="E84" s="18" t="s">
        <v>130</v>
      </c>
      <c r="F84" s="206">
        <v>12.031000000000001</v>
      </c>
      <c r="H84" s="33"/>
    </row>
    <row r="85" spans="2:8" s="1" customFormat="1" ht="22.5" x14ac:dyDescent="0.2">
      <c r="B85" s="33"/>
      <c r="C85" s="205" t="s">
        <v>2192</v>
      </c>
      <c r="D85" s="205" t="s">
        <v>6476</v>
      </c>
      <c r="E85" s="18" t="s">
        <v>134</v>
      </c>
      <c r="F85" s="206">
        <v>45.167000000000002</v>
      </c>
      <c r="H85" s="33"/>
    </row>
    <row r="86" spans="2:8" s="1" customFormat="1" ht="16.899999999999999" customHeight="1" x14ac:dyDescent="0.2">
      <c r="B86" s="33"/>
      <c r="C86" s="205" t="s">
        <v>571</v>
      </c>
      <c r="D86" s="205" t="s">
        <v>6477</v>
      </c>
      <c r="E86" s="18" t="s">
        <v>383</v>
      </c>
      <c r="F86" s="206">
        <v>3.6019999999999999</v>
      </c>
      <c r="H86" s="33"/>
    </row>
    <row r="87" spans="2:8" s="1" customFormat="1" ht="16.899999999999999" customHeight="1" x14ac:dyDescent="0.2">
      <c r="B87" s="33"/>
      <c r="C87" s="205" t="s">
        <v>2228</v>
      </c>
      <c r="D87" s="205" t="s">
        <v>6478</v>
      </c>
      <c r="E87" s="18" t="s">
        <v>130</v>
      </c>
      <c r="F87" s="206">
        <v>692.41399999999999</v>
      </c>
      <c r="H87" s="33"/>
    </row>
    <row r="88" spans="2:8" s="1" customFormat="1" ht="16.899999999999999" customHeight="1" x14ac:dyDescent="0.2">
      <c r="B88" s="33"/>
      <c r="C88" s="205" t="s">
        <v>2968</v>
      </c>
      <c r="D88" s="205" t="s">
        <v>6479</v>
      </c>
      <c r="E88" s="18" t="s">
        <v>130</v>
      </c>
      <c r="F88" s="206">
        <v>768.57100000000003</v>
      </c>
      <c r="H88" s="33"/>
    </row>
    <row r="89" spans="2:8" s="1" customFormat="1" ht="22.5" x14ac:dyDescent="0.2">
      <c r="B89" s="33"/>
      <c r="C89" s="205" t="s">
        <v>2354</v>
      </c>
      <c r="D89" s="205" t="s">
        <v>6480</v>
      </c>
      <c r="E89" s="18" t="s">
        <v>130</v>
      </c>
      <c r="F89" s="206">
        <v>1202.701</v>
      </c>
      <c r="H89" s="33"/>
    </row>
    <row r="90" spans="2:8" s="1" customFormat="1" ht="16.899999999999999" customHeight="1" x14ac:dyDescent="0.2">
      <c r="B90" s="33"/>
      <c r="C90" s="205" t="s">
        <v>2407</v>
      </c>
      <c r="D90" s="205" t="s">
        <v>6481</v>
      </c>
      <c r="E90" s="18" t="s">
        <v>130</v>
      </c>
      <c r="F90" s="206">
        <v>692.41399999999999</v>
      </c>
      <c r="H90" s="33"/>
    </row>
    <row r="91" spans="2:8" s="1" customFormat="1" ht="16.899999999999999" customHeight="1" x14ac:dyDescent="0.2">
      <c r="B91" s="33"/>
      <c r="C91" s="205" t="s">
        <v>2974</v>
      </c>
      <c r="D91" s="205" t="s">
        <v>2975</v>
      </c>
      <c r="E91" s="18" t="s">
        <v>130</v>
      </c>
      <c r="F91" s="206">
        <v>895.61900000000003</v>
      </c>
      <c r="H91" s="33"/>
    </row>
    <row r="92" spans="2:8" s="1" customFormat="1" ht="16.899999999999999" customHeight="1" x14ac:dyDescent="0.2">
      <c r="B92" s="33"/>
      <c r="C92" s="201" t="s">
        <v>132</v>
      </c>
      <c r="D92" s="202" t="s">
        <v>133</v>
      </c>
      <c r="E92" s="203" t="s">
        <v>134</v>
      </c>
      <c r="F92" s="204">
        <v>205.2</v>
      </c>
      <c r="H92" s="33"/>
    </row>
    <row r="93" spans="2:8" s="1" customFormat="1" ht="16.899999999999999" customHeight="1" x14ac:dyDescent="0.2">
      <c r="B93" s="33"/>
      <c r="C93" s="205" t="s">
        <v>2</v>
      </c>
      <c r="D93" s="205" t="s">
        <v>317</v>
      </c>
      <c r="E93" s="18" t="s">
        <v>2</v>
      </c>
      <c r="F93" s="206">
        <v>0</v>
      </c>
      <c r="H93" s="33"/>
    </row>
    <row r="94" spans="2:8" s="1" customFormat="1" ht="22.5" x14ac:dyDescent="0.2">
      <c r="B94" s="33"/>
      <c r="C94" s="205" t="s">
        <v>2</v>
      </c>
      <c r="D94" s="205" t="s">
        <v>366</v>
      </c>
      <c r="E94" s="18" t="s">
        <v>2</v>
      </c>
      <c r="F94" s="206">
        <v>0</v>
      </c>
      <c r="H94" s="33"/>
    </row>
    <row r="95" spans="2:8" s="1" customFormat="1" ht="16.899999999999999" customHeight="1" x14ac:dyDescent="0.2">
      <c r="B95" s="33"/>
      <c r="C95" s="205" t="s">
        <v>2</v>
      </c>
      <c r="D95" s="205" t="s">
        <v>367</v>
      </c>
      <c r="E95" s="18" t="s">
        <v>2</v>
      </c>
      <c r="F95" s="206">
        <v>0</v>
      </c>
      <c r="H95" s="33"/>
    </row>
    <row r="96" spans="2:8" s="1" customFormat="1" ht="16.899999999999999" customHeight="1" x14ac:dyDescent="0.2">
      <c r="B96" s="33"/>
      <c r="C96" s="205" t="s">
        <v>2</v>
      </c>
      <c r="D96" s="205" t="s">
        <v>368</v>
      </c>
      <c r="E96" s="18" t="s">
        <v>2</v>
      </c>
      <c r="F96" s="206">
        <v>205.2</v>
      </c>
      <c r="H96" s="33"/>
    </row>
    <row r="97" spans="2:8" s="1" customFormat="1" ht="16.899999999999999" customHeight="1" x14ac:dyDescent="0.2">
      <c r="B97" s="33"/>
      <c r="C97" s="205" t="s">
        <v>132</v>
      </c>
      <c r="D97" s="205" t="s">
        <v>321</v>
      </c>
      <c r="E97" s="18" t="s">
        <v>2</v>
      </c>
      <c r="F97" s="206">
        <v>205.2</v>
      </c>
      <c r="H97" s="33"/>
    </row>
    <row r="98" spans="2:8" s="1" customFormat="1" ht="16.899999999999999" customHeight="1" x14ac:dyDescent="0.2">
      <c r="B98" s="33"/>
      <c r="C98" s="207" t="s">
        <v>6471</v>
      </c>
      <c r="H98" s="33"/>
    </row>
    <row r="99" spans="2:8" s="1" customFormat="1" ht="22.5" x14ac:dyDescent="0.2">
      <c r="B99" s="33"/>
      <c r="C99" s="205" t="s">
        <v>362</v>
      </c>
      <c r="D99" s="205" t="s">
        <v>5942</v>
      </c>
      <c r="E99" s="18" t="s">
        <v>134</v>
      </c>
      <c r="F99" s="206">
        <v>205.2</v>
      </c>
      <c r="H99" s="33"/>
    </row>
    <row r="100" spans="2:8" s="1" customFormat="1" ht="22.5" x14ac:dyDescent="0.2">
      <c r="B100" s="33"/>
      <c r="C100" s="205" t="s">
        <v>369</v>
      </c>
      <c r="D100" s="205" t="s">
        <v>6482</v>
      </c>
      <c r="E100" s="18" t="s">
        <v>134</v>
      </c>
      <c r="F100" s="206">
        <v>1886.9860000000001</v>
      </c>
      <c r="H100" s="33"/>
    </row>
    <row r="101" spans="2:8" s="1" customFormat="1" ht="16.899999999999999" customHeight="1" x14ac:dyDescent="0.2">
      <c r="B101" s="33"/>
      <c r="C101" s="205" t="s">
        <v>397</v>
      </c>
      <c r="D101" s="205" t="s">
        <v>6483</v>
      </c>
      <c r="E101" s="18" t="s">
        <v>134</v>
      </c>
      <c r="F101" s="206">
        <v>34.200000000000003</v>
      </c>
      <c r="H101" s="33"/>
    </row>
    <row r="102" spans="2:8" s="1" customFormat="1" ht="16.899999999999999" customHeight="1" x14ac:dyDescent="0.2">
      <c r="B102" s="33"/>
      <c r="C102" s="201" t="s">
        <v>137</v>
      </c>
      <c r="D102" s="202" t="s">
        <v>138</v>
      </c>
      <c r="E102" s="203" t="s">
        <v>130</v>
      </c>
      <c r="F102" s="204">
        <v>864.38300000000004</v>
      </c>
      <c r="H102" s="33"/>
    </row>
    <row r="103" spans="2:8" s="1" customFormat="1" ht="16.899999999999999" customHeight="1" x14ac:dyDescent="0.2">
      <c r="B103" s="33"/>
      <c r="C103" s="205" t="s">
        <v>2</v>
      </c>
      <c r="D103" s="205" t="s">
        <v>2614</v>
      </c>
      <c r="E103" s="18" t="s">
        <v>2</v>
      </c>
      <c r="F103" s="206">
        <v>0</v>
      </c>
      <c r="H103" s="33"/>
    </row>
    <row r="104" spans="2:8" s="1" customFormat="1" ht="16.899999999999999" customHeight="1" x14ac:dyDescent="0.2">
      <c r="B104" s="33"/>
      <c r="C104" s="205" t="s">
        <v>2</v>
      </c>
      <c r="D104" s="205" t="s">
        <v>474</v>
      </c>
      <c r="E104" s="18" t="s">
        <v>2</v>
      </c>
      <c r="F104" s="206">
        <v>0</v>
      </c>
      <c r="H104" s="33"/>
    </row>
    <row r="105" spans="2:8" s="1" customFormat="1" ht="16.899999999999999" customHeight="1" x14ac:dyDescent="0.2">
      <c r="B105" s="33"/>
      <c r="C105" s="205" t="s">
        <v>2</v>
      </c>
      <c r="D105" s="205" t="s">
        <v>2615</v>
      </c>
      <c r="E105" s="18" t="s">
        <v>2</v>
      </c>
      <c r="F105" s="206">
        <v>0</v>
      </c>
      <c r="H105" s="33"/>
    </row>
    <row r="106" spans="2:8" s="1" customFormat="1" ht="16.899999999999999" customHeight="1" x14ac:dyDescent="0.2">
      <c r="B106" s="33"/>
      <c r="C106" s="205" t="s">
        <v>2</v>
      </c>
      <c r="D106" s="205" t="s">
        <v>2616</v>
      </c>
      <c r="E106" s="18" t="s">
        <v>2</v>
      </c>
      <c r="F106" s="206">
        <v>0.41799999999999998</v>
      </c>
      <c r="H106" s="33"/>
    </row>
    <row r="107" spans="2:8" s="1" customFormat="1" ht="16.899999999999999" customHeight="1" x14ac:dyDescent="0.2">
      <c r="B107" s="33"/>
      <c r="C107" s="205" t="s">
        <v>2</v>
      </c>
      <c r="D107" s="205" t="s">
        <v>2617</v>
      </c>
      <c r="E107" s="18" t="s">
        <v>2</v>
      </c>
      <c r="F107" s="206">
        <v>332.399</v>
      </c>
      <c r="H107" s="33"/>
    </row>
    <row r="108" spans="2:8" s="1" customFormat="1" ht="16.899999999999999" customHeight="1" x14ac:dyDescent="0.2">
      <c r="B108" s="33"/>
      <c r="C108" s="205" t="s">
        <v>2</v>
      </c>
      <c r="D108" s="205" t="s">
        <v>2618</v>
      </c>
      <c r="E108" s="18" t="s">
        <v>2</v>
      </c>
      <c r="F108" s="206">
        <v>0.8</v>
      </c>
      <c r="H108" s="33"/>
    </row>
    <row r="109" spans="2:8" s="1" customFormat="1" ht="16.899999999999999" customHeight="1" x14ac:dyDescent="0.2">
      <c r="B109" s="33"/>
      <c r="C109" s="205" t="s">
        <v>2</v>
      </c>
      <c r="D109" s="205" t="s">
        <v>2619</v>
      </c>
      <c r="E109" s="18" t="s">
        <v>2</v>
      </c>
      <c r="F109" s="206">
        <v>41.735999999999997</v>
      </c>
      <c r="H109" s="33"/>
    </row>
    <row r="110" spans="2:8" s="1" customFormat="1" ht="16.899999999999999" customHeight="1" x14ac:dyDescent="0.2">
      <c r="B110" s="33"/>
      <c r="C110" s="205" t="s">
        <v>2</v>
      </c>
      <c r="D110" s="205" t="s">
        <v>2620</v>
      </c>
      <c r="E110" s="18" t="s">
        <v>2</v>
      </c>
      <c r="F110" s="206">
        <v>404.54899999999998</v>
      </c>
      <c r="H110" s="33"/>
    </row>
    <row r="111" spans="2:8" s="1" customFormat="1" ht="16.899999999999999" customHeight="1" x14ac:dyDescent="0.2">
      <c r="B111" s="33"/>
      <c r="C111" s="205" t="s">
        <v>2</v>
      </c>
      <c r="D111" s="205" t="s">
        <v>2621</v>
      </c>
      <c r="E111" s="18" t="s">
        <v>2</v>
      </c>
      <c r="F111" s="206">
        <v>82.924999999999997</v>
      </c>
      <c r="H111" s="33"/>
    </row>
    <row r="112" spans="2:8" s="1" customFormat="1" ht="16.899999999999999" customHeight="1" x14ac:dyDescent="0.2">
      <c r="B112" s="33"/>
      <c r="C112" s="205" t="s">
        <v>2</v>
      </c>
      <c r="D112" s="205" t="s">
        <v>2622</v>
      </c>
      <c r="E112" s="18" t="s">
        <v>2</v>
      </c>
      <c r="F112" s="206">
        <v>1.556</v>
      </c>
      <c r="H112" s="33"/>
    </row>
    <row r="113" spans="2:8" s="1" customFormat="1" ht="16.899999999999999" customHeight="1" x14ac:dyDescent="0.2">
      <c r="B113" s="33"/>
      <c r="C113" s="205" t="s">
        <v>137</v>
      </c>
      <c r="D113" s="205" t="s">
        <v>321</v>
      </c>
      <c r="E113" s="18" t="s">
        <v>2</v>
      </c>
      <c r="F113" s="206">
        <v>864.38300000000004</v>
      </c>
      <c r="H113" s="33"/>
    </row>
    <row r="114" spans="2:8" s="1" customFormat="1" ht="16.899999999999999" customHeight="1" x14ac:dyDescent="0.2">
      <c r="B114" s="33"/>
      <c r="C114" s="207" t="s">
        <v>6471</v>
      </c>
      <c r="H114" s="33"/>
    </row>
    <row r="115" spans="2:8" s="1" customFormat="1" ht="16.899999999999999" customHeight="1" x14ac:dyDescent="0.2">
      <c r="B115" s="33"/>
      <c r="C115" s="205" t="s">
        <v>2610</v>
      </c>
      <c r="D115" s="205" t="s">
        <v>6484</v>
      </c>
      <c r="E115" s="18" t="s">
        <v>130</v>
      </c>
      <c r="F115" s="206">
        <v>871.92399999999998</v>
      </c>
      <c r="H115" s="33"/>
    </row>
    <row r="116" spans="2:8" s="1" customFormat="1" ht="22.5" x14ac:dyDescent="0.2">
      <c r="B116" s="33"/>
      <c r="C116" s="205" t="s">
        <v>542</v>
      </c>
      <c r="D116" s="205" t="s">
        <v>6485</v>
      </c>
      <c r="E116" s="18" t="s">
        <v>134</v>
      </c>
      <c r="F116" s="206">
        <v>129.65700000000001</v>
      </c>
      <c r="H116" s="33"/>
    </row>
    <row r="117" spans="2:8" s="1" customFormat="1" ht="16.899999999999999" customHeight="1" x14ac:dyDescent="0.2">
      <c r="B117" s="33"/>
      <c r="C117" s="205" t="s">
        <v>571</v>
      </c>
      <c r="D117" s="205" t="s">
        <v>6477</v>
      </c>
      <c r="E117" s="18" t="s">
        <v>383</v>
      </c>
      <c r="F117" s="206">
        <v>3.835</v>
      </c>
      <c r="H117" s="33"/>
    </row>
    <row r="118" spans="2:8" s="1" customFormat="1" ht="16.899999999999999" customHeight="1" x14ac:dyDescent="0.2">
      <c r="B118" s="33"/>
      <c r="C118" s="205" t="s">
        <v>2602</v>
      </c>
      <c r="D118" s="205" t="s">
        <v>6486</v>
      </c>
      <c r="E118" s="18" t="s">
        <v>130</v>
      </c>
      <c r="F118" s="206">
        <v>871.92399999999998</v>
      </c>
      <c r="H118" s="33"/>
    </row>
    <row r="119" spans="2:8" s="1" customFormat="1" ht="16.899999999999999" customHeight="1" x14ac:dyDescent="0.2">
      <c r="B119" s="33"/>
      <c r="C119" s="201" t="s">
        <v>140</v>
      </c>
      <c r="D119" s="202" t="s">
        <v>141</v>
      </c>
      <c r="E119" s="203" t="s">
        <v>130</v>
      </c>
      <c r="F119" s="204">
        <v>1.43</v>
      </c>
      <c r="H119" s="33"/>
    </row>
    <row r="120" spans="2:8" s="1" customFormat="1" ht="16.899999999999999" customHeight="1" x14ac:dyDescent="0.2">
      <c r="B120" s="33"/>
      <c r="C120" s="205" t="s">
        <v>2</v>
      </c>
      <c r="D120" s="205" t="s">
        <v>2627</v>
      </c>
      <c r="E120" s="18" t="s">
        <v>2</v>
      </c>
      <c r="F120" s="206">
        <v>0</v>
      </c>
      <c r="H120" s="33"/>
    </row>
    <row r="121" spans="2:8" s="1" customFormat="1" ht="16.899999999999999" customHeight="1" x14ac:dyDescent="0.2">
      <c r="B121" s="33"/>
      <c r="C121" s="205" t="s">
        <v>2</v>
      </c>
      <c r="D121" s="205" t="s">
        <v>2628</v>
      </c>
      <c r="E121" s="18" t="s">
        <v>2</v>
      </c>
      <c r="F121" s="206">
        <v>1.43</v>
      </c>
      <c r="H121" s="33"/>
    </row>
    <row r="122" spans="2:8" s="1" customFormat="1" ht="16.899999999999999" customHeight="1" x14ac:dyDescent="0.2">
      <c r="B122" s="33"/>
      <c r="C122" s="205" t="s">
        <v>140</v>
      </c>
      <c r="D122" s="205" t="s">
        <v>321</v>
      </c>
      <c r="E122" s="18" t="s">
        <v>2</v>
      </c>
      <c r="F122" s="206">
        <v>1.43</v>
      </c>
      <c r="H122" s="33"/>
    </row>
    <row r="123" spans="2:8" s="1" customFormat="1" ht="16.899999999999999" customHeight="1" x14ac:dyDescent="0.2">
      <c r="B123" s="33"/>
      <c r="C123" s="207" t="s">
        <v>6471</v>
      </c>
      <c r="H123" s="33"/>
    </row>
    <row r="124" spans="2:8" s="1" customFormat="1" ht="16.899999999999999" customHeight="1" x14ac:dyDescent="0.2">
      <c r="B124" s="33"/>
      <c r="C124" s="205" t="s">
        <v>2610</v>
      </c>
      <c r="D124" s="205" t="s">
        <v>6484</v>
      </c>
      <c r="E124" s="18" t="s">
        <v>130</v>
      </c>
      <c r="F124" s="206">
        <v>871.92399999999998</v>
      </c>
      <c r="H124" s="33"/>
    </row>
    <row r="125" spans="2:8" s="1" customFormat="1" ht="16.899999999999999" customHeight="1" x14ac:dyDescent="0.2">
      <c r="B125" s="33"/>
      <c r="C125" s="205" t="s">
        <v>2602</v>
      </c>
      <c r="D125" s="205" t="s">
        <v>6486</v>
      </c>
      <c r="E125" s="18" t="s">
        <v>130</v>
      </c>
      <c r="F125" s="206">
        <v>871.92399999999998</v>
      </c>
      <c r="H125" s="33"/>
    </row>
    <row r="126" spans="2:8" s="1" customFormat="1" ht="16.899999999999999" customHeight="1" x14ac:dyDescent="0.2">
      <c r="B126" s="33"/>
      <c r="C126" s="201" t="s">
        <v>143</v>
      </c>
      <c r="D126" s="202" t="s">
        <v>144</v>
      </c>
      <c r="E126" s="203" t="s">
        <v>130</v>
      </c>
      <c r="F126" s="204">
        <v>6.1109999999999998</v>
      </c>
      <c r="H126" s="33"/>
    </row>
    <row r="127" spans="2:8" s="1" customFormat="1" ht="16.899999999999999" customHeight="1" x14ac:dyDescent="0.2">
      <c r="B127" s="33"/>
      <c r="C127" s="205" t="s">
        <v>2</v>
      </c>
      <c r="D127" s="205" t="s">
        <v>2623</v>
      </c>
      <c r="E127" s="18" t="s">
        <v>2</v>
      </c>
      <c r="F127" s="206">
        <v>0</v>
      </c>
      <c r="H127" s="33"/>
    </row>
    <row r="128" spans="2:8" s="1" customFormat="1" ht="16.899999999999999" customHeight="1" x14ac:dyDescent="0.2">
      <c r="B128" s="33"/>
      <c r="C128" s="205" t="s">
        <v>2</v>
      </c>
      <c r="D128" s="205" t="s">
        <v>2624</v>
      </c>
      <c r="E128" s="18" t="s">
        <v>2</v>
      </c>
      <c r="F128" s="206">
        <v>1.04</v>
      </c>
      <c r="H128" s="33"/>
    </row>
    <row r="129" spans="2:8" s="1" customFormat="1" ht="16.899999999999999" customHeight="1" x14ac:dyDescent="0.2">
      <c r="B129" s="33"/>
      <c r="C129" s="205" t="s">
        <v>2</v>
      </c>
      <c r="D129" s="205" t="s">
        <v>2625</v>
      </c>
      <c r="E129" s="18" t="s">
        <v>2</v>
      </c>
      <c r="F129" s="206">
        <v>3.2559999999999998</v>
      </c>
      <c r="H129" s="33"/>
    </row>
    <row r="130" spans="2:8" s="1" customFormat="1" ht="16.899999999999999" customHeight="1" x14ac:dyDescent="0.2">
      <c r="B130" s="33"/>
      <c r="C130" s="205" t="s">
        <v>2</v>
      </c>
      <c r="D130" s="205" t="s">
        <v>2626</v>
      </c>
      <c r="E130" s="18" t="s">
        <v>2</v>
      </c>
      <c r="F130" s="206">
        <v>1.8149999999999999</v>
      </c>
      <c r="H130" s="33"/>
    </row>
    <row r="131" spans="2:8" s="1" customFormat="1" ht="16.899999999999999" customHeight="1" x14ac:dyDescent="0.2">
      <c r="B131" s="33"/>
      <c r="C131" s="205" t="s">
        <v>143</v>
      </c>
      <c r="D131" s="205" t="s">
        <v>321</v>
      </c>
      <c r="E131" s="18" t="s">
        <v>2</v>
      </c>
      <c r="F131" s="206">
        <v>6.1109999999999998</v>
      </c>
      <c r="H131" s="33"/>
    </row>
    <row r="132" spans="2:8" s="1" customFormat="1" ht="16.899999999999999" customHeight="1" x14ac:dyDescent="0.2">
      <c r="B132" s="33"/>
      <c r="C132" s="207" t="s">
        <v>6471</v>
      </c>
      <c r="H132" s="33"/>
    </row>
    <row r="133" spans="2:8" s="1" customFormat="1" ht="16.899999999999999" customHeight="1" x14ac:dyDescent="0.2">
      <c r="B133" s="33"/>
      <c r="C133" s="205" t="s">
        <v>2610</v>
      </c>
      <c r="D133" s="205" t="s">
        <v>6484</v>
      </c>
      <c r="E133" s="18" t="s">
        <v>130</v>
      </c>
      <c r="F133" s="206">
        <v>871.92399999999998</v>
      </c>
      <c r="H133" s="33"/>
    </row>
    <row r="134" spans="2:8" s="1" customFormat="1" ht="16.899999999999999" customHeight="1" x14ac:dyDescent="0.2">
      <c r="B134" s="33"/>
      <c r="C134" s="205" t="s">
        <v>2602</v>
      </c>
      <c r="D134" s="205" t="s">
        <v>6486</v>
      </c>
      <c r="E134" s="18" t="s">
        <v>130</v>
      </c>
      <c r="F134" s="206">
        <v>871.92399999999998</v>
      </c>
      <c r="H134" s="33"/>
    </row>
    <row r="135" spans="2:8" s="1" customFormat="1" ht="16.899999999999999" customHeight="1" x14ac:dyDescent="0.2">
      <c r="B135" s="33"/>
      <c r="C135" s="201" t="s">
        <v>146</v>
      </c>
      <c r="D135" s="202" t="s">
        <v>147</v>
      </c>
      <c r="E135" s="203" t="s">
        <v>130</v>
      </c>
      <c r="F135" s="204">
        <v>279.08600000000001</v>
      </c>
      <c r="H135" s="33"/>
    </row>
    <row r="136" spans="2:8" s="1" customFormat="1" ht="16.899999999999999" customHeight="1" x14ac:dyDescent="0.2">
      <c r="B136" s="33"/>
      <c r="C136" s="205" t="s">
        <v>2</v>
      </c>
      <c r="D136" s="205" t="s">
        <v>3782</v>
      </c>
      <c r="E136" s="18" t="s">
        <v>2</v>
      </c>
      <c r="F136" s="206">
        <v>0</v>
      </c>
      <c r="H136" s="33"/>
    </row>
    <row r="137" spans="2:8" s="1" customFormat="1" ht="16.899999999999999" customHeight="1" x14ac:dyDescent="0.2">
      <c r="B137" s="33"/>
      <c r="C137" s="205" t="s">
        <v>2</v>
      </c>
      <c r="D137" s="205" t="s">
        <v>3783</v>
      </c>
      <c r="E137" s="18" t="s">
        <v>2</v>
      </c>
      <c r="F137" s="206">
        <v>150.727</v>
      </c>
      <c r="H137" s="33"/>
    </row>
    <row r="138" spans="2:8" s="1" customFormat="1" ht="16.899999999999999" customHeight="1" x14ac:dyDescent="0.2">
      <c r="B138" s="33"/>
      <c r="C138" s="205" t="s">
        <v>2</v>
      </c>
      <c r="D138" s="205" t="s">
        <v>3784</v>
      </c>
      <c r="E138" s="18" t="s">
        <v>2</v>
      </c>
      <c r="F138" s="206">
        <v>99.426000000000002</v>
      </c>
      <c r="H138" s="33"/>
    </row>
    <row r="139" spans="2:8" s="1" customFormat="1" ht="16.899999999999999" customHeight="1" x14ac:dyDescent="0.2">
      <c r="B139" s="33"/>
      <c r="C139" s="205" t="s">
        <v>2</v>
      </c>
      <c r="D139" s="205" t="s">
        <v>3785</v>
      </c>
      <c r="E139" s="18" t="s">
        <v>2</v>
      </c>
      <c r="F139" s="206">
        <v>91.933000000000007</v>
      </c>
      <c r="H139" s="33"/>
    </row>
    <row r="140" spans="2:8" s="1" customFormat="1" ht="16.899999999999999" customHeight="1" x14ac:dyDescent="0.2">
      <c r="B140" s="33"/>
      <c r="C140" s="205" t="s">
        <v>2</v>
      </c>
      <c r="D140" s="205" t="s">
        <v>3786</v>
      </c>
      <c r="E140" s="18" t="s">
        <v>2</v>
      </c>
      <c r="F140" s="206">
        <v>-63</v>
      </c>
      <c r="H140" s="33"/>
    </row>
    <row r="141" spans="2:8" s="1" customFormat="1" ht="16.899999999999999" customHeight="1" x14ac:dyDescent="0.2">
      <c r="B141" s="33"/>
      <c r="C141" s="205" t="s">
        <v>146</v>
      </c>
      <c r="D141" s="205" t="s">
        <v>321</v>
      </c>
      <c r="E141" s="18" t="s">
        <v>2</v>
      </c>
      <c r="F141" s="206">
        <v>279.08600000000001</v>
      </c>
      <c r="H141" s="33"/>
    </row>
    <row r="142" spans="2:8" s="1" customFormat="1" ht="16.899999999999999" customHeight="1" x14ac:dyDescent="0.2">
      <c r="B142" s="33"/>
      <c r="C142" s="207" t="s">
        <v>6471</v>
      </c>
      <c r="H142" s="33"/>
    </row>
    <row r="143" spans="2:8" s="1" customFormat="1" ht="22.5" x14ac:dyDescent="0.2">
      <c r="B143" s="33"/>
      <c r="C143" s="205" t="s">
        <v>3758</v>
      </c>
      <c r="D143" s="205" t="s">
        <v>6487</v>
      </c>
      <c r="E143" s="18" t="s">
        <v>130</v>
      </c>
      <c r="F143" s="206">
        <v>745.803</v>
      </c>
      <c r="H143" s="33"/>
    </row>
    <row r="144" spans="2:8" s="1" customFormat="1" ht="22.5" x14ac:dyDescent="0.2">
      <c r="B144" s="33"/>
      <c r="C144" s="205" t="s">
        <v>2187</v>
      </c>
      <c r="D144" s="205" t="s">
        <v>2188</v>
      </c>
      <c r="E144" s="18" t="s">
        <v>130</v>
      </c>
      <c r="F144" s="206">
        <v>342.08600000000001</v>
      </c>
      <c r="H144" s="33"/>
    </row>
    <row r="145" spans="2:8" s="1" customFormat="1" ht="16.899999999999999" customHeight="1" x14ac:dyDescent="0.2">
      <c r="B145" s="33"/>
      <c r="C145" s="205" t="s">
        <v>2228</v>
      </c>
      <c r="D145" s="205" t="s">
        <v>6478</v>
      </c>
      <c r="E145" s="18" t="s">
        <v>130</v>
      </c>
      <c r="F145" s="206">
        <v>342.08600000000001</v>
      </c>
      <c r="H145" s="33"/>
    </row>
    <row r="146" spans="2:8" s="1" customFormat="1" ht="16.899999999999999" customHeight="1" x14ac:dyDescent="0.2">
      <c r="B146" s="33"/>
      <c r="C146" s="205" t="s">
        <v>2968</v>
      </c>
      <c r="D146" s="205" t="s">
        <v>6479</v>
      </c>
      <c r="E146" s="18" t="s">
        <v>130</v>
      </c>
      <c r="F146" s="206">
        <v>768.57100000000003</v>
      </c>
      <c r="H146" s="33"/>
    </row>
    <row r="147" spans="2:8" s="1" customFormat="1" ht="22.5" x14ac:dyDescent="0.2">
      <c r="B147" s="33"/>
      <c r="C147" s="205" t="s">
        <v>2354</v>
      </c>
      <c r="D147" s="205" t="s">
        <v>6480</v>
      </c>
      <c r="E147" s="18" t="s">
        <v>130</v>
      </c>
      <c r="F147" s="206">
        <v>1202.701</v>
      </c>
      <c r="H147" s="33"/>
    </row>
    <row r="148" spans="2:8" s="1" customFormat="1" ht="16.899999999999999" customHeight="1" x14ac:dyDescent="0.2">
      <c r="B148" s="33"/>
      <c r="C148" s="205" t="s">
        <v>2415</v>
      </c>
      <c r="D148" s="205" t="s">
        <v>6488</v>
      </c>
      <c r="E148" s="18" t="s">
        <v>130</v>
      </c>
      <c r="F148" s="206">
        <v>342.08600000000001</v>
      </c>
      <c r="H148" s="33"/>
    </row>
    <row r="149" spans="2:8" s="1" customFormat="1" ht="16.899999999999999" customHeight="1" x14ac:dyDescent="0.2">
      <c r="B149" s="33"/>
      <c r="C149" s="205" t="s">
        <v>2979</v>
      </c>
      <c r="D149" s="205" t="s">
        <v>2980</v>
      </c>
      <c r="E149" s="18" t="s">
        <v>130</v>
      </c>
      <c r="F149" s="206">
        <v>718.38099999999997</v>
      </c>
      <c r="H149" s="33"/>
    </row>
    <row r="150" spans="2:8" s="1" customFormat="1" ht="22.5" x14ac:dyDescent="0.2">
      <c r="B150" s="33"/>
      <c r="C150" s="205" t="s">
        <v>3909</v>
      </c>
      <c r="D150" s="205" t="s">
        <v>3910</v>
      </c>
      <c r="E150" s="18" t="s">
        <v>130</v>
      </c>
      <c r="F150" s="206">
        <v>477.209</v>
      </c>
      <c r="H150" s="33"/>
    </row>
    <row r="151" spans="2:8" s="1" customFormat="1" ht="16.899999999999999" customHeight="1" x14ac:dyDescent="0.2">
      <c r="B151" s="33"/>
      <c r="C151" s="201" t="s">
        <v>150</v>
      </c>
      <c r="D151" s="202" t="s">
        <v>151</v>
      </c>
      <c r="E151" s="203" t="s">
        <v>130</v>
      </c>
      <c r="F151" s="204">
        <v>63</v>
      </c>
      <c r="H151" s="33"/>
    </row>
    <row r="152" spans="2:8" s="1" customFormat="1" ht="16.899999999999999" customHeight="1" x14ac:dyDescent="0.2">
      <c r="B152" s="33"/>
      <c r="C152" s="205" t="s">
        <v>2</v>
      </c>
      <c r="D152" s="205" t="s">
        <v>3780</v>
      </c>
      <c r="E152" s="18" t="s">
        <v>2</v>
      </c>
      <c r="F152" s="206">
        <v>0</v>
      </c>
      <c r="H152" s="33"/>
    </row>
    <row r="153" spans="2:8" s="1" customFormat="1" ht="16.899999999999999" customHeight="1" x14ac:dyDescent="0.2">
      <c r="B153" s="33"/>
      <c r="C153" s="205" t="s">
        <v>2</v>
      </c>
      <c r="D153" s="205" t="s">
        <v>3781</v>
      </c>
      <c r="E153" s="18" t="s">
        <v>2</v>
      </c>
      <c r="F153" s="206">
        <v>63</v>
      </c>
      <c r="H153" s="33"/>
    </row>
    <row r="154" spans="2:8" s="1" customFormat="1" ht="16.899999999999999" customHeight="1" x14ac:dyDescent="0.2">
      <c r="B154" s="33"/>
      <c r="C154" s="205" t="s">
        <v>150</v>
      </c>
      <c r="D154" s="205" t="s">
        <v>321</v>
      </c>
      <c r="E154" s="18" t="s">
        <v>2</v>
      </c>
      <c r="F154" s="206">
        <v>63</v>
      </c>
      <c r="H154" s="33"/>
    </row>
    <row r="155" spans="2:8" s="1" customFormat="1" ht="16.899999999999999" customHeight="1" x14ac:dyDescent="0.2">
      <c r="B155" s="33"/>
      <c r="C155" s="207" t="s">
        <v>6471</v>
      </c>
      <c r="H155" s="33"/>
    </row>
    <row r="156" spans="2:8" s="1" customFormat="1" ht="22.5" x14ac:dyDescent="0.2">
      <c r="B156" s="33"/>
      <c r="C156" s="205" t="s">
        <v>3758</v>
      </c>
      <c r="D156" s="205" t="s">
        <v>6487</v>
      </c>
      <c r="E156" s="18" t="s">
        <v>130</v>
      </c>
      <c r="F156" s="206">
        <v>745.803</v>
      </c>
      <c r="H156" s="33"/>
    </row>
    <row r="157" spans="2:8" s="1" customFormat="1" ht="22.5" x14ac:dyDescent="0.2">
      <c r="B157" s="33"/>
      <c r="C157" s="205" t="s">
        <v>2187</v>
      </c>
      <c r="D157" s="205" t="s">
        <v>2188</v>
      </c>
      <c r="E157" s="18" t="s">
        <v>130</v>
      </c>
      <c r="F157" s="206">
        <v>342.08600000000001</v>
      </c>
      <c r="H157" s="33"/>
    </row>
    <row r="158" spans="2:8" s="1" customFormat="1" ht="16.899999999999999" customHeight="1" x14ac:dyDescent="0.2">
      <c r="B158" s="33"/>
      <c r="C158" s="205" t="s">
        <v>2228</v>
      </c>
      <c r="D158" s="205" t="s">
        <v>6478</v>
      </c>
      <c r="E158" s="18" t="s">
        <v>130</v>
      </c>
      <c r="F158" s="206">
        <v>342.08600000000001</v>
      </c>
      <c r="H158" s="33"/>
    </row>
    <row r="159" spans="2:8" s="1" customFormat="1" ht="16.899999999999999" customHeight="1" x14ac:dyDescent="0.2">
      <c r="B159" s="33"/>
      <c r="C159" s="205" t="s">
        <v>2968</v>
      </c>
      <c r="D159" s="205" t="s">
        <v>6479</v>
      </c>
      <c r="E159" s="18" t="s">
        <v>130</v>
      </c>
      <c r="F159" s="206">
        <v>768.57100000000003</v>
      </c>
      <c r="H159" s="33"/>
    </row>
    <row r="160" spans="2:8" s="1" customFormat="1" ht="22.5" x14ac:dyDescent="0.2">
      <c r="B160" s="33"/>
      <c r="C160" s="205" t="s">
        <v>2354</v>
      </c>
      <c r="D160" s="205" t="s">
        <v>6480</v>
      </c>
      <c r="E160" s="18" t="s">
        <v>130</v>
      </c>
      <c r="F160" s="206">
        <v>1202.701</v>
      </c>
      <c r="H160" s="33"/>
    </row>
    <row r="161" spans="2:8" s="1" customFormat="1" ht="16.899999999999999" customHeight="1" x14ac:dyDescent="0.2">
      <c r="B161" s="33"/>
      <c r="C161" s="205" t="s">
        <v>2415</v>
      </c>
      <c r="D161" s="205" t="s">
        <v>6488</v>
      </c>
      <c r="E161" s="18" t="s">
        <v>130</v>
      </c>
      <c r="F161" s="206">
        <v>342.08600000000001</v>
      </c>
      <c r="H161" s="33"/>
    </row>
    <row r="162" spans="2:8" s="1" customFormat="1" ht="16.899999999999999" customHeight="1" x14ac:dyDescent="0.2">
      <c r="B162" s="33"/>
      <c r="C162" s="205" t="s">
        <v>2979</v>
      </c>
      <c r="D162" s="205" t="s">
        <v>2980</v>
      </c>
      <c r="E162" s="18" t="s">
        <v>130</v>
      </c>
      <c r="F162" s="206">
        <v>718.38099999999997</v>
      </c>
      <c r="H162" s="33"/>
    </row>
    <row r="163" spans="2:8" s="1" customFormat="1" ht="22.5" x14ac:dyDescent="0.2">
      <c r="B163" s="33"/>
      <c r="C163" s="205" t="s">
        <v>3909</v>
      </c>
      <c r="D163" s="205" t="s">
        <v>3910</v>
      </c>
      <c r="E163" s="18" t="s">
        <v>130</v>
      </c>
      <c r="F163" s="206">
        <v>69.3</v>
      </c>
      <c r="H163" s="33"/>
    </row>
    <row r="164" spans="2:8" s="1" customFormat="1" ht="16.899999999999999" customHeight="1" x14ac:dyDescent="0.2">
      <c r="B164" s="33"/>
      <c r="C164" s="201" t="s">
        <v>3856</v>
      </c>
      <c r="D164" s="202" t="s">
        <v>6489</v>
      </c>
      <c r="E164" s="203" t="s">
        <v>179</v>
      </c>
      <c r="F164" s="204">
        <v>29.2</v>
      </c>
      <c r="H164" s="33"/>
    </row>
    <row r="165" spans="2:8" s="1" customFormat="1" ht="16.899999999999999" customHeight="1" x14ac:dyDescent="0.2">
      <c r="B165" s="33"/>
      <c r="C165" s="205" t="s">
        <v>2</v>
      </c>
      <c r="D165" s="205" t="s">
        <v>3828</v>
      </c>
      <c r="E165" s="18" t="s">
        <v>2</v>
      </c>
      <c r="F165" s="206">
        <v>0</v>
      </c>
      <c r="H165" s="33"/>
    </row>
    <row r="166" spans="2:8" s="1" customFormat="1" ht="16.899999999999999" customHeight="1" x14ac:dyDescent="0.2">
      <c r="B166" s="33"/>
      <c r="C166" s="205" t="s">
        <v>2</v>
      </c>
      <c r="D166" s="205" t="s">
        <v>3855</v>
      </c>
      <c r="E166" s="18" t="s">
        <v>2</v>
      </c>
      <c r="F166" s="206">
        <v>29.2</v>
      </c>
      <c r="H166" s="33"/>
    </row>
    <row r="167" spans="2:8" s="1" customFormat="1" ht="16.899999999999999" customHeight="1" x14ac:dyDescent="0.2">
      <c r="B167" s="33"/>
      <c r="C167" s="205" t="s">
        <v>3856</v>
      </c>
      <c r="D167" s="205" t="s">
        <v>323</v>
      </c>
      <c r="E167" s="18" t="s">
        <v>2</v>
      </c>
      <c r="F167" s="206">
        <v>29.2</v>
      </c>
      <c r="H167" s="33"/>
    </row>
    <row r="168" spans="2:8" s="1" customFormat="1" ht="16.899999999999999" customHeight="1" x14ac:dyDescent="0.2">
      <c r="B168" s="33"/>
      <c r="C168" s="207" t="s">
        <v>6471</v>
      </c>
      <c r="H168" s="33"/>
    </row>
    <row r="169" spans="2:8" s="1" customFormat="1" ht="22.5" x14ac:dyDescent="0.2">
      <c r="B169" s="33"/>
      <c r="C169" s="205" t="s">
        <v>3851</v>
      </c>
      <c r="D169" s="205" t="s">
        <v>6490</v>
      </c>
      <c r="E169" s="18" t="s">
        <v>179</v>
      </c>
      <c r="F169" s="206">
        <v>29.2</v>
      </c>
      <c r="H169" s="33"/>
    </row>
    <row r="170" spans="2:8" s="1" customFormat="1" ht="16.899999999999999" customHeight="1" x14ac:dyDescent="0.2">
      <c r="B170" s="33"/>
      <c r="C170" s="205" t="s">
        <v>3832</v>
      </c>
      <c r="D170" s="205" t="s">
        <v>6491</v>
      </c>
      <c r="E170" s="18" t="s">
        <v>179</v>
      </c>
      <c r="F170" s="206">
        <v>55.48</v>
      </c>
      <c r="H170" s="33"/>
    </row>
    <row r="171" spans="2:8" s="1" customFormat="1" ht="16.899999999999999" customHeight="1" x14ac:dyDescent="0.2">
      <c r="B171" s="33"/>
      <c r="C171" s="205" t="s">
        <v>3819</v>
      </c>
      <c r="D171" s="205" t="s">
        <v>6492</v>
      </c>
      <c r="E171" s="18" t="s">
        <v>179</v>
      </c>
      <c r="F171" s="206">
        <v>72.742000000000004</v>
      </c>
      <c r="H171" s="33"/>
    </row>
    <row r="172" spans="2:8" s="1" customFormat="1" ht="16.899999999999999" customHeight="1" x14ac:dyDescent="0.2">
      <c r="B172" s="33"/>
      <c r="C172" s="205" t="s">
        <v>3824</v>
      </c>
      <c r="D172" s="205" t="s">
        <v>6493</v>
      </c>
      <c r="E172" s="18" t="s">
        <v>130</v>
      </c>
      <c r="F172" s="206">
        <v>12.737</v>
      </c>
      <c r="H172" s="33"/>
    </row>
    <row r="173" spans="2:8" s="1" customFormat="1" ht="16.899999999999999" customHeight="1" x14ac:dyDescent="0.2">
      <c r="B173" s="33"/>
      <c r="C173" s="205" t="s">
        <v>3839</v>
      </c>
      <c r="D173" s="205" t="s">
        <v>6494</v>
      </c>
      <c r="E173" s="18" t="s">
        <v>130</v>
      </c>
      <c r="F173" s="206">
        <v>12.737</v>
      </c>
      <c r="H173" s="33"/>
    </row>
    <row r="174" spans="2:8" s="1" customFormat="1" ht="22.5" x14ac:dyDescent="0.2">
      <c r="B174" s="33"/>
      <c r="C174" s="205" t="s">
        <v>3909</v>
      </c>
      <c r="D174" s="205" t="s">
        <v>3910</v>
      </c>
      <c r="E174" s="18" t="s">
        <v>130</v>
      </c>
      <c r="F174" s="206">
        <v>315.339</v>
      </c>
      <c r="H174" s="33"/>
    </row>
    <row r="175" spans="2:8" s="1" customFormat="1" ht="16.899999999999999" customHeight="1" x14ac:dyDescent="0.2">
      <c r="B175" s="33"/>
      <c r="C175" s="201" t="s">
        <v>154</v>
      </c>
      <c r="D175" s="202" t="s">
        <v>155</v>
      </c>
      <c r="E175" s="203" t="s">
        <v>130</v>
      </c>
      <c r="F175" s="204">
        <v>46.551000000000002</v>
      </c>
      <c r="H175" s="33"/>
    </row>
    <row r="176" spans="2:8" s="1" customFormat="1" ht="16.899999999999999" customHeight="1" x14ac:dyDescent="0.2">
      <c r="B176" s="33"/>
      <c r="C176" s="205" t="s">
        <v>2</v>
      </c>
      <c r="D176" s="205" t="s">
        <v>3771</v>
      </c>
      <c r="E176" s="18" t="s">
        <v>2</v>
      </c>
      <c r="F176" s="206">
        <v>0</v>
      </c>
      <c r="H176" s="33"/>
    </row>
    <row r="177" spans="2:8" s="1" customFormat="1" ht="16.899999999999999" customHeight="1" x14ac:dyDescent="0.2">
      <c r="B177" s="33"/>
      <c r="C177" s="205" t="s">
        <v>2</v>
      </c>
      <c r="D177" s="205" t="s">
        <v>3772</v>
      </c>
      <c r="E177" s="18" t="s">
        <v>2</v>
      </c>
      <c r="F177" s="206">
        <v>12</v>
      </c>
      <c r="H177" s="33"/>
    </row>
    <row r="178" spans="2:8" s="1" customFormat="1" ht="16.899999999999999" customHeight="1" x14ac:dyDescent="0.2">
      <c r="B178" s="33"/>
      <c r="C178" s="205" t="s">
        <v>2</v>
      </c>
      <c r="D178" s="205" t="s">
        <v>3213</v>
      </c>
      <c r="E178" s="18" t="s">
        <v>2</v>
      </c>
      <c r="F178" s="206">
        <v>2.4750000000000001</v>
      </c>
      <c r="H178" s="33"/>
    </row>
    <row r="179" spans="2:8" s="1" customFormat="1" ht="16.899999999999999" customHeight="1" x14ac:dyDescent="0.2">
      <c r="B179" s="33"/>
      <c r="C179" s="205" t="s">
        <v>2</v>
      </c>
      <c r="D179" s="205" t="s">
        <v>3773</v>
      </c>
      <c r="E179" s="18" t="s">
        <v>2</v>
      </c>
      <c r="F179" s="206">
        <v>2.2450000000000001</v>
      </c>
      <c r="H179" s="33"/>
    </row>
    <row r="180" spans="2:8" s="1" customFormat="1" ht="16.899999999999999" customHeight="1" x14ac:dyDescent="0.2">
      <c r="B180" s="33"/>
      <c r="C180" s="205" t="s">
        <v>2</v>
      </c>
      <c r="D180" s="205" t="s">
        <v>3774</v>
      </c>
      <c r="E180" s="18" t="s">
        <v>2</v>
      </c>
      <c r="F180" s="206">
        <v>1.2849999999999999</v>
      </c>
      <c r="H180" s="33"/>
    </row>
    <row r="181" spans="2:8" s="1" customFormat="1" ht="16.899999999999999" customHeight="1" x14ac:dyDescent="0.2">
      <c r="B181" s="33"/>
      <c r="C181" s="205" t="s">
        <v>2</v>
      </c>
      <c r="D181" s="205" t="s">
        <v>3216</v>
      </c>
      <c r="E181" s="18" t="s">
        <v>2</v>
      </c>
      <c r="F181" s="206">
        <v>2.4750000000000001</v>
      </c>
      <c r="H181" s="33"/>
    </row>
    <row r="182" spans="2:8" s="1" customFormat="1" ht="16.899999999999999" customHeight="1" x14ac:dyDescent="0.2">
      <c r="B182" s="33"/>
      <c r="C182" s="205" t="s">
        <v>2</v>
      </c>
      <c r="D182" s="205" t="s">
        <v>3775</v>
      </c>
      <c r="E182" s="18" t="s">
        <v>2</v>
      </c>
      <c r="F182" s="206">
        <v>1.2849999999999999</v>
      </c>
      <c r="H182" s="33"/>
    </row>
    <row r="183" spans="2:8" s="1" customFormat="1" ht="16.899999999999999" customHeight="1" x14ac:dyDescent="0.2">
      <c r="B183" s="33"/>
      <c r="C183" s="205" t="s">
        <v>2</v>
      </c>
      <c r="D183" s="205" t="s">
        <v>3260</v>
      </c>
      <c r="E183" s="18" t="s">
        <v>2</v>
      </c>
      <c r="F183" s="206">
        <v>12.675000000000001</v>
      </c>
      <c r="H183" s="33"/>
    </row>
    <row r="184" spans="2:8" s="1" customFormat="1" ht="16.899999999999999" customHeight="1" x14ac:dyDescent="0.2">
      <c r="B184" s="33"/>
      <c r="C184" s="205" t="s">
        <v>2</v>
      </c>
      <c r="D184" s="205" t="s">
        <v>3776</v>
      </c>
      <c r="E184" s="18" t="s">
        <v>2</v>
      </c>
      <c r="F184" s="206">
        <v>1.5549999999999999</v>
      </c>
      <c r="H184" s="33"/>
    </row>
    <row r="185" spans="2:8" s="1" customFormat="1" ht="16.899999999999999" customHeight="1" x14ac:dyDescent="0.2">
      <c r="B185" s="33"/>
      <c r="C185" s="205" t="s">
        <v>2</v>
      </c>
      <c r="D185" s="205" t="s">
        <v>3777</v>
      </c>
      <c r="E185" s="18" t="s">
        <v>2</v>
      </c>
      <c r="F185" s="206">
        <v>4.4880000000000004</v>
      </c>
      <c r="H185" s="33"/>
    </row>
    <row r="186" spans="2:8" s="1" customFormat="1" ht="16.899999999999999" customHeight="1" x14ac:dyDescent="0.2">
      <c r="B186" s="33"/>
      <c r="C186" s="205" t="s">
        <v>2</v>
      </c>
      <c r="D186" s="205" t="s">
        <v>3778</v>
      </c>
      <c r="E186" s="18" t="s">
        <v>2</v>
      </c>
      <c r="F186" s="206">
        <v>1.6</v>
      </c>
      <c r="H186" s="33"/>
    </row>
    <row r="187" spans="2:8" s="1" customFormat="1" ht="16.899999999999999" customHeight="1" x14ac:dyDescent="0.2">
      <c r="B187" s="33"/>
      <c r="C187" s="205" t="s">
        <v>2</v>
      </c>
      <c r="D187" s="205" t="s">
        <v>3236</v>
      </c>
      <c r="E187" s="18" t="s">
        <v>2</v>
      </c>
      <c r="F187" s="206">
        <v>2.8679999999999999</v>
      </c>
      <c r="H187" s="33"/>
    </row>
    <row r="188" spans="2:8" s="1" customFormat="1" ht="16.899999999999999" customHeight="1" x14ac:dyDescent="0.2">
      <c r="B188" s="33"/>
      <c r="C188" s="205" t="s">
        <v>2</v>
      </c>
      <c r="D188" s="205" t="s">
        <v>3779</v>
      </c>
      <c r="E188" s="18" t="s">
        <v>2</v>
      </c>
      <c r="F188" s="206">
        <v>1.6</v>
      </c>
      <c r="H188" s="33"/>
    </row>
    <row r="189" spans="2:8" s="1" customFormat="1" ht="16.899999999999999" customHeight="1" x14ac:dyDescent="0.2">
      <c r="B189" s="33"/>
      <c r="C189" s="205" t="s">
        <v>154</v>
      </c>
      <c r="D189" s="205" t="s">
        <v>321</v>
      </c>
      <c r="E189" s="18" t="s">
        <v>2</v>
      </c>
      <c r="F189" s="206">
        <v>46.551000000000002</v>
      </c>
      <c r="H189" s="33"/>
    </row>
    <row r="190" spans="2:8" s="1" customFormat="1" ht="16.899999999999999" customHeight="1" x14ac:dyDescent="0.2">
      <c r="B190" s="33"/>
      <c r="C190" s="207" t="s">
        <v>6471</v>
      </c>
      <c r="H190" s="33"/>
    </row>
    <row r="191" spans="2:8" s="1" customFormat="1" ht="22.5" x14ac:dyDescent="0.2">
      <c r="B191" s="33"/>
      <c r="C191" s="205" t="s">
        <v>3758</v>
      </c>
      <c r="D191" s="205" t="s">
        <v>6487</v>
      </c>
      <c r="E191" s="18" t="s">
        <v>130</v>
      </c>
      <c r="F191" s="206">
        <v>745.803</v>
      </c>
      <c r="H191" s="33"/>
    </row>
    <row r="192" spans="2:8" s="1" customFormat="1" ht="22.5" x14ac:dyDescent="0.2">
      <c r="B192" s="33"/>
      <c r="C192" s="205" t="s">
        <v>2192</v>
      </c>
      <c r="D192" s="205" t="s">
        <v>6476</v>
      </c>
      <c r="E192" s="18" t="s">
        <v>134</v>
      </c>
      <c r="F192" s="206">
        <v>45.167000000000002</v>
      </c>
      <c r="H192" s="33"/>
    </row>
    <row r="193" spans="2:8" s="1" customFormat="1" ht="16.899999999999999" customHeight="1" x14ac:dyDescent="0.2">
      <c r="B193" s="33"/>
      <c r="C193" s="205" t="s">
        <v>571</v>
      </c>
      <c r="D193" s="205" t="s">
        <v>6477</v>
      </c>
      <c r="E193" s="18" t="s">
        <v>383</v>
      </c>
      <c r="F193" s="206">
        <v>3.6019999999999999</v>
      </c>
      <c r="H193" s="33"/>
    </row>
    <row r="194" spans="2:8" s="1" customFormat="1" ht="16.899999999999999" customHeight="1" x14ac:dyDescent="0.2">
      <c r="B194" s="33"/>
      <c r="C194" s="205" t="s">
        <v>2228</v>
      </c>
      <c r="D194" s="205" t="s">
        <v>6478</v>
      </c>
      <c r="E194" s="18" t="s">
        <v>130</v>
      </c>
      <c r="F194" s="206">
        <v>692.41399999999999</v>
      </c>
      <c r="H194" s="33"/>
    </row>
    <row r="195" spans="2:8" s="1" customFormat="1" ht="16.899999999999999" customHeight="1" x14ac:dyDescent="0.2">
      <c r="B195" s="33"/>
      <c r="C195" s="205" t="s">
        <v>2968</v>
      </c>
      <c r="D195" s="205" t="s">
        <v>6479</v>
      </c>
      <c r="E195" s="18" t="s">
        <v>130</v>
      </c>
      <c r="F195" s="206">
        <v>768.57100000000003</v>
      </c>
      <c r="H195" s="33"/>
    </row>
    <row r="196" spans="2:8" s="1" customFormat="1" ht="22.5" x14ac:dyDescent="0.2">
      <c r="B196" s="33"/>
      <c r="C196" s="205" t="s">
        <v>2354</v>
      </c>
      <c r="D196" s="205" t="s">
        <v>6480</v>
      </c>
      <c r="E196" s="18" t="s">
        <v>130</v>
      </c>
      <c r="F196" s="206">
        <v>1202.701</v>
      </c>
      <c r="H196" s="33"/>
    </row>
    <row r="197" spans="2:8" s="1" customFormat="1" ht="16.899999999999999" customHeight="1" x14ac:dyDescent="0.2">
      <c r="B197" s="33"/>
      <c r="C197" s="205" t="s">
        <v>2407</v>
      </c>
      <c r="D197" s="205" t="s">
        <v>6481</v>
      </c>
      <c r="E197" s="18" t="s">
        <v>130</v>
      </c>
      <c r="F197" s="206">
        <v>692.41399999999999</v>
      </c>
      <c r="H197" s="33"/>
    </row>
    <row r="198" spans="2:8" s="1" customFormat="1" ht="16.899999999999999" customHeight="1" x14ac:dyDescent="0.2">
      <c r="B198" s="33"/>
      <c r="C198" s="205" t="s">
        <v>2974</v>
      </c>
      <c r="D198" s="205" t="s">
        <v>2975</v>
      </c>
      <c r="E198" s="18" t="s">
        <v>130</v>
      </c>
      <c r="F198" s="206">
        <v>895.61900000000003</v>
      </c>
      <c r="H198" s="33"/>
    </row>
    <row r="199" spans="2:8" s="1" customFormat="1" ht="22.5" x14ac:dyDescent="0.2">
      <c r="B199" s="33"/>
      <c r="C199" s="205" t="s">
        <v>3909</v>
      </c>
      <c r="D199" s="205" t="s">
        <v>3910</v>
      </c>
      <c r="E199" s="18" t="s">
        <v>130</v>
      </c>
      <c r="F199" s="206">
        <v>477.209</v>
      </c>
      <c r="H199" s="33"/>
    </row>
    <row r="200" spans="2:8" s="1" customFormat="1" ht="16.899999999999999" customHeight="1" x14ac:dyDescent="0.2">
      <c r="B200" s="33"/>
      <c r="C200" s="201" t="s">
        <v>158</v>
      </c>
      <c r="D200" s="202" t="s">
        <v>159</v>
      </c>
      <c r="E200" s="203" t="s">
        <v>130</v>
      </c>
      <c r="F200" s="204">
        <v>102.051</v>
      </c>
      <c r="H200" s="33"/>
    </row>
    <row r="201" spans="2:8" s="1" customFormat="1" ht="16.899999999999999" customHeight="1" x14ac:dyDescent="0.2">
      <c r="B201" s="33"/>
      <c r="C201" s="205" t="s">
        <v>2</v>
      </c>
      <c r="D201" s="205" t="s">
        <v>3771</v>
      </c>
      <c r="E201" s="18" t="s">
        <v>2</v>
      </c>
      <c r="F201" s="206">
        <v>0</v>
      </c>
      <c r="H201" s="33"/>
    </row>
    <row r="202" spans="2:8" s="1" customFormat="1" ht="16.899999999999999" customHeight="1" x14ac:dyDescent="0.2">
      <c r="B202" s="33"/>
      <c r="C202" s="205" t="s">
        <v>2</v>
      </c>
      <c r="D202" s="205" t="s">
        <v>3789</v>
      </c>
      <c r="E202" s="18" t="s">
        <v>2</v>
      </c>
      <c r="F202" s="206">
        <v>32.805</v>
      </c>
      <c r="H202" s="33"/>
    </row>
    <row r="203" spans="2:8" s="1" customFormat="1" ht="16.899999999999999" customHeight="1" x14ac:dyDescent="0.2">
      <c r="B203" s="33"/>
      <c r="C203" s="205" t="s">
        <v>2</v>
      </c>
      <c r="D203" s="205" t="s">
        <v>3739</v>
      </c>
      <c r="E203" s="18" t="s">
        <v>2</v>
      </c>
      <c r="F203" s="206">
        <v>5.4329999999999998</v>
      </c>
      <c r="H203" s="33"/>
    </row>
    <row r="204" spans="2:8" s="1" customFormat="1" ht="16.899999999999999" customHeight="1" x14ac:dyDescent="0.2">
      <c r="B204" s="33"/>
      <c r="C204" s="205" t="s">
        <v>2</v>
      </c>
      <c r="D204" s="205" t="s">
        <v>3790</v>
      </c>
      <c r="E204" s="18" t="s">
        <v>2</v>
      </c>
      <c r="F204" s="206">
        <v>32.805</v>
      </c>
      <c r="H204" s="33"/>
    </row>
    <row r="205" spans="2:8" s="1" customFormat="1" ht="16.899999999999999" customHeight="1" x14ac:dyDescent="0.2">
      <c r="B205" s="33"/>
      <c r="C205" s="205" t="s">
        <v>2</v>
      </c>
      <c r="D205" s="205" t="s">
        <v>3740</v>
      </c>
      <c r="E205" s="18" t="s">
        <v>2</v>
      </c>
      <c r="F205" s="206">
        <v>5.4329999999999998</v>
      </c>
      <c r="H205" s="33"/>
    </row>
    <row r="206" spans="2:8" s="1" customFormat="1" ht="16.899999999999999" customHeight="1" x14ac:dyDescent="0.2">
      <c r="B206" s="33"/>
      <c r="C206" s="205" t="s">
        <v>2</v>
      </c>
      <c r="D206" s="205" t="s">
        <v>3242</v>
      </c>
      <c r="E206" s="18" t="s">
        <v>2</v>
      </c>
      <c r="F206" s="206">
        <v>2.4750000000000001</v>
      </c>
      <c r="H206" s="33"/>
    </row>
    <row r="207" spans="2:8" s="1" customFormat="1" ht="16.899999999999999" customHeight="1" x14ac:dyDescent="0.2">
      <c r="B207" s="33"/>
      <c r="C207" s="205" t="s">
        <v>2</v>
      </c>
      <c r="D207" s="205" t="s">
        <v>3243</v>
      </c>
      <c r="E207" s="18" t="s">
        <v>2</v>
      </c>
      <c r="F207" s="206">
        <v>2.1749999999999998</v>
      </c>
      <c r="H207" s="33"/>
    </row>
    <row r="208" spans="2:8" s="1" customFormat="1" ht="16.899999999999999" customHeight="1" x14ac:dyDescent="0.2">
      <c r="B208" s="33"/>
      <c r="C208" s="205" t="s">
        <v>2</v>
      </c>
      <c r="D208" s="205" t="s">
        <v>3791</v>
      </c>
      <c r="E208" s="18" t="s">
        <v>2</v>
      </c>
      <c r="F208" s="206">
        <v>1.2150000000000001</v>
      </c>
      <c r="H208" s="33"/>
    </row>
    <row r="209" spans="2:8" s="1" customFormat="1" ht="16.899999999999999" customHeight="1" x14ac:dyDescent="0.2">
      <c r="B209" s="33"/>
      <c r="C209" s="205" t="s">
        <v>2</v>
      </c>
      <c r="D209" s="205" t="s">
        <v>3245</v>
      </c>
      <c r="E209" s="18" t="s">
        <v>2</v>
      </c>
      <c r="F209" s="206">
        <v>2.4750000000000001</v>
      </c>
      <c r="H209" s="33"/>
    </row>
    <row r="210" spans="2:8" s="1" customFormat="1" ht="16.899999999999999" customHeight="1" x14ac:dyDescent="0.2">
      <c r="B210" s="33"/>
      <c r="C210" s="205" t="s">
        <v>2</v>
      </c>
      <c r="D210" s="205" t="s">
        <v>3792</v>
      </c>
      <c r="E210" s="18" t="s">
        <v>2</v>
      </c>
      <c r="F210" s="206">
        <v>1.2150000000000001</v>
      </c>
      <c r="H210" s="33"/>
    </row>
    <row r="211" spans="2:8" s="1" customFormat="1" ht="16.899999999999999" customHeight="1" x14ac:dyDescent="0.2">
      <c r="B211" s="33"/>
      <c r="C211" s="205" t="s">
        <v>2</v>
      </c>
      <c r="D211" s="205" t="s">
        <v>3793</v>
      </c>
      <c r="E211" s="18" t="s">
        <v>2</v>
      </c>
      <c r="F211" s="206">
        <v>4</v>
      </c>
      <c r="H211" s="33"/>
    </row>
    <row r="212" spans="2:8" s="1" customFormat="1" ht="16.899999999999999" customHeight="1" x14ac:dyDescent="0.2">
      <c r="B212" s="33"/>
      <c r="C212" s="205" t="s">
        <v>2</v>
      </c>
      <c r="D212" s="205" t="s">
        <v>3794</v>
      </c>
      <c r="E212" s="18" t="s">
        <v>2</v>
      </c>
      <c r="F212" s="206">
        <v>4</v>
      </c>
      <c r="H212" s="33"/>
    </row>
    <row r="213" spans="2:8" s="1" customFormat="1" ht="16.899999999999999" customHeight="1" x14ac:dyDescent="0.2">
      <c r="B213" s="33"/>
      <c r="C213" s="205" t="s">
        <v>2</v>
      </c>
      <c r="D213" s="205" t="s">
        <v>3795</v>
      </c>
      <c r="E213" s="18" t="s">
        <v>2</v>
      </c>
      <c r="F213" s="206">
        <v>4</v>
      </c>
      <c r="H213" s="33"/>
    </row>
    <row r="214" spans="2:8" s="1" customFormat="1" ht="16.899999999999999" customHeight="1" x14ac:dyDescent="0.2">
      <c r="B214" s="33"/>
      <c r="C214" s="205" t="s">
        <v>2</v>
      </c>
      <c r="D214" s="205" t="s">
        <v>3741</v>
      </c>
      <c r="E214" s="18" t="s">
        <v>2</v>
      </c>
      <c r="F214" s="206">
        <v>4.0199999999999996</v>
      </c>
      <c r="H214" s="33"/>
    </row>
    <row r="215" spans="2:8" s="1" customFormat="1" ht="16.899999999999999" customHeight="1" x14ac:dyDescent="0.2">
      <c r="B215" s="33"/>
      <c r="C215" s="205" t="s">
        <v>158</v>
      </c>
      <c r="D215" s="205" t="s">
        <v>321</v>
      </c>
      <c r="E215" s="18" t="s">
        <v>2</v>
      </c>
      <c r="F215" s="206">
        <v>102.051</v>
      </c>
      <c r="H215" s="33"/>
    </row>
    <row r="216" spans="2:8" s="1" customFormat="1" ht="16.899999999999999" customHeight="1" x14ac:dyDescent="0.2">
      <c r="B216" s="33"/>
      <c r="C216" s="207" t="s">
        <v>6471</v>
      </c>
      <c r="H216" s="33"/>
    </row>
    <row r="217" spans="2:8" s="1" customFormat="1" ht="22.5" x14ac:dyDescent="0.2">
      <c r="B217" s="33"/>
      <c r="C217" s="205" t="s">
        <v>3758</v>
      </c>
      <c r="D217" s="205" t="s">
        <v>6487</v>
      </c>
      <c r="E217" s="18" t="s">
        <v>130</v>
      </c>
      <c r="F217" s="206">
        <v>745.803</v>
      </c>
      <c r="H217" s="33"/>
    </row>
    <row r="218" spans="2:8" s="1" customFormat="1" ht="22.5" x14ac:dyDescent="0.2">
      <c r="B218" s="33"/>
      <c r="C218" s="205" t="s">
        <v>2192</v>
      </c>
      <c r="D218" s="205" t="s">
        <v>6476</v>
      </c>
      <c r="E218" s="18" t="s">
        <v>134</v>
      </c>
      <c r="F218" s="206">
        <v>45.167000000000002</v>
      </c>
      <c r="H218" s="33"/>
    </row>
    <row r="219" spans="2:8" s="1" customFormat="1" ht="16.899999999999999" customHeight="1" x14ac:dyDescent="0.2">
      <c r="B219" s="33"/>
      <c r="C219" s="205" t="s">
        <v>571</v>
      </c>
      <c r="D219" s="205" t="s">
        <v>6477</v>
      </c>
      <c r="E219" s="18" t="s">
        <v>383</v>
      </c>
      <c r="F219" s="206">
        <v>3.6019999999999999</v>
      </c>
      <c r="H219" s="33"/>
    </row>
    <row r="220" spans="2:8" s="1" customFormat="1" ht="16.899999999999999" customHeight="1" x14ac:dyDescent="0.2">
      <c r="B220" s="33"/>
      <c r="C220" s="205" t="s">
        <v>2228</v>
      </c>
      <c r="D220" s="205" t="s">
        <v>6478</v>
      </c>
      <c r="E220" s="18" t="s">
        <v>130</v>
      </c>
      <c r="F220" s="206">
        <v>692.41399999999999</v>
      </c>
      <c r="H220" s="33"/>
    </row>
    <row r="221" spans="2:8" s="1" customFormat="1" ht="16.899999999999999" customHeight="1" x14ac:dyDescent="0.2">
      <c r="B221" s="33"/>
      <c r="C221" s="205" t="s">
        <v>2957</v>
      </c>
      <c r="D221" s="205" t="s">
        <v>6495</v>
      </c>
      <c r="E221" s="18" t="s">
        <v>130</v>
      </c>
      <c r="F221" s="206">
        <v>265.92899999999997</v>
      </c>
      <c r="H221" s="33"/>
    </row>
    <row r="222" spans="2:8" s="1" customFormat="1" ht="22.5" x14ac:dyDescent="0.2">
      <c r="B222" s="33"/>
      <c r="C222" s="205" t="s">
        <v>2354</v>
      </c>
      <c r="D222" s="205" t="s">
        <v>6480</v>
      </c>
      <c r="E222" s="18" t="s">
        <v>130</v>
      </c>
      <c r="F222" s="206">
        <v>1202.701</v>
      </c>
      <c r="H222" s="33"/>
    </row>
    <row r="223" spans="2:8" s="1" customFormat="1" ht="16.899999999999999" customHeight="1" x14ac:dyDescent="0.2">
      <c r="B223" s="33"/>
      <c r="C223" s="205" t="s">
        <v>2407</v>
      </c>
      <c r="D223" s="205" t="s">
        <v>6481</v>
      </c>
      <c r="E223" s="18" t="s">
        <v>130</v>
      </c>
      <c r="F223" s="206">
        <v>692.41399999999999</v>
      </c>
      <c r="H223" s="33"/>
    </row>
    <row r="224" spans="2:8" s="1" customFormat="1" ht="22.5" x14ac:dyDescent="0.2">
      <c r="B224" s="33"/>
      <c r="C224" s="205" t="s">
        <v>3909</v>
      </c>
      <c r="D224" s="205" t="s">
        <v>3910</v>
      </c>
      <c r="E224" s="18" t="s">
        <v>130</v>
      </c>
      <c r="F224" s="206">
        <v>477.209</v>
      </c>
      <c r="H224" s="33"/>
    </row>
    <row r="225" spans="2:8" s="1" customFormat="1" ht="16.899999999999999" customHeight="1" x14ac:dyDescent="0.2">
      <c r="B225" s="33"/>
      <c r="C225" s="201" t="s">
        <v>162</v>
      </c>
      <c r="D225" s="202" t="s">
        <v>163</v>
      </c>
      <c r="E225" s="203" t="s">
        <v>130</v>
      </c>
      <c r="F225" s="204">
        <v>183.87299999999999</v>
      </c>
      <c r="H225" s="33"/>
    </row>
    <row r="226" spans="2:8" s="1" customFormat="1" ht="16.899999999999999" customHeight="1" x14ac:dyDescent="0.2">
      <c r="B226" s="33"/>
      <c r="C226" s="205" t="s">
        <v>2</v>
      </c>
      <c r="D226" s="205" t="s">
        <v>2197</v>
      </c>
      <c r="E226" s="18" t="s">
        <v>2</v>
      </c>
      <c r="F226" s="206">
        <v>0</v>
      </c>
      <c r="H226" s="33"/>
    </row>
    <row r="227" spans="2:8" s="1" customFormat="1" ht="16.899999999999999" customHeight="1" x14ac:dyDescent="0.2">
      <c r="B227" s="33"/>
      <c r="C227" s="205" t="s">
        <v>2</v>
      </c>
      <c r="D227" s="205" t="s">
        <v>3762</v>
      </c>
      <c r="E227" s="18" t="s">
        <v>2</v>
      </c>
      <c r="F227" s="206">
        <v>0</v>
      </c>
      <c r="H227" s="33"/>
    </row>
    <row r="228" spans="2:8" s="1" customFormat="1" ht="16.899999999999999" customHeight="1" x14ac:dyDescent="0.2">
      <c r="B228" s="33"/>
      <c r="C228" s="205" t="s">
        <v>2</v>
      </c>
      <c r="D228" s="205" t="s">
        <v>3763</v>
      </c>
      <c r="E228" s="18" t="s">
        <v>2</v>
      </c>
      <c r="F228" s="206">
        <v>38.933999999999997</v>
      </c>
      <c r="H228" s="33"/>
    </row>
    <row r="229" spans="2:8" s="1" customFormat="1" ht="16.899999999999999" customHeight="1" x14ac:dyDescent="0.2">
      <c r="B229" s="33"/>
      <c r="C229" s="205" t="s">
        <v>2</v>
      </c>
      <c r="D229" s="205" t="s">
        <v>3764</v>
      </c>
      <c r="E229" s="18" t="s">
        <v>2</v>
      </c>
      <c r="F229" s="206">
        <v>24.811</v>
      </c>
      <c r="H229" s="33"/>
    </row>
    <row r="230" spans="2:8" s="1" customFormat="1" ht="16.899999999999999" customHeight="1" x14ac:dyDescent="0.2">
      <c r="B230" s="33"/>
      <c r="C230" s="205" t="s">
        <v>2</v>
      </c>
      <c r="D230" s="205" t="s">
        <v>3218</v>
      </c>
      <c r="E230" s="18" t="s">
        <v>2</v>
      </c>
      <c r="F230" s="206">
        <v>6.8419999999999996</v>
      </c>
      <c r="H230" s="33"/>
    </row>
    <row r="231" spans="2:8" s="1" customFormat="1" ht="16.899999999999999" customHeight="1" x14ac:dyDescent="0.2">
      <c r="B231" s="33"/>
      <c r="C231" s="205" t="s">
        <v>2</v>
      </c>
      <c r="D231" s="205" t="s">
        <v>3219</v>
      </c>
      <c r="E231" s="18" t="s">
        <v>2</v>
      </c>
      <c r="F231" s="206">
        <v>7.8780000000000001</v>
      </c>
      <c r="H231" s="33"/>
    </row>
    <row r="232" spans="2:8" s="1" customFormat="1" ht="16.899999999999999" customHeight="1" x14ac:dyDescent="0.2">
      <c r="B232" s="33"/>
      <c r="C232" s="205" t="s">
        <v>2</v>
      </c>
      <c r="D232" s="205" t="s">
        <v>3220</v>
      </c>
      <c r="E232" s="18" t="s">
        <v>2</v>
      </c>
      <c r="F232" s="206">
        <v>11.938000000000001</v>
      </c>
      <c r="H232" s="33"/>
    </row>
    <row r="233" spans="2:8" s="1" customFormat="1" ht="16.899999999999999" customHeight="1" x14ac:dyDescent="0.2">
      <c r="B233" s="33"/>
      <c r="C233" s="205" t="s">
        <v>2</v>
      </c>
      <c r="D233" s="205" t="s">
        <v>3765</v>
      </c>
      <c r="E233" s="18" t="s">
        <v>2</v>
      </c>
      <c r="F233" s="206">
        <v>15.805999999999999</v>
      </c>
      <c r="H233" s="33"/>
    </row>
    <row r="234" spans="2:8" s="1" customFormat="1" ht="16.899999999999999" customHeight="1" x14ac:dyDescent="0.2">
      <c r="B234" s="33"/>
      <c r="C234" s="205" t="s">
        <v>2</v>
      </c>
      <c r="D234" s="205" t="s">
        <v>3766</v>
      </c>
      <c r="E234" s="18" t="s">
        <v>2</v>
      </c>
      <c r="F234" s="206">
        <v>13.268000000000001</v>
      </c>
      <c r="H234" s="33"/>
    </row>
    <row r="235" spans="2:8" s="1" customFormat="1" ht="16.899999999999999" customHeight="1" x14ac:dyDescent="0.2">
      <c r="B235" s="33"/>
      <c r="C235" s="205" t="s">
        <v>2</v>
      </c>
      <c r="D235" s="205" t="s">
        <v>3228</v>
      </c>
      <c r="E235" s="18" t="s">
        <v>2</v>
      </c>
      <c r="F235" s="206">
        <v>6.8639999999999999</v>
      </c>
      <c r="H235" s="33"/>
    </row>
    <row r="236" spans="2:8" s="1" customFormat="1" ht="16.899999999999999" customHeight="1" x14ac:dyDescent="0.2">
      <c r="B236" s="33"/>
      <c r="C236" s="205" t="s">
        <v>2</v>
      </c>
      <c r="D236" s="205" t="s">
        <v>3767</v>
      </c>
      <c r="E236" s="18" t="s">
        <v>2</v>
      </c>
      <c r="F236" s="206">
        <v>4.266</v>
      </c>
      <c r="H236" s="33"/>
    </row>
    <row r="237" spans="2:8" s="1" customFormat="1" ht="16.899999999999999" customHeight="1" x14ac:dyDescent="0.2">
      <c r="B237" s="33"/>
      <c r="C237" s="205" t="s">
        <v>2</v>
      </c>
      <c r="D237" s="205" t="s">
        <v>3768</v>
      </c>
      <c r="E237" s="18" t="s">
        <v>2</v>
      </c>
      <c r="F237" s="206">
        <v>11.31</v>
      </c>
      <c r="H237" s="33"/>
    </row>
    <row r="238" spans="2:8" s="1" customFormat="1" ht="16.899999999999999" customHeight="1" x14ac:dyDescent="0.2">
      <c r="B238" s="33"/>
      <c r="C238" s="205" t="s">
        <v>2</v>
      </c>
      <c r="D238" s="205" t="s">
        <v>3769</v>
      </c>
      <c r="E238" s="18" t="s">
        <v>2</v>
      </c>
      <c r="F238" s="206">
        <v>11.31</v>
      </c>
      <c r="H238" s="33"/>
    </row>
    <row r="239" spans="2:8" s="1" customFormat="1" ht="16.899999999999999" customHeight="1" x14ac:dyDescent="0.2">
      <c r="B239" s="33"/>
      <c r="C239" s="205" t="s">
        <v>2</v>
      </c>
      <c r="D239" s="205" t="s">
        <v>3261</v>
      </c>
      <c r="E239" s="18" t="s">
        <v>2</v>
      </c>
      <c r="F239" s="206">
        <v>3.6</v>
      </c>
      <c r="H239" s="33"/>
    </row>
    <row r="240" spans="2:8" s="1" customFormat="1" ht="16.899999999999999" customHeight="1" x14ac:dyDescent="0.2">
      <c r="B240" s="33"/>
      <c r="C240" s="205" t="s">
        <v>2</v>
      </c>
      <c r="D240" s="205" t="s">
        <v>3770</v>
      </c>
      <c r="E240" s="18" t="s">
        <v>2</v>
      </c>
      <c r="F240" s="206">
        <v>23.526</v>
      </c>
      <c r="H240" s="33"/>
    </row>
    <row r="241" spans="2:8" s="1" customFormat="1" ht="16.899999999999999" customHeight="1" x14ac:dyDescent="0.2">
      <c r="B241" s="33"/>
      <c r="C241" s="205" t="s">
        <v>2</v>
      </c>
      <c r="D241" s="205" t="s">
        <v>3239</v>
      </c>
      <c r="E241" s="18" t="s">
        <v>2</v>
      </c>
      <c r="F241" s="206">
        <v>3.52</v>
      </c>
      <c r="H241" s="33"/>
    </row>
    <row r="242" spans="2:8" s="1" customFormat="1" ht="16.899999999999999" customHeight="1" x14ac:dyDescent="0.2">
      <c r="B242" s="33"/>
      <c r="C242" s="205" t="s">
        <v>162</v>
      </c>
      <c r="D242" s="205" t="s">
        <v>321</v>
      </c>
      <c r="E242" s="18" t="s">
        <v>2</v>
      </c>
      <c r="F242" s="206">
        <v>183.87299999999999</v>
      </c>
      <c r="H242" s="33"/>
    </row>
    <row r="243" spans="2:8" s="1" customFormat="1" ht="16.899999999999999" customHeight="1" x14ac:dyDescent="0.2">
      <c r="B243" s="33"/>
      <c r="C243" s="207" t="s">
        <v>6471</v>
      </c>
      <c r="H243" s="33"/>
    </row>
    <row r="244" spans="2:8" s="1" customFormat="1" ht="22.5" x14ac:dyDescent="0.2">
      <c r="B244" s="33"/>
      <c r="C244" s="205" t="s">
        <v>3758</v>
      </c>
      <c r="D244" s="205" t="s">
        <v>6487</v>
      </c>
      <c r="E244" s="18" t="s">
        <v>130</v>
      </c>
      <c r="F244" s="206">
        <v>745.803</v>
      </c>
      <c r="H244" s="33"/>
    </row>
    <row r="245" spans="2:8" s="1" customFormat="1" ht="22.5" x14ac:dyDescent="0.2">
      <c r="B245" s="33"/>
      <c r="C245" s="205" t="s">
        <v>2192</v>
      </c>
      <c r="D245" s="205" t="s">
        <v>6476</v>
      </c>
      <c r="E245" s="18" t="s">
        <v>134</v>
      </c>
      <c r="F245" s="206">
        <v>45.167000000000002</v>
      </c>
      <c r="H245" s="33"/>
    </row>
    <row r="246" spans="2:8" s="1" customFormat="1" ht="16.899999999999999" customHeight="1" x14ac:dyDescent="0.2">
      <c r="B246" s="33"/>
      <c r="C246" s="205" t="s">
        <v>571</v>
      </c>
      <c r="D246" s="205" t="s">
        <v>6477</v>
      </c>
      <c r="E246" s="18" t="s">
        <v>383</v>
      </c>
      <c r="F246" s="206">
        <v>3.6019999999999999</v>
      </c>
      <c r="H246" s="33"/>
    </row>
    <row r="247" spans="2:8" s="1" customFormat="1" ht="16.899999999999999" customHeight="1" x14ac:dyDescent="0.2">
      <c r="B247" s="33"/>
      <c r="C247" s="205" t="s">
        <v>2228</v>
      </c>
      <c r="D247" s="205" t="s">
        <v>6478</v>
      </c>
      <c r="E247" s="18" t="s">
        <v>130</v>
      </c>
      <c r="F247" s="206">
        <v>692.41399999999999</v>
      </c>
      <c r="H247" s="33"/>
    </row>
    <row r="248" spans="2:8" s="1" customFormat="1" ht="16.899999999999999" customHeight="1" x14ac:dyDescent="0.2">
      <c r="B248" s="33"/>
      <c r="C248" s="205" t="s">
        <v>2968</v>
      </c>
      <c r="D248" s="205" t="s">
        <v>6479</v>
      </c>
      <c r="E248" s="18" t="s">
        <v>130</v>
      </c>
      <c r="F248" s="206">
        <v>768.57100000000003</v>
      </c>
      <c r="H248" s="33"/>
    </row>
    <row r="249" spans="2:8" s="1" customFormat="1" ht="22.5" x14ac:dyDescent="0.2">
      <c r="B249" s="33"/>
      <c r="C249" s="205" t="s">
        <v>2354</v>
      </c>
      <c r="D249" s="205" t="s">
        <v>6480</v>
      </c>
      <c r="E249" s="18" t="s">
        <v>130</v>
      </c>
      <c r="F249" s="206">
        <v>1202.701</v>
      </c>
      <c r="H249" s="33"/>
    </row>
    <row r="250" spans="2:8" s="1" customFormat="1" ht="16.899999999999999" customHeight="1" x14ac:dyDescent="0.2">
      <c r="B250" s="33"/>
      <c r="C250" s="205" t="s">
        <v>2407</v>
      </c>
      <c r="D250" s="205" t="s">
        <v>6481</v>
      </c>
      <c r="E250" s="18" t="s">
        <v>130</v>
      </c>
      <c r="F250" s="206">
        <v>692.41399999999999</v>
      </c>
      <c r="H250" s="33"/>
    </row>
    <row r="251" spans="2:8" s="1" customFormat="1" ht="16.899999999999999" customHeight="1" x14ac:dyDescent="0.2">
      <c r="B251" s="33"/>
      <c r="C251" s="205" t="s">
        <v>2974</v>
      </c>
      <c r="D251" s="205" t="s">
        <v>2975</v>
      </c>
      <c r="E251" s="18" t="s">
        <v>130</v>
      </c>
      <c r="F251" s="206">
        <v>895.61900000000003</v>
      </c>
      <c r="H251" s="33"/>
    </row>
    <row r="252" spans="2:8" s="1" customFormat="1" ht="22.5" x14ac:dyDescent="0.2">
      <c r="B252" s="33"/>
      <c r="C252" s="205" t="s">
        <v>3909</v>
      </c>
      <c r="D252" s="205" t="s">
        <v>3910</v>
      </c>
      <c r="E252" s="18" t="s">
        <v>130</v>
      </c>
      <c r="F252" s="206">
        <v>315.339</v>
      </c>
      <c r="H252" s="33"/>
    </row>
    <row r="253" spans="2:8" s="1" customFormat="1" ht="16.899999999999999" customHeight="1" x14ac:dyDescent="0.2">
      <c r="B253" s="33"/>
      <c r="C253" s="201" t="s">
        <v>165</v>
      </c>
      <c r="D253" s="202" t="s">
        <v>166</v>
      </c>
      <c r="E253" s="203" t="s">
        <v>130</v>
      </c>
      <c r="F253" s="204">
        <v>66.016000000000005</v>
      </c>
      <c r="H253" s="33"/>
    </row>
    <row r="254" spans="2:8" s="1" customFormat="1" ht="16.899999999999999" customHeight="1" x14ac:dyDescent="0.2">
      <c r="B254" s="33"/>
      <c r="C254" s="205" t="s">
        <v>2</v>
      </c>
      <c r="D254" s="205" t="s">
        <v>2</v>
      </c>
      <c r="E254" s="18" t="s">
        <v>2</v>
      </c>
      <c r="F254" s="206">
        <v>0</v>
      </c>
      <c r="H254" s="33"/>
    </row>
    <row r="255" spans="2:8" s="1" customFormat="1" ht="16.899999999999999" customHeight="1" x14ac:dyDescent="0.2">
      <c r="B255" s="33"/>
      <c r="C255" s="205" t="s">
        <v>2</v>
      </c>
      <c r="D255" s="205" t="s">
        <v>2273</v>
      </c>
      <c r="E255" s="18" t="s">
        <v>2</v>
      </c>
      <c r="F255" s="206">
        <v>0</v>
      </c>
      <c r="H255" s="33"/>
    </row>
    <row r="256" spans="2:8" s="1" customFormat="1" ht="16.899999999999999" customHeight="1" x14ac:dyDescent="0.2">
      <c r="B256" s="33"/>
      <c r="C256" s="205" t="s">
        <v>2</v>
      </c>
      <c r="D256" s="205" t="s">
        <v>3762</v>
      </c>
      <c r="E256" s="18" t="s">
        <v>2</v>
      </c>
      <c r="F256" s="206">
        <v>0</v>
      </c>
      <c r="H256" s="33"/>
    </row>
    <row r="257" spans="2:8" s="1" customFormat="1" ht="16.899999999999999" customHeight="1" x14ac:dyDescent="0.2">
      <c r="B257" s="33"/>
      <c r="C257" s="205" t="s">
        <v>2</v>
      </c>
      <c r="D257" s="205" t="s">
        <v>3788</v>
      </c>
      <c r="E257" s="18" t="s">
        <v>2</v>
      </c>
      <c r="F257" s="206">
        <v>66.016000000000005</v>
      </c>
      <c r="H257" s="33"/>
    </row>
    <row r="258" spans="2:8" s="1" customFormat="1" ht="16.899999999999999" customHeight="1" x14ac:dyDescent="0.2">
      <c r="B258" s="33"/>
      <c r="C258" s="205" t="s">
        <v>165</v>
      </c>
      <c r="D258" s="205" t="s">
        <v>321</v>
      </c>
      <c r="E258" s="18" t="s">
        <v>2</v>
      </c>
      <c r="F258" s="206">
        <v>66.016000000000005</v>
      </c>
      <c r="H258" s="33"/>
    </row>
    <row r="259" spans="2:8" s="1" customFormat="1" ht="16.899999999999999" customHeight="1" x14ac:dyDescent="0.2">
      <c r="B259" s="33"/>
      <c r="C259" s="207" t="s">
        <v>6471</v>
      </c>
      <c r="H259" s="33"/>
    </row>
    <row r="260" spans="2:8" s="1" customFormat="1" ht="22.5" x14ac:dyDescent="0.2">
      <c r="B260" s="33"/>
      <c r="C260" s="205" t="s">
        <v>3758</v>
      </c>
      <c r="D260" s="205" t="s">
        <v>6487</v>
      </c>
      <c r="E260" s="18" t="s">
        <v>130</v>
      </c>
      <c r="F260" s="206">
        <v>745.803</v>
      </c>
      <c r="H260" s="33"/>
    </row>
    <row r="261" spans="2:8" s="1" customFormat="1" ht="22.5" x14ac:dyDescent="0.2">
      <c r="B261" s="33"/>
      <c r="C261" s="205" t="s">
        <v>2192</v>
      </c>
      <c r="D261" s="205" t="s">
        <v>6476</v>
      </c>
      <c r="E261" s="18" t="s">
        <v>134</v>
      </c>
      <c r="F261" s="206">
        <v>45.167000000000002</v>
      </c>
      <c r="H261" s="33"/>
    </row>
    <row r="262" spans="2:8" s="1" customFormat="1" ht="16.899999999999999" customHeight="1" x14ac:dyDescent="0.2">
      <c r="B262" s="33"/>
      <c r="C262" s="205" t="s">
        <v>571</v>
      </c>
      <c r="D262" s="205" t="s">
        <v>6477</v>
      </c>
      <c r="E262" s="18" t="s">
        <v>383</v>
      </c>
      <c r="F262" s="206">
        <v>3.6019999999999999</v>
      </c>
      <c r="H262" s="33"/>
    </row>
    <row r="263" spans="2:8" s="1" customFormat="1" ht="16.899999999999999" customHeight="1" x14ac:dyDescent="0.2">
      <c r="B263" s="33"/>
      <c r="C263" s="205" t="s">
        <v>2228</v>
      </c>
      <c r="D263" s="205" t="s">
        <v>6478</v>
      </c>
      <c r="E263" s="18" t="s">
        <v>130</v>
      </c>
      <c r="F263" s="206">
        <v>692.41399999999999</v>
      </c>
      <c r="H263" s="33"/>
    </row>
    <row r="264" spans="2:8" s="1" customFormat="1" ht="16.899999999999999" customHeight="1" x14ac:dyDescent="0.2">
      <c r="B264" s="33"/>
      <c r="C264" s="205" t="s">
        <v>2957</v>
      </c>
      <c r="D264" s="205" t="s">
        <v>6495</v>
      </c>
      <c r="E264" s="18" t="s">
        <v>130</v>
      </c>
      <c r="F264" s="206">
        <v>265.92899999999997</v>
      </c>
      <c r="H264" s="33"/>
    </row>
    <row r="265" spans="2:8" s="1" customFormat="1" ht="22.5" x14ac:dyDescent="0.2">
      <c r="B265" s="33"/>
      <c r="C265" s="205" t="s">
        <v>2354</v>
      </c>
      <c r="D265" s="205" t="s">
        <v>6480</v>
      </c>
      <c r="E265" s="18" t="s">
        <v>130</v>
      </c>
      <c r="F265" s="206">
        <v>1202.701</v>
      </c>
      <c r="H265" s="33"/>
    </row>
    <row r="266" spans="2:8" s="1" customFormat="1" ht="16.899999999999999" customHeight="1" x14ac:dyDescent="0.2">
      <c r="B266" s="33"/>
      <c r="C266" s="205" t="s">
        <v>2407</v>
      </c>
      <c r="D266" s="205" t="s">
        <v>6481</v>
      </c>
      <c r="E266" s="18" t="s">
        <v>130</v>
      </c>
      <c r="F266" s="206">
        <v>692.41399999999999</v>
      </c>
      <c r="H266" s="33"/>
    </row>
    <row r="267" spans="2:8" s="1" customFormat="1" ht="22.5" x14ac:dyDescent="0.2">
      <c r="B267" s="33"/>
      <c r="C267" s="205" t="s">
        <v>3909</v>
      </c>
      <c r="D267" s="205" t="s">
        <v>3910</v>
      </c>
      <c r="E267" s="18" t="s">
        <v>130</v>
      </c>
      <c r="F267" s="206">
        <v>315.339</v>
      </c>
      <c r="H267" s="33"/>
    </row>
    <row r="268" spans="2:8" s="1" customFormat="1" ht="16.899999999999999" customHeight="1" x14ac:dyDescent="0.2">
      <c r="B268" s="33"/>
      <c r="C268" s="201" t="s">
        <v>3849</v>
      </c>
      <c r="D268" s="202" t="s">
        <v>6496</v>
      </c>
      <c r="E268" s="203" t="s">
        <v>179</v>
      </c>
      <c r="F268" s="204">
        <v>26.28</v>
      </c>
      <c r="H268" s="33"/>
    </row>
    <row r="269" spans="2:8" s="1" customFormat="1" ht="16.899999999999999" customHeight="1" x14ac:dyDescent="0.2">
      <c r="B269" s="33"/>
      <c r="C269" s="205" t="s">
        <v>2</v>
      </c>
      <c r="D269" s="205" t="s">
        <v>3828</v>
      </c>
      <c r="E269" s="18" t="s">
        <v>2</v>
      </c>
      <c r="F269" s="206">
        <v>0</v>
      </c>
      <c r="H269" s="33"/>
    </row>
    <row r="270" spans="2:8" s="1" customFormat="1" ht="16.899999999999999" customHeight="1" x14ac:dyDescent="0.2">
      <c r="B270" s="33"/>
      <c r="C270" s="205" t="s">
        <v>2</v>
      </c>
      <c r="D270" s="205" t="s">
        <v>3848</v>
      </c>
      <c r="E270" s="18" t="s">
        <v>2</v>
      </c>
      <c r="F270" s="206">
        <v>26.28</v>
      </c>
      <c r="H270" s="33"/>
    </row>
    <row r="271" spans="2:8" s="1" customFormat="1" ht="16.899999999999999" customHeight="1" x14ac:dyDescent="0.2">
      <c r="B271" s="33"/>
      <c r="C271" s="205" t="s">
        <v>3849</v>
      </c>
      <c r="D271" s="205" t="s">
        <v>323</v>
      </c>
      <c r="E271" s="18" t="s">
        <v>2</v>
      </c>
      <c r="F271" s="206">
        <v>26.28</v>
      </c>
      <c r="H271" s="33"/>
    </row>
    <row r="272" spans="2:8" s="1" customFormat="1" ht="16.899999999999999" customHeight="1" x14ac:dyDescent="0.2">
      <c r="B272" s="33"/>
      <c r="C272" s="207" t="s">
        <v>6471</v>
      </c>
      <c r="H272" s="33"/>
    </row>
    <row r="273" spans="2:8" s="1" customFormat="1" ht="16.899999999999999" customHeight="1" x14ac:dyDescent="0.2">
      <c r="B273" s="33"/>
      <c r="C273" s="205" t="s">
        <v>3844</v>
      </c>
      <c r="D273" s="205" t="s">
        <v>6497</v>
      </c>
      <c r="E273" s="18" t="s">
        <v>179</v>
      </c>
      <c r="F273" s="206">
        <v>26.28</v>
      </c>
      <c r="H273" s="33"/>
    </row>
    <row r="274" spans="2:8" s="1" customFormat="1" ht="16.899999999999999" customHeight="1" x14ac:dyDescent="0.2">
      <c r="B274" s="33"/>
      <c r="C274" s="205" t="s">
        <v>3832</v>
      </c>
      <c r="D274" s="205" t="s">
        <v>6491</v>
      </c>
      <c r="E274" s="18" t="s">
        <v>179</v>
      </c>
      <c r="F274" s="206">
        <v>55.48</v>
      </c>
      <c r="H274" s="33"/>
    </row>
    <row r="275" spans="2:8" s="1" customFormat="1" ht="16.899999999999999" customHeight="1" x14ac:dyDescent="0.2">
      <c r="B275" s="33"/>
      <c r="C275" s="205" t="s">
        <v>3819</v>
      </c>
      <c r="D275" s="205" t="s">
        <v>6492</v>
      </c>
      <c r="E275" s="18" t="s">
        <v>179</v>
      </c>
      <c r="F275" s="206">
        <v>72.742000000000004</v>
      </c>
      <c r="H275" s="33"/>
    </row>
    <row r="276" spans="2:8" s="1" customFormat="1" ht="16.899999999999999" customHeight="1" x14ac:dyDescent="0.2">
      <c r="B276" s="33"/>
      <c r="C276" s="205" t="s">
        <v>3824</v>
      </c>
      <c r="D276" s="205" t="s">
        <v>6493</v>
      </c>
      <c r="E276" s="18" t="s">
        <v>130</v>
      </c>
      <c r="F276" s="206">
        <v>12.737</v>
      </c>
      <c r="H276" s="33"/>
    </row>
    <row r="277" spans="2:8" s="1" customFormat="1" ht="16.899999999999999" customHeight="1" x14ac:dyDescent="0.2">
      <c r="B277" s="33"/>
      <c r="C277" s="205" t="s">
        <v>3839</v>
      </c>
      <c r="D277" s="205" t="s">
        <v>6494</v>
      </c>
      <c r="E277" s="18" t="s">
        <v>130</v>
      </c>
      <c r="F277" s="206">
        <v>12.737</v>
      </c>
      <c r="H277" s="33"/>
    </row>
    <row r="278" spans="2:8" s="1" customFormat="1" ht="22.5" x14ac:dyDescent="0.2">
      <c r="B278" s="33"/>
      <c r="C278" s="205" t="s">
        <v>3909</v>
      </c>
      <c r="D278" s="205" t="s">
        <v>3910</v>
      </c>
      <c r="E278" s="18" t="s">
        <v>130</v>
      </c>
      <c r="F278" s="206">
        <v>315.339</v>
      </c>
      <c r="H278" s="33"/>
    </row>
    <row r="279" spans="2:8" s="1" customFormat="1" ht="16.899999999999999" customHeight="1" x14ac:dyDescent="0.2">
      <c r="B279" s="33"/>
      <c r="C279" s="201" t="s">
        <v>168</v>
      </c>
      <c r="D279" s="202" t="s">
        <v>169</v>
      </c>
      <c r="E279" s="203" t="s">
        <v>130</v>
      </c>
      <c r="F279" s="204">
        <v>617.81200000000001</v>
      </c>
      <c r="H279" s="33"/>
    </row>
    <row r="280" spans="2:8" s="1" customFormat="1" ht="16.899999999999999" customHeight="1" x14ac:dyDescent="0.2">
      <c r="B280" s="33"/>
      <c r="C280" s="205" t="s">
        <v>2</v>
      </c>
      <c r="D280" s="205" t="s">
        <v>3899</v>
      </c>
      <c r="E280" s="18" t="s">
        <v>2</v>
      </c>
      <c r="F280" s="206">
        <v>0</v>
      </c>
      <c r="H280" s="33"/>
    </row>
    <row r="281" spans="2:8" s="1" customFormat="1" ht="16.899999999999999" customHeight="1" x14ac:dyDescent="0.2">
      <c r="B281" s="33"/>
      <c r="C281" s="205" t="s">
        <v>2</v>
      </c>
      <c r="D281" s="205" t="s">
        <v>4088</v>
      </c>
      <c r="E281" s="18" t="s">
        <v>2</v>
      </c>
      <c r="F281" s="206">
        <v>79.198999999999998</v>
      </c>
      <c r="H281" s="33"/>
    </row>
    <row r="282" spans="2:8" s="1" customFormat="1" ht="16.899999999999999" customHeight="1" x14ac:dyDescent="0.2">
      <c r="B282" s="33"/>
      <c r="C282" s="205" t="s">
        <v>2</v>
      </c>
      <c r="D282" s="205" t="s">
        <v>4089</v>
      </c>
      <c r="E282" s="18" t="s">
        <v>2</v>
      </c>
      <c r="F282" s="206">
        <v>149.84200000000001</v>
      </c>
      <c r="H282" s="33"/>
    </row>
    <row r="283" spans="2:8" s="1" customFormat="1" ht="16.899999999999999" customHeight="1" x14ac:dyDescent="0.2">
      <c r="B283" s="33"/>
      <c r="C283" s="205" t="s">
        <v>2</v>
      </c>
      <c r="D283" s="205" t="s">
        <v>4090</v>
      </c>
      <c r="E283" s="18" t="s">
        <v>2</v>
      </c>
      <c r="F283" s="206">
        <v>125.733</v>
      </c>
      <c r="H283" s="33"/>
    </row>
    <row r="284" spans="2:8" s="1" customFormat="1" ht="16.899999999999999" customHeight="1" x14ac:dyDescent="0.2">
      <c r="B284" s="33"/>
      <c r="C284" s="205" t="s">
        <v>2</v>
      </c>
      <c r="D284" s="205" t="s">
        <v>4091</v>
      </c>
      <c r="E284" s="18" t="s">
        <v>2</v>
      </c>
      <c r="F284" s="206">
        <v>123.392</v>
      </c>
      <c r="H284" s="33"/>
    </row>
    <row r="285" spans="2:8" s="1" customFormat="1" ht="16.899999999999999" customHeight="1" x14ac:dyDescent="0.2">
      <c r="B285" s="33"/>
      <c r="C285" s="205" t="s">
        <v>2</v>
      </c>
      <c r="D285" s="205" t="s">
        <v>4092</v>
      </c>
      <c r="E285" s="18" t="s">
        <v>2</v>
      </c>
      <c r="F285" s="206">
        <v>37.000999999999998</v>
      </c>
      <c r="H285" s="33"/>
    </row>
    <row r="286" spans="2:8" s="1" customFormat="1" ht="16.899999999999999" customHeight="1" x14ac:dyDescent="0.2">
      <c r="B286" s="33"/>
      <c r="C286" s="205" t="s">
        <v>2</v>
      </c>
      <c r="D286" s="205" t="s">
        <v>4093</v>
      </c>
      <c r="E286" s="18" t="s">
        <v>2</v>
      </c>
      <c r="F286" s="206">
        <v>18.805</v>
      </c>
      <c r="H286" s="33"/>
    </row>
    <row r="287" spans="2:8" s="1" customFormat="1" ht="16.899999999999999" customHeight="1" x14ac:dyDescent="0.2">
      <c r="B287" s="33"/>
      <c r="C287" s="205" t="s">
        <v>2</v>
      </c>
      <c r="D287" s="205" t="s">
        <v>4094</v>
      </c>
      <c r="E287" s="18" t="s">
        <v>2</v>
      </c>
      <c r="F287" s="206">
        <v>33.326999999999998</v>
      </c>
      <c r="H287" s="33"/>
    </row>
    <row r="288" spans="2:8" s="1" customFormat="1" ht="16.899999999999999" customHeight="1" x14ac:dyDescent="0.2">
      <c r="B288" s="33"/>
      <c r="C288" s="205" t="s">
        <v>2</v>
      </c>
      <c r="D288" s="205" t="s">
        <v>4095</v>
      </c>
      <c r="E288" s="18" t="s">
        <v>2</v>
      </c>
      <c r="F288" s="206">
        <v>50.512999999999998</v>
      </c>
      <c r="H288" s="33"/>
    </row>
    <row r="289" spans="2:8" s="1" customFormat="1" ht="16.899999999999999" customHeight="1" x14ac:dyDescent="0.2">
      <c r="B289" s="33"/>
      <c r="C289" s="205" t="s">
        <v>168</v>
      </c>
      <c r="D289" s="205" t="s">
        <v>321</v>
      </c>
      <c r="E289" s="18" t="s">
        <v>2</v>
      </c>
      <c r="F289" s="206">
        <v>617.81200000000001</v>
      </c>
      <c r="H289" s="33"/>
    </row>
    <row r="290" spans="2:8" s="1" customFormat="1" ht="16.899999999999999" customHeight="1" x14ac:dyDescent="0.2">
      <c r="B290" s="33"/>
      <c r="C290" s="207" t="s">
        <v>6471</v>
      </c>
      <c r="H290" s="33"/>
    </row>
    <row r="291" spans="2:8" s="1" customFormat="1" ht="22.5" x14ac:dyDescent="0.2">
      <c r="B291" s="33"/>
      <c r="C291" s="205" t="s">
        <v>4060</v>
      </c>
      <c r="D291" s="205" t="s">
        <v>6498</v>
      </c>
      <c r="E291" s="18" t="s">
        <v>130</v>
      </c>
      <c r="F291" s="206">
        <v>1009.94</v>
      </c>
      <c r="H291" s="33"/>
    </row>
    <row r="292" spans="2:8" s="1" customFormat="1" ht="16.899999999999999" customHeight="1" x14ac:dyDescent="0.2">
      <c r="B292" s="33"/>
      <c r="C292" s="205" t="s">
        <v>4145</v>
      </c>
      <c r="D292" s="205" t="s">
        <v>4146</v>
      </c>
      <c r="E292" s="18" t="s">
        <v>130</v>
      </c>
      <c r="F292" s="206">
        <v>693.50400000000002</v>
      </c>
      <c r="H292" s="33"/>
    </row>
    <row r="293" spans="2:8" s="1" customFormat="1" ht="16.899999999999999" customHeight="1" x14ac:dyDescent="0.2">
      <c r="B293" s="33"/>
      <c r="C293" s="201" t="s">
        <v>4162</v>
      </c>
      <c r="D293" s="202" t="s">
        <v>6499</v>
      </c>
      <c r="E293" s="203" t="s">
        <v>130</v>
      </c>
      <c r="F293" s="204">
        <v>630.45799999999997</v>
      </c>
      <c r="H293" s="33"/>
    </row>
    <row r="294" spans="2:8" s="1" customFormat="1" ht="16.899999999999999" customHeight="1" x14ac:dyDescent="0.2">
      <c r="B294" s="33"/>
      <c r="C294" s="205" t="s">
        <v>2</v>
      </c>
      <c r="D294" s="205" t="s">
        <v>168</v>
      </c>
      <c r="E294" s="18" t="s">
        <v>2</v>
      </c>
      <c r="F294" s="206">
        <v>617.81200000000001</v>
      </c>
      <c r="H294" s="33"/>
    </row>
    <row r="295" spans="2:8" s="1" customFormat="1" ht="16.899999999999999" customHeight="1" x14ac:dyDescent="0.2">
      <c r="B295" s="33"/>
      <c r="C295" s="205" t="s">
        <v>2</v>
      </c>
      <c r="D295" s="205" t="s">
        <v>4149</v>
      </c>
      <c r="E295" s="18" t="s">
        <v>2</v>
      </c>
      <c r="F295" s="206">
        <v>0</v>
      </c>
      <c r="H295" s="33"/>
    </row>
    <row r="296" spans="2:8" s="1" customFormat="1" ht="16.899999999999999" customHeight="1" x14ac:dyDescent="0.2">
      <c r="B296" s="33"/>
      <c r="C296" s="205" t="s">
        <v>2</v>
      </c>
      <c r="D296" s="205" t="s">
        <v>4150</v>
      </c>
      <c r="E296" s="18" t="s">
        <v>2</v>
      </c>
      <c r="F296" s="206">
        <v>4.8479999999999999</v>
      </c>
      <c r="H296" s="33"/>
    </row>
    <row r="297" spans="2:8" s="1" customFormat="1" ht="16.899999999999999" customHeight="1" x14ac:dyDescent="0.2">
      <c r="B297" s="33"/>
      <c r="C297" s="205" t="s">
        <v>2</v>
      </c>
      <c r="D297" s="205" t="s">
        <v>4151</v>
      </c>
      <c r="E297" s="18" t="s">
        <v>2</v>
      </c>
      <c r="F297" s="206">
        <v>0.40400000000000003</v>
      </c>
      <c r="H297" s="33"/>
    </row>
    <row r="298" spans="2:8" s="1" customFormat="1" ht="16.899999999999999" customHeight="1" x14ac:dyDescent="0.2">
      <c r="B298" s="33"/>
      <c r="C298" s="205" t="s">
        <v>2</v>
      </c>
      <c r="D298" s="205" t="s">
        <v>4152</v>
      </c>
      <c r="E298" s="18" t="s">
        <v>2</v>
      </c>
      <c r="F298" s="206">
        <v>3.2320000000000002</v>
      </c>
      <c r="H298" s="33"/>
    </row>
    <row r="299" spans="2:8" s="1" customFormat="1" ht="16.899999999999999" customHeight="1" x14ac:dyDescent="0.2">
      <c r="B299" s="33"/>
      <c r="C299" s="205" t="s">
        <v>2</v>
      </c>
      <c r="D299" s="205" t="s">
        <v>4153</v>
      </c>
      <c r="E299" s="18" t="s">
        <v>2</v>
      </c>
      <c r="F299" s="206">
        <v>0.20200000000000001</v>
      </c>
      <c r="H299" s="33"/>
    </row>
    <row r="300" spans="2:8" s="1" customFormat="1" ht="16.899999999999999" customHeight="1" x14ac:dyDescent="0.2">
      <c r="B300" s="33"/>
      <c r="C300" s="205" t="s">
        <v>2</v>
      </c>
      <c r="D300" s="205" t="s">
        <v>4154</v>
      </c>
      <c r="E300" s="18" t="s">
        <v>2</v>
      </c>
      <c r="F300" s="206">
        <v>0.20200000000000001</v>
      </c>
      <c r="H300" s="33"/>
    </row>
    <row r="301" spans="2:8" s="1" customFormat="1" ht="16.899999999999999" customHeight="1" x14ac:dyDescent="0.2">
      <c r="B301" s="33"/>
      <c r="C301" s="205" t="s">
        <v>2</v>
      </c>
      <c r="D301" s="205" t="s">
        <v>4155</v>
      </c>
      <c r="E301" s="18" t="s">
        <v>2</v>
      </c>
      <c r="F301" s="206">
        <v>0.80800000000000005</v>
      </c>
      <c r="H301" s="33"/>
    </row>
    <row r="302" spans="2:8" s="1" customFormat="1" ht="16.899999999999999" customHeight="1" x14ac:dyDescent="0.2">
      <c r="B302" s="33"/>
      <c r="C302" s="205" t="s">
        <v>2</v>
      </c>
      <c r="D302" s="205" t="s">
        <v>4156</v>
      </c>
      <c r="E302" s="18" t="s">
        <v>2</v>
      </c>
      <c r="F302" s="206">
        <v>0</v>
      </c>
      <c r="H302" s="33"/>
    </row>
    <row r="303" spans="2:8" s="1" customFormat="1" ht="16.899999999999999" customHeight="1" x14ac:dyDescent="0.2">
      <c r="B303" s="33"/>
      <c r="C303" s="205" t="s">
        <v>2</v>
      </c>
      <c r="D303" s="205" t="s">
        <v>4157</v>
      </c>
      <c r="E303" s="18" t="s">
        <v>2</v>
      </c>
      <c r="F303" s="206">
        <v>0.32500000000000001</v>
      </c>
      <c r="H303" s="33"/>
    </row>
    <row r="304" spans="2:8" s="1" customFormat="1" ht="16.899999999999999" customHeight="1" x14ac:dyDescent="0.2">
      <c r="B304" s="33"/>
      <c r="C304" s="205" t="s">
        <v>2</v>
      </c>
      <c r="D304" s="205" t="s">
        <v>4158</v>
      </c>
      <c r="E304" s="18" t="s">
        <v>2</v>
      </c>
      <c r="F304" s="206">
        <v>0.32500000000000001</v>
      </c>
      <c r="H304" s="33"/>
    </row>
    <row r="305" spans="2:8" s="1" customFormat="1" ht="16.899999999999999" customHeight="1" x14ac:dyDescent="0.2">
      <c r="B305" s="33"/>
      <c r="C305" s="205" t="s">
        <v>2</v>
      </c>
      <c r="D305" s="205" t="s">
        <v>4159</v>
      </c>
      <c r="E305" s="18" t="s">
        <v>2</v>
      </c>
      <c r="F305" s="206">
        <v>0.32500000000000001</v>
      </c>
      <c r="H305" s="33"/>
    </row>
    <row r="306" spans="2:8" s="1" customFormat="1" ht="16.899999999999999" customHeight="1" x14ac:dyDescent="0.2">
      <c r="B306" s="33"/>
      <c r="C306" s="205" t="s">
        <v>2</v>
      </c>
      <c r="D306" s="205" t="s">
        <v>4160</v>
      </c>
      <c r="E306" s="18" t="s">
        <v>2</v>
      </c>
      <c r="F306" s="206">
        <v>0.32500000000000001</v>
      </c>
      <c r="H306" s="33"/>
    </row>
    <row r="307" spans="2:8" s="1" customFormat="1" ht="16.899999999999999" customHeight="1" x14ac:dyDescent="0.2">
      <c r="B307" s="33"/>
      <c r="C307" s="205" t="s">
        <v>2</v>
      </c>
      <c r="D307" s="205" t="s">
        <v>4161</v>
      </c>
      <c r="E307" s="18" t="s">
        <v>2</v>
      </c>
      <c r="F307" s="206">
        <v>1.65</v>
      </c>
      <c r="H307" s="33"/>
    </row>
    <row r="308" spans="2:8" s="1" customFormat="1" ht="16.899999999999999" customHeight="1" x14ac:dyDescent="0.2">
      <c r="B308" s="33"/>
      <c r="C308" s="205" t="s">
        <v>4162</v>
      </c>
      <c r="D308" s="205" t="s">
        <v>323</v>
      </c>
      <c r="E308" s="18" t="s">
        <v>2</v>
      </c>
      <c r="F308" s="206">
        <v>630.45799999999997</v>
      </c>
      <c r="H308" s="33"/>
    </row>
    <row r="309" spans="2:8" s="1" customFormat="1" ht="16.899999999999999" customHeight="1" x14ac:dyDescent="0.2">
      <c r="B309" s="33"/>
      <c r="C309" s="207" t="s">
        <v>6471</v>
      </c>
      <c r="H309" s="33"/>
    </row>
    <row r="310" spans="2:8" s="1" customFormat="1" ht="16.899999999999999" customHeight="1" x14ac:dyDescent="0.2">
      <c r="B310" s="33"/>
      <c r="C310" s="205" t="s">
        <v>4145</v>
      </c>
      <c r="D310" s="205" t="s">
        <v>4146</v>
      </c>
      <c r="E310" s="18" t="s">
        <v>130</v>
      </c>
      <c r="F310" s="206">
        <v>630.45799999999997</v>
      </c>
      <c r="H310" s="33"/>
    </row>
    <row r="311" spans="2:8" s="1" customFormat="1" ht="16.899999999999999" customHeight="1" x14ac:dyDescent="0.2">
      <c r="B311" s="33"/>
      <c r="C311" s="205" t="s">
        <v>4052</v>
      </c>
      <c r="D311" s="205" t="s">
        <v>6500</v>
      </c>
      <c r="E311" s="18" t="s">
        <v>130</v>
      </c>
      <c r="F311" s="206">
        <v>1026.893</v>
      </c>
      <c r="H311" s="33"/>
    </row>
    <row r="312" spans="2:8" s="1" customFormat="1" ht="16.899999999999999" customHeight="1" x14ac:dyDescent="0.2">
      <c r="B312" s="33"/>
      <c r="C312" s="201" t="s">
        <v>171</v>
      </c>
      <c r="D312" s="202" t="s">
        <v>172</v>
      </c>
      <c r="E312" s="203" t="s">
        <v>130</v>
      </c>
      <c r="F312" s="204">
        <v>6.8079999999999998</v>
      </c>
      <c r="H312" s="33"/>
    </row>
    <row r="313" spans="2:8" s="1" customFormat="1" ht="16.899999999999999" customHeight="1" x14ac:dyDescent="0.2">
      <c r="B313" s="33"/>
      <c r="C313" s="205" t="s">
        <v>2</v>
      </c>
      <c r="D313" s="205" t="s">
        <v>4096</v>
      </c>
      <c r="E313" s="18" t="s">
        <v>2</v>
      </c>
      <c r="F313" s="206">
        <v>0</v>
      </c>
      <c r="H313" s="33"/>
    </row>
    <row r="314" spans="2:8" s="1" customFormat="1" ht="16.899999999999999" customHeight="1" x14ac:dyDescent="0.2">
      <c r="B314" s="33"/>
      <c r="C314" s="205" t="s">
        <v>2</v>
      </c>
      <c r="D314" s="205" t="s">
        <v>1523</v>
      </c>
      <c r="E314" s="18" t="s">
        <v>2</v>
      </c>
      <c r="F314" s="206">
        <v>4.4480000000000004</v>
      </c>
      <c r="H314" s="33"/>
    </row>
    <row r="315" spans="2:8" s="1" customFormat="1" ht="16.899999999999999" customHeight="1" x14ac:dyDescent="0.2">
      <c r="B315" s="33"/>
      <c r="C315" s="205" t="s">
        <v>2</v>
      </c>
      <c r="D315" s="205" t="s">
        <v>1534</v>
      </c>
      <c r="E315" s="18" t="s">
        <v>2</v>
      </c>
      <c r="F315" s="206">
        <v>2.36</v>
      </c>
      <c r="H315" s="33"/>
    </row>
    <row r="316" spans="2:8" s="1" customFormat="1" ht="16.899999999999999" customHeight="1" x14ac:dyDescent="0.2">
      <c r="B316" s="33"/>
      <c r="C316" s="205" t="s">
        <v>171</v>
      </c>
      <c r="D316" s="205" t="s">
        <v>321</v>
      </c>
      <c r="E316" s="18" t="s">
        <v>2</v>
      </c>
      <c r="F316" s="206">
        <v>6.8079999999999998</v>
      </c>
      <c r="H316" s="33"/>
    </row>
    <row r="317" spans="2:8" s="1" customFormat="1" ht="16.899999999999999" customHeight="1" x14ac:dyDescent="0.2">
      <c r="B317" s="33"/>
      <c r="C317" s="207" t="s">
        <v>6471</v>
      </c>
      <c r="H317" s="33"/>
    </row>
    <row r="318" spans="2:8" s="1" customFormat="1" ht="22.5" x14ac:dyDescent="0.2">
      <c r="B318" s="33"/>
      <c r="C318" s="205" t="s">
        <v>4060</v>
      </c>
      <c r="D318" s="205" t="s">
        <v>6498</v>
      </c>
      <c r="E318" s="18" t="s">
        <v>130</v>
      </c>
      <c r="F318" s="206">
        <v>1009.94</v>
      </c>
      <c r="H318" s="33"/>
    </row>
    <row r="319" spans="2:8" s="1" customFormat="1" ht="16.899999999999999" customHeight="1" x14ac:dyDescent="0.2">
      <c r="B319" s="33"/>
      <c r="C319" s="205" t="s">
        <v>4052</v>
      </c>
      <c r="D319" s="205" t="s">
        <v>6500</v>
      </c>
      <c r="E319" s="18" t="s">
        <v>130</v>
      </c>
      <c r="F319" s="206">
        <v>1026.893</v>
      </c>
      <c r="H319" s="33"/>
    </row>
    <row r="320" spans="2:8" s="1" customFormat="1" ht="16.899999999999999" customHeight="1" x14ac:dyDescent="0.2">
      <c r="B320" s="33"/>
      <c r="C320" s="205" t="s">
        <v>4145</v>
      </c>
      <c r="D320" s="205" t="s">
        <v>4146</v>
      </c>
      <c r="E320" s="18" t="s">
        <v>130</v>
      </c>
      <c r="F320" s="206">
        <v>7.4889999999999999</v>
      </c>
      <c r="H320" s="33"/>
    </row>
    <row r="321" spans="2:8" s="1" customFormat="1" ht="16.899999999999999" customHeight="1" x14ac:dyDescent="0.2">
      <c r="B321" s="33"/>
      <c r="C321" s="201" t="s">
        <v>174</v>
      </c>
      <c r="D321" s="202" t="s">
        <v>175</v>
      </c>
      <c r="E321" s="203" t="s">
        <v>130</v>
      </c>
      <c r="F321" s="204">
        <v>385.32</v>
      </c>
      <c r="H321" s="33"/>
    </row>
    <row r="322" spans="2:8" s="1" customFormat="1" ht="16.899999999999999" customHeight="1" x14ac:dyDescent="0.2">
      <c r="B322" s="33"/>
      <c r="C322" s="205" t="s">
        <v>2</v>
      </c>
      <c r="D322" s="205" t="s">
        <v>1897</v>
      </c>
      <c r="E322" s="18" t="s">
        <v>2</v>
      </c>
      <c r="F322" s="206">
        <v>0</v>
      </c>
      <c r="H322" s="33"/>
    </row>
    <row r="323" spans="2:8" s="1" customFormat="1" ht="16.899999999999999" customHeight="1" x14ac:dyDescent="0.2">
      <c r="B323" s="33"/>
      <c r="C323" s="205" t="s">
        <v>2</v>
      </c>
      <c r="D323" s="205" t="s">
        <v>3885</v>
      </c>
      <c r="E323" s="18" t="s">
        <v>2</v>
      </c>
      <c r="F323" s="206">
        <v>0</v>
      </c>
      <c r="H323" s="33"/>
    </row>
    <row r="324" spans="2:8" s="1" customFormat="1" ht="16.899999999999999" customHeight="1" x14ac:dyDescent="0.2">
      <c r="B324" s="33"/>
      <c r="C324" s="205" t="s">
        <v>2</v>
      </c>
      <c r="D324" s="205" t="s">
        <v>4064</v>
      </c>
      <c r="E324" s="18" t="s">
        <v>2</v>
      </c>
      <c r="F324" s="206">
        <v>12.518000000000001</v>
      </c>
      <c r="H324" s="33"/>
    </row>
    <row r="325" spans="2:8" s="1" customFormat="1" ht="16.899999999999999" customHeight="1" x14ac:dyDescent="0.2">
      <c r="B325" s="33"/>
      <c r="C325" s="205" t="s">
        <v>2</v>
      </c>
      <c r="D325" s="205" t="s">
        <v>4065</v>
      </c>
      <c r="E325" s="18" t="s">
        <v>2</v>
      </c>
      <c r="F325" s="206">
        <v>11.518000000000001</v>
      </c>
      <c r="H325" s="33"/>
    </row>
    <row r="326" spans="2:8" s="1" customFormat="1" ht="16.899999999999999" customHeight="1" x14ac:dyDescent="0.2">
      <c r="B326" s="33"/>
      <c r="C326" s="205" t="s">
        <v>2</v>
      </c>
      <c r="D326" s="205" t="s">
        <v>4066</v>
      </c>
      <c r="E326" s="18" t="s">
        <v>2</v>
      </c>
      <c r="F326" s="206">
        <v>10.009</v>
      </c>
      <c r="H326" s="33"/>
    </row>
    <row r="327" spans="2:8" s="1" customFormat="1" ht="16.899999999999999" customHeight="1" x14ac:dyDescent="0.2">
      <c r="B327" s="33"/>
      <c r="C327" s="205" t="s">
        <v>2</v>
      </c>
      <c r="D327" s="205" t="s">
        <v>4067</v>
      </c>
      <c r="E327" s="18" t="s">
        <v>2</v>
      </c>
      <c r="F327" s="206">
        <v>12.518000000000001</v>
      </c>
      <c r="H327" s="33"/>
    </row>
    <row r="328" spans="2:8" s="1" customFormat="1" ht="16.899999999999999" customHeight="1" x14ac:dyDescent="0.2">
      <c r="B328" s="33"/>
      <c r="C328" s="205" t="s">
        <v>2</v>
      </c>
      <c r="D328" s="205" t="s">
        <v>4068</v>
      </c>
      <c r="E328" s="18" t="s">
        <v>2</v>
      </c>
      <c r="F328" s="206">
        <v>10.009</v>
      </c>
      <c r="H328" s="33"/>
    </row>
    <row r="329" spans="2:8" s="1" customFormat="1" ht="16.899999999999999" customHeight="1" x14ac:dyDescent="0.2">
      <c r="B329" s="33"/>
      <c r="C329" s="205" t="s">
        <v>2</v>
      </c>
      <c r="D329" s="205" t="s">
        <v>4069</v>
      </c>
      <c r="E329" s="18" t="s">
        <v>2</v>
      </c>
      <c r="F329" s="206">
        <v>25.963999999999999</v>
      </c>
      <c r="H329" s="33"/>
    </row>
    <row r="330" spans="2:8" s="1" customFormat="1" ht="16.899999999999999" customHeight="1" x14ac:dyDescent="0.2">
      <c r="B330" s="33"/>
      <c r="C330" s="205" t="s">
        <v>2</v>
      </c>
      <c r="D330" s="205" t="s">
        <v>4070</v>
      </c>
      <c r="E330" s="18" t="s">
        <v>2</v>
      </c>
      <c r="F330" s="206">
        <v>33.454000000000001</v>
      </c>
      <c r="H330" s="33"/>
    </row>
    <row r="331" spans="2:8" s="1" customFormat="1" ht="16.899999999999999" customHeight="1" x14ac:dyDescent="0.2">
      <c r="B331" s="33"/>
      <c r="C331" s="205" t="s">
        <v>2</v>
      </c>
      <c r="D331" s="205" t="s">
        <v>4071</v>
      </c>
      <c r="E331" s="18" t="s">
        <v>2</v>
      </c>
      <c r="F331" s="206">
        <v>16.706</v>
      </c>
      <c r="H331" s="33"/>
    </row>
    <row r="332" spans="2:8" s="1" customFormat="1" ht="16.899999999999999" customHeight="1" x14ac:dyDescent="0.2">
      <c r="B332" s="33"/>
      <c r="C332" s="205" t="s">
        <v>2</v>
      </c>
      <c r="D332" s="205" t="s">
        <v>4072</v>
      </c>
      <c r="E332" s="18" t="s">
        <v>2</v>
      </c>
      <c r="F332" s="206">
        <v>12.319000000000001</v>
      </c>
      <c r="H332" s="33"/>
    </row>
    <row r="333" spans="2:8" s="1" customFormat="1" ht="16.899999999999999" customHeight="1" x14ac:dyDescent="0.2">
      <c r="B333" s="33"/>
      <c r="C333" s="205" t="s">
        <v>2</v>
      </c>
      <c r="D333" s="205" t="s">
        <v>4073</v>
      </c>
      <c r="E333" s="18" t="s">
        <v>2</v>
      </c>
      <c r="F333" s="206">
        <v>23.143000000000001</v>
      </c>
      <c r="H333" s="33"/>
    </row>
    <row r="334" spans="2:8" s="1" customFormat="1" ht="16.899999999999999" customHeight="1" x14ac:dyDescent="0.2">
      <c r="B334" s="33"/>
      <c r="C334" s="205" t="s">
        <v>2</v>
      </c>
      <c r="D334" s="205" t="s">
        <v>4074</v>
      </c>
      <c r="E334" s="18" t="s">
        <v>2</v>
      </c>
      <c r="F334" s="206">
        <v>11.759</v>
      </c>
      <c r="H334" s="33"/>
    </row>
    <row r="335" spans="2:8" s="1" customFormat="1" ht="16.899999999999999" customHeight="1" x14ac:dyDescent="0.2">
      <c r="B335" s="33"/>
      <c r="C335" s="205" t="s">
        <v>2</v>
      </c>
      <c r="D335" s="205" t="s">
        <v>4075</v>
      </c>
      <c r="E335" s="18" t="s">
        <v>2</v>
      </c>
      <c r="F335" s="206">
        <v>13.768000000000001</v>
      </c>
      <c r="H335" s="33"/>
    </row>
    <row r="336" spans="2:8" s="1" customFormat="1" ht="16.899999999999999" customHeight="1" x14ac:dyDescent="0.2">
      <c r="B336" s="33"/>
      <c r="C336" s="205" t="s">
        <v>2</v>
      </c>
      <c r="D336" s="205" t="s">
        <v>4076</v>
      </c>
      <c r="E336" s="18" t="s">
        <v>2</v>
      </c>
      <c r="F336" s="206">
        <v>11.759</v>
      </c>
      <c r="H336" s="33"/>
    </row>
    <row r="337" spans="2:8" s="1" customFormat="1" ht="16.899999999999999" customHeight="1" x14ac:dyDescent="0.2">
      <c r="B337" s="33"/>
      <c r="C337" s="205" t="s">
        <v>2</v>
      </c>
      <c r="D337" s="205" t="s">
        <v>4077</v>
      </c>
      <c r="E337" s="18" t="s">
        <v>2</v>
      </c>
      <c r="F337" s="206">
        <v>23.210999999999999</v>
      </c>
      <c r="H337" s="33"/>
    </row>
    <row r="338" spans="2:8" s="1" customFormat="1" ht="16.899999999999999" customHeight="1" x14ac:dyDescent="0.2">
      <c r="B338" s="33"/>
      <c r="C338" s="205" t="s">
        <v>2</v>
      </c>
      <c r="D338" s="205" t="s">
        <v>4078</v>
      </c>
      <c r="E338" s="18" t="s">
        <v>2</v>
      </c>
      <c r="F338" s="206">
        <v>23.210999999999999</v>
      </c>
      <c r="H338" s="33"/>
    </row>
    <row r="339" spans="2:8" s="1" customFormat="1" ht="16.899999999999999" customHeight="1" x14ac:dyDescent="0.2">
      <c r="B339" s="33"/>
      <c r="C339" s="205" t="s">
        <v>2</v>
      </c>
      <c r="D339" s="205" t="s">
        <v>4079</v>
      </c>
      <c r="E339" s="18" t="s">
        <v>2</v>
      </c>
      <c r="F339" s="206">
        <v>12.518000000000001</v>
      </c>
      <c r="H339" s="33"/>
    </row>
    <row r="340" spans="2:8" s="1" customFormat="1" ht="16.899999999999999" customHeight="1" x14ac:dyDescent="0.2">
      <c r="B340" s="33"/>
      <c r="C340" s="205" t="s">
        <v>2</v>
      </c>
      <c r="D340" s="205" t="s">
        <v>4080</v>
      </c>
      <c r="E340" s="18" t="s">
        <v>2</v>
      </c>
      <c r="F340" s="206">
        <v>11.518000000000001</v>
      </c>
      <c r="H340" s="33"/>
    </row>
    <row r="341" spans="2:8" s="1" customFormat="1" ht="16.899999999999999" customHeight="1" x14ac:dyDescent="0.2">
      <c r="B341" s="33"/>
      <c r="C341" s="205" t="s">
        <v>2</v>
      </c>
      <c r="D341" s="205" t="s">
        <v>4081</v>
      </c>
      <c r="E341" s="18" t="s">
        <v>2</v>
      </c>
      <c r="F341" s="206">
        <v>10.009</v>
      </c>
      <c r="H341" s="33"/>
    </row>
    <row r="342" spans="2:8" s="1" customFormat="1" ht="16.899999999999999" customHeight="1" x14ac:dyDescent="0.2">
      <c r="B342" s="33"/>
      <c r="C342" s="205" t="s">
        <v>2</v>
      </c>
      <c r="D342" s="205" t="s">
        <v>4082</v>
      </c>
      <c r="E342" s="18" t="s">
        <v>2</v>
      </c>
      <c r="F342" s="206">
        <v>12.518000000000001</v>
      </c>
      <c r="H342" s="33"/>
    </row>
    <row r="343" spans="2:8" s="1" customFormat="1" ht="16.899999999999999" customHeight="1" x14ac:dyDescent="0.2">
      <c r="B343" s="33"/>
      <c r="C343" s="205" t="s">
        <v>2</v>
      </c>
      <c r="D343" s="205" t="s">
        <v>4083</v>
      </c>
      <c r="E343" s="18" t="s">
        <v>2</v>
      </c>
      <c r="F343" s="206">
        <v>10.009</v>
      </c>
      <c r="H343" s="33"/>
    </row>
    <row r="344" spans="2:8" s="1" customFormat="1" ht="16.899999999999999" customHeight="1" x14ac:dyDescent="0.2">
      <c r="B344" s="33"/>
      <c r="C344" s="205" t="s">
        <v>2</v>
      </c>
      <c r="D344" s="205" t="s">
        <v>4084</v>
      </c>
      <c r="E344" s="18" t="s">
        <v>2</v>
      </c>
      <c r="F344" s="206">
        <v>18.803000000000001</v>
      </c>
      <c r="H344" s="33"/>
    </row>
    <row r="345" spans="2:8" s="1" customFormat="1" ht="16.899999999999999" customHeight="1" x14ac:dyDescent="0.2">
      <c r="B345" s="33"/>
      <c r="C345" s="205" t="s">
        <v>2</v>
      </c>
      <c r="D345" s="205" t="s">
        <v>4085</v>
      </c>
      <c r="E345" s="18" t="s">
        <v>2</v>
      </c>
      <c r="F345" s="206">
        <v>18.803000000000001</v>
      </c>
      <c r="H345" s="33"/>
    </row>
    <row r="346" spans="2:8" s="1" customFormat="1" ht="16.899999999999999" customHeight="1" x14ac:dyDescent="0.2">
      <c r="B346" s="33"/>
      <c r="C346" s="205" t="s">
        <v>2</v>
      </c>
      <c r="D346" s="205" t="s">
        <v>4086</v>
      </c>
      <c r="E346" s="18" t="s">
        <v>2</v>
      </c>
      <c r="F346" s="206">
        <v>18.803000000000001</v>
      </c>
      <c r="H346" s="33"/>
    </row>
    <row r="347" spans="2:8" s="1" customFormat="1" ht="16.899999999999999" customHeight="1" x14ac:dyDescent="0.2">
      <c r="B347" s="33"/>
      <c r="C347" s="205" t="s">
        <v>2</v>
      </c>
      <c r="D347" s="205" t="s">
        <v>4087</v>
      </c>
      <c r="E347" s="18" t="s">
        <v>2</v>
      </c>
      <c r="F347" s="206">
        <v>20.472999999999999</v>
      </c>
      <c r="H347" s="33"/>
    </row>
    <row r="348" spans="2:8" s="1" customFormat="1" ht="16.899999999999999" customHeight="1" x14ac:dyDescent="0.2">
      <c r="B348" s="33"/>
      <c r="C348" s="205" t="s">
        <v>174</v>
      </c>
      <c r="D348" s="205" t="s">
        <v>321</v>
      </c>
      <c r="E348" s="18" t="s">
        <v>2</v>
      </c>
      <c r="F348" s="206">
        <v>385.32</v>
      </c>
      <c r="H348" s="33"/>
    </row>
    <row r="349" spans="2:8" s="1" customFormat="1" ht="16.899999999999999" customHeight="1" x14ac:dyDescent="0.2">
      <c r="B349" s="33"/>
      <c r="C349" s="207" t="s">
        <v>6471</v>
      </c>
      <c r="H349" s="33"/>
    </row>
    <row r="350" spans="2:8" s="1" customFormat="1" ht="22.5" x14ac:dyDescent="0.2">
      <c r="B350" s="33"/>
      <c r="C350" s="205" t="s">
        <v>4060</v>
      </c>
      <c r="D350" s="205" t="s">
        <v>6498</v>
      </c>
      <c r="E350" s="18" t="s">
        <v>130</v>
      </c>
      <c r="F350" s="206">
        <v>1009.94</v>
      </c>
      <c r="H350" s="33"/>
    </row>
    <row r="351" spans="2:8" s="1" customFormat="1" ht="16.899999999999999" customHeight="1" x14ac:dyDescent="0.2">
      <c r="B351" s="33"/>
      <c r="C351" s="205" t="s">
        <v>4145</v>
      </c>
      <c r="D351" s="205" t="s">
        <v>4146</v>
      </c>
      <c r="E351" s="18" t="s">
        <v>130</v>
      </c>
      <c r="F351" s="206">
        <v>428.59</v>
      </c>
      <c r="H351" s="33"/>
    </row>
    <row r="352" spans="2:8" s="1" customFormat="1" ht="16.899999999999999" customHeight="1" x14ac:dyDescent="0.2">
      <c r="B352" s="33"/>
      <c r="C352" s="201" t="s">
        <v>4172</v>
      </c>
      <c r="D352" s="202" t="s">
        <v>6501</v>
      </c>
      <c r="E352" s="203" t="s">
        <v>130</v>
      </c>
      <c r="F352" s="204">
        <v>389.62700000000001</v>
      </c>
      <c r="H352" s="33"/>
    </row>
    <row r="353" spans="2:8" s="1" customFormat="1" ht="16.899999999999999" customHeight="1" x14ac:dyDescent="0.2">
      <c r="B353" s="33"/>
      <c r="C353" s="205" t="s">
        <v>2</v>
      </c>
      <c r="D353" s="205" t="s">
        <v>174</v>
      </c>
      <c r="E353" s="18" t="s">
        <v>2</v>
      </c>
      <c r="F353" s="206">
        <v>385.32</v>
      </c>
      <c r="H353" s="33"/>
    </row>
    <row r="354" spans="2:8" s="1" customFormat="1" ht="16.899999999999999" customHeight="1" x14ac:dyDescent="0.2">
      <c r="B354" s="33"/>
      <c r="C354" s="205" t="s">
        <v>2</v>
      </c>
      <c r="D354" s="205" t="s">
        <v>4167</v>
      </c>
      <c r="E354" s="18" t="s">
        <v>2</v>
      </c>
      <c r="F354" s="206">
        <v>0</v>
      </c>
      <c r="H354" s="33"/>
    </row>
    <row r="355" spans="2:8" s="1" customFormat="1" ht="16.899999999999999" customHeight="1" x14ac:dyDescent="0.2">
      <c r="B355" s="33"/>
      <c r="C355" s="205" t="s">
        <v>2</v>
      </c>
      <c r="D355" s="205" t="s">
        <v>4168</v>
      </c>
      <c r="E355" s="18" t="s">
        <v>2</v>
      </c>
      <c r="F355" s="206">
        <v>1.325</v>
      </c>
      <c r="H355" s="33"/>
    </row>
    <row r="356" spans="2:8" s="1" customFormat="1" ht="16.899999999999999" customHeight="1" x14ac:dyDescent="0.2">
      <c r="B356" s="33"/>
      <c r="C356" s="205" t="s">
        <v>2</v>
      </c>
      <c r="D356" s="205" t="s">
        <v>4169</v>
      </c>
      <c r="E356" s="18" t="s">
        <v>2</v>
      </c>
      <c r="F356" s="206">
        <v>0.35</v>
      </c>
      <c r="H356" s="33"/>
    </row>
    <row r="357" spans="2:8" s="1" customFormat="1" ht="16.899999999999999" customHeight="1" x14ac:dyDescent="0.2">
      <c r="B357" s="33"/>
      <c r="C357" s="205" t="s">
        <v>2</v>
      </c>
      <c r="D357" s="205" t="s">
        <v>4170</v>
      </c>
      <c r="E357" s="18" t="s">
        <v>2</v>
      </c>
      <c r="F357" s="206">
        <v>0.35</v>
      </c>
      <c r="H357" s="33"/>
    </row>
    <row r="358" spans="2:8" s="1" customFormat="1" ht="16.899999999999999" customHeight="1" x14ac:dyDescent="0.2">
      <c r="B358" s="33"/>
      <c r="C358" s="205" t="s">
        <v>2</v>
      </c>
      <c r="D358" s="205" t="s">
        <v>4171</v>
      </c>
      <c r="E358" s="18" t="s">
        <v>2</v>
      </c>
      <c r="F358" s="206">
        <v>2.282</v>
      </c>
      <c r="H358" s="33"/>
    </row>
    <row r="359" spans="2:8" s="1" customFormat="1" ht="16.899999999999999" customHeight="1" x14ac:dyDescent="0.2">
      <c r="B359" s="33"/>
      <c r="C359" s="205" t="s">
        <v>4172</v>
      </c>
      <c r="D359" s="205" t="s">
        <v>323</v>
      </c>
      <c r="E359" s="18" t="s">
        <v>2</v>
      </c>
      <c r="F359" s="206">
        <v>389.62700000000001</v>
      </c>
      <c r="H359" s="33"/>
    </row>
    <row r="360" spans="2:8" s="1" customFormat="1" ht="16.899999999999999" customHeight="1" x14ac:dyDescent="0.2">
      <c r="B360" s="33"/>
      <c r="C360" s="207" t="s">
        <v>6471</v>
      </c>
      <c r="H360" s="33"/>
    </row>
    <row r="361" spans="2:8" s="1" customFormat="1" ht="16.899999999999999" customHeight="1" x14ac:dyDescent="0.2">
      <c r="B361" s="33"/>
      <c r="C361" s="205" t="s">
        <v>4145</v>
      </c>
      <c r="D361" s="205" t="s">
        <v>4146</v>
      </c>
      <c r="E361" s="18" t="s">
        <v>130</v>
      </c>
      <c r="F361" s="206">
        <v>389.62700000000001</v>
      </c>
      <c r="H361" s="33"/>
    </row>
    <row r="362" spans="2:8" s="1" customFormat="1" ht="16.899999999999999" customHeight="1" x14ac:dyDescent="0.2">
      <c r="B362" s="33"/>
      <c r="C362" s="205" t="s">
        <v>4052</v>
      </c>
      <c r="D362" s="205" t="s">
        <v>6500</v>
      </c>
      <c r="E362" s="18" t="s">
        <v>130</v>
      </c>
      <c r="F362" s="206">
        <v>1026.893</v>
      </c>
      <c r="H362" s="33"/>
    </row>
    <row r="363" spans="2:8" s="1" customFormat="1" ht="16.899999999999999" customHeight="1" x14ac:dyDescent="0.2">
      <c r="B363" s="33"/>
      <c r="C363" s="201" t="s">
        <v>4143</v>
      </c>
      <c r="D363" s="202" t="s">
        <v>6502</v>
      </c>
      <c r="E363" s="203" t="s">
        <v>179</v>
      </c>
      <c r="F363" s="204">
        <v>15.21</v>
      </c>
      <c r="H363" s="33"/>
    </row>
    <row r="364" spans="2:8" s="1" customFormat="1" ht="16.899999999999999" customHeight="1" x14ac:dyDescent="0.2">
      <c r="B364" s="33"/>
      <c r="C364" s="205" t="s">
        <v>2</v>
      </c>
      <c r="D364" s="205" t="s">
        <v>1897</v>
      </c>
      <c r="E364" s="18" t="s">
        <v>2</v>
      </c>
      <c r="F364" s="206">
        <v>0</v>
      </c>
      <c r="H364" s="33"/>
    </row>
    <row r="365" spans="2:8" s="1" customFormat="1" ht="16.899999999999999" customHeight="1" x14ac:dyDescent="0.2">
      <c r="B365" s="33"/>
      <c r="C365" s="205" t="s">
        <v>2</v>
      </c>
      <c r="D365" s="205" t="s">
        <v>3885</v>
      </c>
      <c r="E365" s="18" t="s">
        <v>2</v>
      </c>
      <c r="F365" s="206">
        <v>0</v>
      </c>
      <c r="H365" s="33"/>
    </row>
    <row r="366" spans="2:8" s="1" customFormat="1" ht="16.899999999999999" customHeight="1" x14ac:dyDescent="0.2">
      <c r="B366" s="33"/>
      <c r="C366" s="205" t="s">
        <v>2</v>
      </c>
      <c r="D366" s="205" t="s">
        <v>4131</v>
      </c>
      <c r="E366" s="18" t="s">
        <v>2</v>
      </c>
      <c r="F366" s="206">
        <v>0.9</v>
      </c>
      <c r="H366" s="33"/>
    </row>
    <row r="367" spans="2:8" s="1" customFormat="1" ht="16.899999999999999" customHeight="1" x14ac:dyDescent="0.2">
      <c r="B367" s="33"/>
      <c r="C367" s="205" t="s">
        <v>2</v>
      </c>
      <c r="D367" s="205" t="s">
        <v>4132</v>
      </c>
      <c r="E367" s="18" t="s">
        <v>2</v>
      </c>
      <c r="F367" s="206">
        <v>0.9</v>
      </c>
      <c r="H367" s="33"/>
    </row>
    <row r="368" spans="2:8" s="1" customFormat="1" ht="16.899999999999999" customHeight="1" x14ac:dyDescent="0.2">
      <c r="B368" s="33"/>
      <c r="C368" s="205" t="s">
        <v>2</v>
      </c>
      <c r="D368" s="205" t="s">
        <v>4133</v>
      </c>
      <c r="E368" s="18" t="s">
        <v>2</v>
      </c>
      <c r="F368" s="206">
        <v>0.9</v>
      </c>
      <c r="H368" s="33"/>
    </row>
    <row r="369" spans="2:8" s="1" customFormat="1" ht="16.899999999999999" customHeight="1" x14ac:dyDescent="0.2">
      <c r="B369" s="33"/>
      <c r="C369" s="205" t="s">
        <v>2</v>
      </c>
      <c r="D369" s="205" t="s">
        <v>4134</v>
      </c>
      <c r="E369" s="18" t="s">
        <v>2</v>
      </c>
      <c r="F369" s="206">
        <v>0.9</v>
      </c>
      <c r="H369" s="33"/>
    </row>
    <row r="370" spans="2:8" s="1" customFormat="1" ht="16.899999999999999" customHeight="1" x14ac:dyDescent="0.2">
      <c r="B370" s="33"/>
      <c r="C370" s="205" t="s">
        <v>2</v>
      </c>
      <c r="D370" s="205" t="s">
        <v>4135</v>
      </c>
      <c r="E370" s="18" t="s">
        <v>2</v>
      </c>
      <c r="F370" s="206">
        <v>0.9</v>
      </c>
      <c r="H370" s="33"/>
    </row>
    <row r="371" spans="2:8" s="1" customFormat="1" ht="16.899999999999999" customHeight="1" x14ac:dyDescent="0.2">
      <c r="B371" s="33"/>
      <c r="C371" s="205" t="s">
        <v>2</v>
      </c>
      <c r="D371" s="205" t="s">
        <v>4136</v>
      </c>
      <c r="E371" s="18" t="s">
        <v>2</v>
      </c>
      <c r="F371" s="206">
        <v>0.9</v>
      </c>
      <c r="H371" s="33"/>
    </row>
    <row r="372" spans="2:8" s="1" customFormat="1" ht="16.899999999999999" customHeight="1" x14ac:dyDescent="0.2">
      <c r="B372" s="33"/>
      <c r="C372" s="205" t="s">
        <v>2</v>
      </c>
      <c r="D372" s="205" t="s">
        <v>4137</v>
      </c>
      <c r="E372" s="18" t="s">
        <v>2</v>
      </c>
      <c r="F372" s="206">
        <v>0.9</v>
      </c>
      <c r="H372" s="33"/>
    </row>
    <row r="373" spans="2:8" s="1" customFormat="1" ht="16.899999999999999" customHeight="1" x14ac:dyDescent="0.2">
      <c r="B373" s="33"/>
      <c r="C373" s="205" t="s">
        <v>2</v>
      </c>
      <c r="D373" s="205" t="s">
        <v>4138</v>
      </c>
      <c r="E373" s="18" t="s">
        <v>2</v>
      </c>
      <c r="F373" s="206">
        <v>0.9</v>
      </c>
      <c r="H373" s="33"/>
    </row>
    <row r="374" spans="2:8" s="1" customFormat="1" ht="16.899999999999999" customHeight="1" x14ac:dyDescent="0.2">
      <c r="B374" s="33"/>
      <c r="C374" s="205" t="s">
        <v>2</v>
      </c>
      <c r="D374" s="205" t="s">
        <v>4139</v>
      </c>
      <c r="E374" s="18" t="s">
        <v>2</v>
      </c>
      <c r="F374" s="206">
        <v>2</v>
      </c>
      <c r="H374" s="33"/>
    </row>
    <row r="375" spans="2:8" s="1" customFormat="1" ht="16.899999999999999" customHeight="1" x14ac:dyDescent="0.2">
      <c r="B375" s="33"/>
      <c r="C375" s="205" t="s">
        <v>2</v>
      </c>
      <c r="D375" s="205" t="s">
        <v>4140</v>
      </c>
      <c r="E375" s="18" t="s">
        <v>2</v>
      </c>
      <c r="F375" s="206">
        <v>2</v>
      </c>
      <c r="H375" s="33"/>
    </row>
    <row r="376" spans="2:8" s="1" customFormat="1" ht="16.899999999999999" customHeight="1" x14ac:dyDescent="0.2">
      <c r="B376" s="33"/>
      <c r="C376" s="205" t="s">
        <v>2</v>
      </c>
      <c r="D376" s="205" t="s">
        <v>4141</v>
      </c>
      <c r="E376" s="18" t="s">
        <v>2</v>
      </c>
      <c r="F376" s="206">
        <v>2</v>
      </c>
      <c r="H376" s="33"/>
    </row>
    <row r="377" spans="2:8" s="1" customFormat="1" ht="16.899999999999999" customHeight="1" x14ac:dyDescent="0.2">
      <c r="B377" s="33"/>
      <c r="C377" s="205" t="s">
        <v>2</v>
      </c>
      <c r="D377" s="205" t="s">
        <v>4142</v>
      </c>
      <c r="E377" s="18" t="s">
        <v>2</v>
      </c>
      <c r="F377" s="206">
        <v>2.0099999999999998</v>
      </c>
      <c r="H377" s="33"/>
    </row>
    <row r="378" spans="2:8" s="1" customFormat="1" ht="16.899999999999999" customHeight="1" x14ac:dyDescent="0.2">
      <c r="B378" s="33"/>
      <c r="C378" s="205" t="s">
        <v>4143</v>
      </c>
      <c r="D378" s="205" t="s">
        <v>323</v>
      </c>
      <c r="E378" s="18" t="s">
        <v>2</v>
      </c>
      <c r="F378" s="206">
        <v>15.21</v>
      </c>
      <c r="H378" s="33"/>
    </row>
    <row r="379" spans="2:8" s="1" customFormat="1" ht="16.899999999999999" customHeight="1" x14ac:dyDescent="0.2">
      <c r="B379" s="33"/>
      <c r="C379" s="207" t="s">
        <v>6471</v>
      </c>
      <c r="H379" s="33"/>
    </row>
    <row r="380" spans="2:8" s="1" customFormat="1" ht="22.5" x14ac:dyDescent="0.2">
      <c r="B380" s="33"/>
      <c r="C380" s="205" t="s">
        <v>4127</v>
      </c>
      <c r="D380" s="205" t="s">
        <v>6503</v>
      </c>
      <c r="E380" s="18" t="s">
        <v>179</v>
      </c>
      <c r="F380" s="206">
        <v>15.21</v>
      </c>
      <c r="H380" s="33"/>
    </row>
    <row r="381" spans="2:8" s="1" customFormat="1" ht="16.899999999999999" customHeight="1" x14ac:dyDescent="0.2">
      <c r="B381" s="33"/>
      <c r="C381" s="205" t="s">
        <v>4145</v>
      </c>
      <c r="D381" s="205" t="s">
        <v>4146</v>
      </c>
      <c r="E381" s="18" t="s">
        <v>130</v>
      </c>
      <c r="F381" s="206">
        <v>428.59</v>
      </c>
      <c r="H381" s="33"/>
    </row>
    <row r="382" spans="2:8" s="1" customFormat="1" ht="16.899999999999999" customHeight="1" x14ac:dyDescent="0.2">
      <c r="B382" s="33"/>
      <c r="C382" s="201" t="s">
        <v>177</v>
      </c>
      <c r="D382" s="202" t="s">
        <v>178</v>
      </c>
      <c r="E382" s="203" t="s">
        <v>179</v>
      </c>
      <c r="F382" s="204">
        <v>18.54</v>
      </c>
      <c r="H382" s="33"/>
    </row>
    <row r="383" spans="2:8" s="1" customFormat="1" ht="16.899999999999999" customHeight="1" x14ac:dyDescent="0.2">
      <c r="B383" s="33"/>
      <c r="C383" s="205" t="s">
        <v>2</v>
      </c>
      <c r="D383" s="205" t="s">
        <v>3771</v>
      </c>
      <c r="E383" s="18" t="s">
        <v>2</v>
      </c>
      <c r="F383" s="206">
        <v>0</v>
      </c>
      <c r="H383" s="33"/>
    </row>
    <row r="384" spans="2:8" s="1" customFormat="1" ht="16.899999999999999" customHeight="1" x14ac:dyDescent="0.2">
      <c r="B384" s="33"/>
      <c r="C384" s="205" t="s">
        <v>2</v>
      </c>
      <c r="D384" s="205" t="s">
        <v>3814</v>
      </c>
      <c r="E384" s="18" t="s">
        <v>2</v>
      </c>
      <c r="F384" s="206">
        <v>18.54</v>
      </c>
      <c r="H384" s="33"/>
    </row>
    <row r="385" spans="2:8" s="1" customFormat="1" ht="16.899999999999999" customHeight="1" x14ac:dyDescent="0.2">
      <c r="B385" s="33"/>
      <c r="C385" s="205" t="s">
        <v>177</v>
      </c>
      <c r="D385" s="205" t="s">
        <v>321</v>
      </c>
      <c r="E385" s="18" t="s">
        <v>2</v>
      </c>
      <c r="F385" s="206">
        <v>18.54</v>
      </c>
      <c r="H385" s="33"/>
    </row>
    <row r="386" spans="2:8" s="1" customFormat="1" ht="16.899999999999999" customHeight="1" x14ac:dyDescent="0.2">
      <c r="B386" s="33"/>
      <c r="C386" s="207" t="s">
        <v>6471</v>
      </c>
      <c r="H386" s="33"/>
    </row>
    <row r="387" spans="2:8" s="1" customFormat="1" ht="16.899999999999999" customHeight="1" x14ac:dyDescent="0.2">
      <c r="B387" s="33"/>
      <c r="C387" s="205" t="s">
        <v>3802</v>
      </c>
      <c r="D387" s="205" t="s">
        <v>6504</v>
      </c>
      <c r="E387" s="18" t="s">
        <v>179</v>
      </c>
      <c r="F387" s="206">
        <v>232.316</v>
      </c>
      <c r="H387" s="33"/>
    </row>
    <row r="388" spans="2:8" s="1" customFormat="1" ht="16.899999999999999" customHeight="1" x14ac:dyDescent="0.2">
      <c r="B388" s="33"/>
      <c r="C388" s="205" t="s">
        <v>3879</v>
      </c>
      <c r="D388" s="205" t="s">
        <v>6505</v>
      </c>
      <c r="E388" s="18" t="s">
        <v>179</v>
      </c>
      <c r="F388" s="206">
        <v>367.32600000000002</v>
      </c>
      <c r="H388" s="33"/>
    </row>
    <row r="389" spans="2:8" s="1" customFormat="1" ht="22.5" x14ac:dyDescent="0.2">
      <c r="B389" s="33"/>
      <c r="C389" s="205" t="s">
        <v>3909</v>
      </c>
      <c r="D389" s="205" t="s">
        <v>3910</v>
      </c>
      <c r="E389" s="18" t="s">
        <v>130</v>
      </c>
      <c r="F389" s="206">
        <v>477.209</v>
      </c>
      <c r="H389" s="33"/>
    </row>
    <row r="390" spans="2:8" s="1" customFormat="1" ht="16.899999999999999" customHeight="1" x14ac:dyDescent="0.2">
      <c r="B390" s="33"/>
      <c r="C390" s="201" t="s">
        <v>181</v>
      </c>
      <c r="D390" s="202" t="s">
        <v>182</v>
      </c>
      <c r="E390" s="203" t="s">
        <v>179</v>
      </c>
      <c r="F390" s="204">
        <v>42.84</v>
      </c>
      <c r="H390" s="33"/>
    </row>
    <row r="391" spans="2:8" s="1" customFormat="1" ht="16.899999999999999" customHeight="1" x14ac:dyDescent="0.2">
      <c r="B391" s="33"/>
      <c r="C391" s="205" t="s">
        <v>2</v>
      </c>
      <c r="D391" s="205" t="s">
        <v>3771</v>
      </c>
      <c r="E391" s="18" t="s">
        <v>2</v>
      </c>
      <c r="F391" s="206">
        <v>0</v>
      </c>
      <c r="H391" s="33"/>
    </row>
    <row r="392" spans="2:8" s="1" customFormat="1" ht="16.899999999999999" customHeight="1" x14ac:dyDescent="0.2">
      <c r="B392" s="33"/>
      <c r="C392" s="205" t="s">
        <v>2</v>
      </c>
      <c r="D392" s="205" t="s">
        <v>3816</v>
      </c>
      <c r="E392" s="18" t="s">
        <v>2</v>
      </c>
      <c r="F392" s="206">
        <v>21.42</v>
      </c>
      <c r="H392" s="33"/>
    </row>
    <row r="393" spans="2:8" s="1" customFormat="1" ht="16.899999999999999" customHeight="1" x14ac:dyDescent="0.2">
      <c r="B393" s="33"/>
      <c r="C393" s="205" t="s">
        <v>2</v>
      </c>
      <c r="D393" s="205" t="s">
        <v>3817</v>
      </c>
      <c r="E393" s="18" t="s">
        <v>2</v>
      </c>
      <c r="F393" s="206">
        <v>21.42</v>
      </c>
      <c r="H393" s="33"/>
    </row>
    <row r="394" spans="2:8" s="1" customFormat="1" ht="16.899999999999999" customHeight="1" x14ac:dyDescent="0.2">
      <c r="B394" s="33"/>
      <c r="C394" s="205" t="s">
        <v>181</v>
      </c>
      <c r="D394" s="205" t="s">
        <v>321</v>
      </c>
      <c r="E394" s="18" t="s">
        <v>2</v>
      </c>
      <c r="F394" s="206">
        <v>42.84</v>
      </c>
      <c r="H394" s="33"/>
    </row>
    <row r="395" spans="2:8" s="1" customFormat="1" ht="16.899999999999999" customHeight="1" x14ac:dyDescent="0.2">
      <c r="B395" s="33"/>
      <c r="C395" s="207" t="s">
        <v>6471</v>
      </c>
      <c r="H395" s="33"/>
    </row>
    <row r="396" spans="2:8" s="1" customFormat="1" ht="16.899999999999999" customHeight="1" x14ac:dyDescent="0.2">
      <c r="B396" s="33"/>
      <c r="C396" s="205" t="s">
        <v>3802</v>
      </c>
      <c r="D396" s="205" t="s">
        <v>6504</v>
      </c>
      <c r="E396" s="18" t="s">
        <v>179</v>
      </c>
      <c r="F396" s="206">
        <v>232.316</v>
      </c>
      <c r="H396" s="33"/>
    </row>
    <row r="397" spans="2:8" s="1" customFormat="1" ht="22.5" x14ac:dyDescent="0.2">
      <c r="B397" s="33"/>
      <c r="C397" s="205" t="s">
        <v>3909</v>
      </c>
      <c r="D397" s="205" t="s">
        <v>3910</v>
      </c>
      <c r="E397" s="18" t="s">
        <v>130</v>
      </c>
      <c r="F397" s="206">
        <v>477.209</v>
      </c>
      <c r="H397" s="33"/>
    </row>
    <row r="398" spans="2:8" s="1" customFormat="1" ht="16.899999999999999" customHeight="1" x14ac:dyDescent="0.2">
      <c r="B398" s="33"/>
      <c r="C398" s="201" t="s">
        <v>184</v>
      </c>
      <c r="D398" s="202" t="s">
        <v>185</v>
      </c>
      <c r="E398" s="203" t="s">
        <v>179</v>
      </c>
      <c r="F398" s="204">
        <v>103.646</v>
      </c>
      <c r="H398" s="33"/>
    </row>
    <row r="399" spans="2:8" s="1" customFormat="1" ht="16.899999999999999" customHeight="1" x14ac:dyDescent="0.2">
      <c r="B399" s="33"/>
      <c r="C399" s="205" t="s">
        <v>2</v>
      </c>
      <c r="D399" s="205" t="s">
        <v>2197</v>
      </c>
      <c r="E399" s="18" t="s">
        <v>2</v>
      </c>
      <c r="F399" s="206">
        <v>0</v>
      </c>
      <c r="H399" s="33"/>
    </row>
    <row r="400" spans="2:8" s="1" customFormat="1" ht="16.899999999999999" customHeight="1" x14ac:dyDescent="0.2">
      <c r="B400" s="33"/>
      <c r="C400" s="205" t="s">
        <v>2</v>
      </c>
      <c r="D400" s="205" t="s">
        <v>3762</v>
      </c>
      <c r="E400" s="18" t="s">
        <v>2</v>
      </c>
      <c r="F400" s="206">
        <v>0</v>
      </c>
      <c r="H400" s="33"/>
    </row>
    <row r="401" spans="2:8" s="1" customFormat="1" ht="16.899999999999999" customHeight="1" x14ac:dyDescent="0.2">
      <c r="B401" s="33"/>
      <c r="C401" s="205" t="s">
        <v>2</v>
      </c>
      <c r="D401" s="205" t="s">
        <v>3806</v>
      </c>
      <c r="E401" s="18" t="s">
        <v>2</v>
      </c>
      <c r="F401" s="206">
        <v>30.4</v>
      </c>
      <c r="H401" s="33"/>
    </row>
    <row r="402" spans="2:8" s="1" customFormat="1" ht="16.899999999999999" customHeight="1" x14ac:dyDescent="0.2">
      <c r="B402" s="33"/>
      <c r="C402" s="205" t="s">
        <v>2</v>
      </c>
      <c r="D402" s="205" t="s">
        <v>3807</v>
      </c>
      <c r="E402" s="18" t="s">
        <v>2</v>
      </c>
      <c r="F402" s="206">
        <v>9.7200000000000006</v>
      </c>
      <c r="H402" s="33"/>
    </row>
    <row r="403" spans="2:8" s="1" customFormat="1" ht="16.899999999999999" customHeight="1" x14ac:dyDescent="0.2">
      <c r="B403" s="33"/>
      <c r="C403" s="205" t="s">
        <v>2</v>
      </c>
      <c r="D403" s="205" t="s">
        <v>3808</v>
      </c>
      <c r="E403" s="18" t="s">
        <v>2</v>
      </c>
      <c r="F403" s="206">
        <v>14.06</v>
      </c>
      <c r="H403" s="33"/>
    </row>
    <row r="404" spans="2:8" s="1" customFormat="1" ht="16.899999999999999" customHeight="1" x14ac:dyDescent="0.2">
      <c r="B404" s="33"/>
      <c r="C404" s="205" t="s">
        <v>2</v>
      </c>
      <c r="D404" s="205" t="s">
        <v>3809</v>
      </c>
      <c r="E404" s="18" t="s">
        <v>2</v>
      </c>
      <c r="F404" s="206">
        <v>13.9</v>
      </c>
      <c r="H404" s="33"/>
    </row>
    <row r="405" spans="2:8" s="1" customFormat="1" ht="16.899999999999999" customHeight="1" x14ac:dyDescent="0.2">
      <c r="B405" s="33"/>
      <c r="C405" s="205" t="s">
        <v>2</v>
      </c>
      <c r="D405" s="205" t="s">
        <v>3810</v>
      </c>
      <c r="E405" s="18" t="s">
        <v>2</v>
      </c>
      <c r="F405" s="206">
        <v>8.68</v>
      </c>
      <c r="H405" s="33"/>
    </row>
    <row r="406" spans="2:8" s="1" customFormat="1" ht="16.899999999999999" customHeight="1" x14ac:dyDescent="0.2">
      <c r="B406" s="33"/>
      <c r="C406" s="205" t="s">
        <v>2</v>
      </c>
      <c r="D406" s="205" t="s">
        <v>3811</v>
      </c>
      <c r="E406" s="18" t="s">
        <v>2</v>
      </c>
      <c r="F406" s="206">
        <v>13</v>
      </c>
      <c r="H406" s="33"/>
    </row>
    <row r="407" spans="2:8" s="1" customFormat="1" ht="16.899999999999999" customHeight="1" x14ac:dyDescent="0.2">
      <c r="B407" s="33"/>
      <c r="C407" s="205" t="s">
        <v>2</v>
      </c>
      <c r="D407" s="205" t="s">
        <v>3812</v>
      </c>
      <c r="E407" s="18" t="s">
        <v>2</v>
      </c>
      <c r="F407" s="206">
        <v>6.6</v>
      </c>
      <c r="H407" s="33"/>
    </row>
    <row r="408" spans="2:8" s="1" customFormat="1" ht="16.899999999999999" customHeight="1" x14ac:dyDescent="0.2">
      <c r="B408" s="33"/>
      <c r="C408" s="205" t="s">
        <v>2</v>
      </c>
      <c r="D408" s="205" t="s">
        <v>3813</v>
      </c>
      <c r="E408" s="18" t="s">
        <v>2</v>
      </c>
      <c r="F408" s="206">
        <v>7.2859999999999996</v>
      </c>
      <c r="H408" s="33"/>
    </row>
    <row r="409" spans="2:8" s="1" customFormat="1" ht="16.899999999999999" customHeight="1" x14ac:dyDescent="0.2">
      <c r="B409" s="33"/>
      <c r="C409" s="205" t="s">
        <v>184</v>
      </c>
      <c r="D409" s="205" t="s">
        <v>321</v>
      </c>
      <c r="E409" s="18" t="s">
        <v>2</v>
      </c>
      <c r="F409" s="206">
        <v>103.646</v>
      </c>
      <c r="H409" s="33"/>
    </row>
    <row r="410" spans="2:8" s="1" customFormat="1" ht="16.899999999999999" customHeight="1" x14ac:dyDescent="0.2">
      <c r="B410" s="33"/>
      <c r="C410" s="207" t="s">
        <v>6471</v>
      </c>
      <c r="H410" s="33"/>
    </row>
    <row r="411" spans="2:8" s="1" customFormat="1" ht="16.899999999999999" customHeight="1" x14ac:dyDescent="0.2">
      <c r="B411" s="33"/>
      <c r="C411" s="205" t="s">
        <v>3802</v>
      </c>
      <c r="D411" s="205" t="s">
        <v>6504</v>
      </c>
      <c r="E411" s="18" t="s">
        <v>179</v>
      </c>
      <c r="F411" s="206">
        <v>232.316</v>
      </c>
      <c r="H411" s="33"/>
    </row>
    <row r="412" spans="2:8" s="1" customFormat="1" ht="16.899999999999999" customHeight="1" x14ac:dyDescent="0.2">
      <c r="B412" s="33"/>
      <c r="C412" s="205" t="s">
        <v>3879</v>
      </c>
      <c r="D412" s="205" t="s">
        <v>6505</v>
      </c>
      <c r="E412" s="18" t="s">
        <v>179</v>
      </c>
      <c r="F412" s="206">
        <v>367.32600000000002</v>
      </c>
      <c r="H412" s="33"/>
    </row>
    <row r="413" spans="2:8" s="1" customFormat="1" ht="22.5" x14ac:dyDescent="0.2">
      <c r="B413" s="33"/>
      <c r="C413" s="205" t="s">
        <v>3909</v>
      </c>
      <c r="D413" s="205" t="s">
        <v>3910</v>
      </c>
      <c r="E413" s="18" t="s">
        <v>130</v>
      </c>
      <c r="F413" s="206">
        <v>315.339</v>
      </c>
      <c r="H413" s="33"/>
    </row>
    <row r="414" spans="2:8" s="1" customFormat="1" ht="16.899999999999999" customHeight="1" x14ac:dyDescent="0.2">
      <c r="B414" s="33"/>
      <c r="C414" s="201" t="s">
        <v>187</v>
      </c>
      <c r="D414" s="202" t="s">
        <v>188</v>
      </c>
      <c r="E414" s="203" t="s">
        <v>179</v>
      </c>
      <c r="F414" s="204">
        <v>67.290000000000006</v>
      </c>
      <c r="H414" s="33"/>
    </row>
    <row r="415" spans="2:8" s="1" customFormat="1" ht="16.899999999999999" customHeight="1" x14ac:dyDescent="0.2">
      <c r="B415" s="33"/>
      <c r="C415" s="205" t="s">
        <v>2</v>
      </c>
      <c r="D415" s="205" t="s">
        <v>2</v>
      </c>
      <c r="E415" s="18" t="s">
        <v>2</v>
      </c>
      <c r="F415" s="206">
        <v>0</v>
      </c>
      <c r="H415" s="33"/>
    </row>
    <row r="416" spans="2:8" s="1" customFormat="1" ht="16.899999999999999" customHeight="1" x14ac:dyDescent="0.2">
      <c r="B416" s="33"/>
      <c r="C416" s="205" t="s">
        <v>2</v>
      </c>
      <c r="D416" s="205" t="s">
        <v>2273</v>
      </c>
      <c r="E416" s="18" t="s">
        <v>2</v>
      </c>
      <c r="F416" s="206">
        <v>0</v>
      </c>
      <c r="H416" s="33"/>
    </row>
    <row r="417" spans="2:8" s="1" customFormat="1" ht="16.899999999999999" customHeight="1" x14ac:dyDescent="0.2">
      <c r="B417" s="33"/>
      <c r="C417" s="205" t="s">
        <v>2</v>
      </c>
      <c r="D417" s="205" t="s">
        <v>3762</v>
      </c>
      <c r="E417" s="18" t="s">
        <v>2</v>
      </c>
      <c r="F417" s="206">
        <v>0</v>
      </c>
      <c r="H417" s="33"/>
    </row>
    <row r="418" spans="2:8" s="1" customFormat="1" ht="16.899999999999999" customHeight="1" x14ac:dyDescent="0.2">
      <c r="B418" s="33"/>
      <c r="C418" s="205" t="s">
        <v>2</v>
      </c>
      <c r="D418" s="205" t="s">
        <v>3815</v>
      </c>
      <c r="E418" s="18" t="s">
        <v>2</v>
      </c>
      <c r="F418" s="206">
        <v>67.290000000000006</v>
      </c>
      <c r="H418" s="33"/>
    </row>
    <row r="419" spans="2:8" s="1" customFormat="1" ht="16.899999999999999" customHeight="1" x14ac:dyDescent="0.2">
      <c r="B419" s="33"/>
      <c r="C419" s="205" t="s">
        <v>187</v>
      </c>
      <c r="D419" s="205" t="s">
        <v>321</v>
      </c>
      <c r="E419" s="18" t="s">
        <v>2</v>
      </c>
      <c r="F419" s="206">
        <v>67.290000000000006</v>
      </c>
      <c r="H419" s="33"/>
    </row>
    <row r="420" spans="2:8" s="1" customFormat="1" ht="16.899999999999999" customHeight="1" x14ac:dyDescent="0.2">
      <c r="B420" s="33"/>
      <c r="C420" s="207" t="s">
        <v>6471</v>
      </c>
      <c r="H420" s="33"/>
    </row>
    <row r="421" spans="2:8" s="1" customFormat="1" ht="16.899999999999999" customHeight="1" x14ac:dyDescent="0.2">
      <c r="B421" s="33"/>
      <c r="C421" s="205" t="s">
        <v>3802</v>
      </c>
      <c r="D421" s="205" t="s">
        <v>6504</v>
      </c>
      <c r="E421" s="18" t="s">
        <v>179</v>
      </c>
      <c r="F421" s="206">
        <v>232.316</v>
      </c>
      <c r="H421" s="33"/>
    </row>
    <row r="422" spans="2:8" s="1" customFormat="1" ht="22.5" x14ac:dyDescent="0.2">
      <c r="B422" s="33"/>
      <c r="C422" s="205" t="s">
        <v>3909</v>
      </c>
      <c r="D422" s="205" t="s">
        <v>3910</v>
      </c>
      <c r="E422" s="18" t="s">
        <v>130</v>
      </c>
      <c r="F422" s="206">
        <v>315.339</v>
      </c>
      <c r="H422" s="33"/>
    </row>
    <row r="423" spans="2:8" s="1" customFormat="1" ht="16.899999999999999" customHeight="1" x14ac:dyDescent="0.2">
      <c r="B423" s="33"/>
      <c r="C423" s="201" t="s">
        <v>3874</v>
      </c>
      <c r="D423" s="202" t="s">
        <v>6506</v>
      </c>
      <c r="E423" s="203" t="s">
        <v>179</v>
      </c>
      <c r="F423" s="204">
        <v>17.262</v>
      </c>
      <c r="H423" s="33"/>
    </row>
    <row r="424" spans="2:8" s="1" customFormat="1" ht="16.899999999999999" customHeight="1" x14ac:dyDescent="0.2">
      <c r="B424" s="33"/>
      <c r="C424" s="205" t="s">
        <v>2</v>
      </c>
      <c r="D424" s="205" t="s">
        <v>3828</v>
      </c>
      <c r="E424" s="18" t="s">
        <v>2</v>
      </c>
      <c r="F424" s="206">
        <v>0</v>
      </c>
      <c r="H424" s="33"/>
    </row>
    <row r="425" spans="2:8" s="1" customFormat="1" ht="16.899999999999999" customHeight="1" x14ac:dyDescent="0.2">
      <c r="B425" s="33"/>
      <c r="C425" s="205" t="s">
        <v>2</v>
      </c>
      <c r="D425" s="205" t="s">
        <v>3872</v>
      </c>
      <c r="E425" s="18" t="s">
        <v>2</v>
      </c>
      <c r="F425" s="206">
        <v>10.007999999999999</v>
      </c>
      <c r="H425" s="33"/>
    </row>
    <row r="426" spans="2:8" s="1" customFormat="1" ht="16.899999999999999" customHeight="1" x14ac:dyDescent="0.2">
      <c r="B426" s="33"/>
      <c r="C426" s="205" t="s">
        <v>2</v>
      </c>
      <c r="D426" s="205" t="s">
        <v>3873</v>
      </c>
      <c r="E426" s="18" t="s">
        <v>2</v>
      </c>
      <c r="F426" s="206">
        <v>7.2539999999999996</v>
      </c>
      <c r="H426" s="33"/>
    </row>
    <row r="427" spans="2:8" s="1" customFormat="1" ht="16.899999999999999" customHeight="1" x14ac:dyDescent="0.2">
      <c r="B427" s="33"/>
      <c r="C427" s="205" t="s">
        <v>3874</v>
      </c>
      <c r="D427" s="205" t="s">
        <v>323</v>
      </c>
      <c r="E427" s="18" t="s">
        <v>2</v>
      </c>
      <c r="F427" s="206">
        <v>17.262</v>
      </c>
      <c r="H427" s="33"/>
    </row>
    <row r="428" spans="2:8" s="1" customFormat="1" ht="16.899999999999999" customHeight="1" x14ac:dyDescent="0.2">
      <c r="B428" s="33"/>
      <c r="C428" s="207" t="s">
        <v>6471</v>
      </c>
      <c r="H428" s="33"/>
    </row>
    <row r="429" spans="2:8" s="1" customFormat="1" ht="22.5" x14ac:dyDescent="0.2">
      <c r="B429" s="33"/>
      <c r="C429" s="205" t="s">
        <v>3868</v>
      </c>
      <c r="D429" s="205" t="s">
        <v>6507</v>
      </c>
      <c r="E429" s="18" t="s">
        <v>179</v>
      </c>
      <c r="F429" s="206">
        <v>17.262</v>
      </c>
      <c r="H429" s="33"/>
    </row>
    <row r="430" spans="2:8" s="1" customFormat="1" ht="16.899999999999999" customHeight="1" x14ac:dyDescent="0.2">
      <c r="B430" s="33"/>
      <c r="C430" s="205" t="s">
        <v>3819</v>
      </c>
      <c r="D430" s="205" t="s">
        <v>6492</v>
      </c>
      <c r="E430" s="18" t="s">
        <v>179</v>
      </c>
      <c r="F430" s="206">
        <v>72.742000000000004</v>
      </c>
      <c r="H430" s="33"/>
    </row>
    <row r="431" spans="2:8" s="1" customFormat="1" ht="22.5" x14ac:dyDescent="0.2">
      <c r="B431" s="33"/>
      <c r="C431" s="205" t="s">
        <v>3909</v>
      </c>
      <c r="D431" s="205" t="s">
        <v>3910</v>
      </c>
      <c r="E431" s="18" t="s">
        <v>130</v>
      </c>
      <c r="F431" s="206">
        <v>315.339</v>
      </c>
      <c r="H431" s="33"/>
    </row>
    <row r="432" spans="2:8" s="1" customFormat="1" ht="16.899999999999999" customHeight="1" x14ac:dyDescent="0.2">
      <c r="B432" s="33"/>
      <c r="C432" s="201" t="s">
        <v>190</v>
      </c>
      <c r="D432" s="202" t="s">
        <v>191</v>
      </c>
      <c r="E432" s="203" t="s">
        <v>134</v>
      </c>
      <c r="F432" s="204">
        <v>1568</v>
      </c>
      <c r="H432" s="33"/>
    </row>
    <row r="433" spans="2:8" s="1" customFormat="1" ht="16.899999999999999" customHeight="1" x14ac:dyDescent="0.2">
      <c r="B433" s="33"/>
      <c r="C433" s="205" t="s">
        <v>2</v>
      </c>
      <c r="D433" s="205" t="s">
        <v>314</v>
      </c>
      <c r="E433" s="18" t="s">
        <v>2</v>
      </c>
      <c r="F433" s="206">
        <v>0</v>
      </c>
      <c r="H433" s="33"/>
    </row>
    <row r="434" spans="2:8" s="1" customFormat="1" ht="22.5" x14ac:dyDescent="0.2">
      <c r="B434" s="33"/>
      <c r="C434" s="205" t="s">
        <v>2</v>
      </c>
      <c r="D434" s="205" t="s">
        <v>315</v>
      </c>
      <c r="E434" s="18" t="s">
        <v>2</v>
      </c>
      <c r="F434" s="206">
        <v>0</v>
      </c>
      <c r="H434" s="33"/>
    </row>
    <row r="435" spans="2:8" s="1" customFormat="1" ht="22.5" x14ac:dyDescent="0.2">
      <c r="B435" s="33"/>
      <c r="C435" s="205" t="s">
        <v>2</v>
      </c>
      <c r="D435" s="205" t="s">
        <v>316</v>
      </c>
      <c r="E435" s="18" t="s">
        <v>2</v>
      </c>
      <c r="F435" s="206">
        <v>0</v>
      </c>
      <c r="H435" s="33"/>
    </row>
    <row r="436" spans="2:8" s="1" customFormat="1" ht="16.899999999999999" customHeight="1" x14ac:dyDescent="0.2">
      <c r="B436" s="33"/>
      <c r="C436" s="205" t="s">
        <v>2</v>
      </c>
      <c r="D436" s="205" t="s">
        <v>2</v>
      </c>
      <c r="E436" s="18" t="s">
        <v>2</v>
      </c>
      <c r="F436" s="206">
        <v>0</v>
      </c>
      <c r="H436" s="33"/>
    </row>
    <row r="437" spans="2:8" s="1" customFormat="1" ht="16.899999999999999" customHeight="1" x14ac:dyDescent="0.2">
      <c r="B437" s="33"/>
      <c r="C437" s="205" t="s">
        <v>2</v>
      </c>
      <c r="D437" s="205" t="s">
        <v>317</v>
      </c>
      <c r="E437" s="18" t="s">
        <v>2</v>
      </c>
      <c r="F437" s="206">
        <v>0</v>
      </c>
      <c r="H437" s="33"/>
    </row>
    <row r="438" spans="2:8" s="1" customFormat="1" ht="16.899999999999999" customHeight="1" x14ac:dyDescent="0.2">
      <c r="B438" s="33"/>
      <c r="C438" s="205" t="s">
        <v>2</v>
      </c>
      <c r="D438" s="205" t="s">
        <v>318</v>
      </c>
      <c r="E438" s="18" t="s">
        <v>2</v>
      </c>
      <c r="F438" s="206">
        <v>0</v>
      </c>
      <c r="H438" s="33"/>
    </row>
    <row r="439" spans="2:8" s="1" customFormat="1" ht="16.899999999999999" customHeight="1" x14ac:dyDescent="0.2">
      <c r="B439" s="33"/>
      <c r="C439" s="205" t="s">
        <v>2</v>
      </c>
      <c r="D439" s="205" t="s">
        <v>319</v>
      </c>
      <c r="E439" s="18" t="s">
        <v>2</v>
      </c>
      <c r="F439" s="206">
        <v>1308</v>
      </c>
      <c r="H439" s="33"/>
    </row>
    <row r="440" spans="2:8" s="1" customFormat="1" ht="16.899999999999999" customHeight="1" x14ac:dyDescent="0.2">
      <c r="B440" s="33"/>
      <c r="C440" s="205" t="s">
        <v>2</v>
      </c>
      <c r="D440" s="205" t="s">
        <v>320</v>
      </c>
      <c r="E440" s="18" t="s">
        <v>2</v>
      </c>
      <c r="F440" s="206">
        <v>260</v>
      </c>
      <c r="H440" s="33"/>
    </row>
    <row r="441" spans="2:8" s="1" customFormat="1" ht="16.899999999999999" customHeight="1" x14ac:dyDescent="0.2">
      <c r="B441" s="33"/>
      <c r="C441" s="205" t="s">
        <v>190</v>
      </c>
      <c r="D441" s="205" t="s">
        <v>321</v>
      </c>
      <c r="E441" s="18" t="s">
        <v>2</v>
      </c>
      <c r="F441" s="206">
        <v>1568</v>
      </c>
      <c r="H441" s="33"/>
    </row>
    <row r="442" spans="2:8" s="1" customFormat="1" ht="16.899999999999999" customHeight="1" x14ac:dyDescent="0.2">
      <c r="B442" s="33"/>
      <c r="C442" s="207" t="s">
        <v>6471</v>
      </c>
      <c r="H442" s="33"/>
    </row>
    <row r="443" spans="2:8" s="1" customFormat="1" ht="22.5" x14ac:dyDescent="0.2">
      <c r="B443" s="33"/>
      <c r="C443" s="205" t="s">
        <v>307</v>
      </c>
      <c r="D443" s="205" t="s">
        <v>6508</v>
      </c>
      <c r="E443" s="18" t="s">
        <v>134</v>
      </c>
      <c r="F443" s="206">
        <v>1568</v>
      </c>
      <c r="H443" s="33"/>
    </row>
    <row r="444" spans="2:8" s="1" customFormat="1" ht="22.5" x14ac:dyDescent="0.2">
      <c r="B444" s="33"/>
      <c r="C444" s="205" t="s">
        <v>369</v>
      </c>
      <c r="D444" s="205" t="s">
        <v>6482</v>
      </c>
      <c r="E444" s="18" t="s">
        <v>134</v>
      </c>
      <c r="F444" s="206">
        <v>1886.9860000000001</v>
      </c>
      <c r="H444" s="33"/>
    </row>
    <row r="445" spans="2:8" s="1" customFormat="1" ht="16.899999999999999" customHeight="1" x14ac:dyDescent="0.2">
      <c r="B445" s="33"/>
      <c r="C445" s="201" t="s">
        <v>193</v>
      </c>
      <c r="D445" s="202" t="s">
        <v>194</v>
      </c>
      <c r="E445" s="203" t="s">
        <v>134</v>
      </c>
      <c r="F445" s="204">
        <v>392</v>
      </c>
      <c r="H445" s="33"/>
    </row>
    <row r="446" spans="2:8" s="1" customFormat="1" ht="16.899999999999999" customHeight="1" x14ac:dyDescent="0.2">
      <c r="B446" s="33"/>
      <c r="C446" s="205" t="s">
        <v>2</v>
      </c>
      <c r="D446" s="205" t="s">
        <v>314</v>
      </c>
      <c r="E446" s="18" t="s">
        <v>2</v>
      </c>
      <c r="F446" s="206">
        <v>0</v>
      </c>
      <c r="H446" s="33"/>
    </row>
    <row r="447" spans="2:8" s="1" customFormat="1" ht="22.5" x14ac:dyDescent="0.2">
      <c r="B447" s="33"/>
      <c r="C447" s="205" t="s">
        <v>2</v>
      </c>
      <c r="D447" s="205" t="s">
        <v>315</v>
      </c>
      <c r="E447" s="18" t="s">
        <v>2</v>
      </c>
      <c r="F447" s="206">
        <v>0</v>
      </c>
      <c r="H447" s="33"/>
    </row>
    <row r="448" spans="2:8" s="1" customFormat="1" ht="22.5" x14ac:dyDescent="0.2">
      <c r="B448" s="33"/>
      <c r="C448" s="205" t="s">
        <v>2</v>
      </c>
      <c r="D448" s="205" t="s">
        <v>328</v>
      </c>
      <c r="E448" s="18" t="s">
        <v>2</v>
      </c>
      <c r="F448" s="206">
        <v>0</v>
      </c>
      <c r="H448" s="33"/>
    </row>
    <row r="449" spans="2:8" s="1" customFormat="1" ht="16.899999999999999" customHeight="1" x14ac:dyDescent="0.2">
      <c r="B449" s="33"/>
      <c r="C449" s="205" t="s">
        <v>2</v>
      </c>
      <c r="D449" s="205" t="s">
        <v>2</v>
      </c>
      <c r="E449" s="18" t="s">
        <v>2</v>
      </c>
      <c r="F449" s="206">
        <v>0</v>
      </c>
      <c r="H449" s="33"/>
    </row>
    <row r="450" spans="2:8" s="1" customFormat="1" ht="16.899999999999999" customHeight="1" x14ac:dyDescent="0.2">
      <c r="B450" s="33"/>
      <c r="C450" s="205" t="s">
        <v>2</v>
      </c>
      <c r="D450" s="205" t="s">
        <v>317</v>
      </c>
      <c r="E450" s="18" t="s">
        <v>2</v>
      </c>
      <c r="F450" s="206">
        <v>0</v>
      </c>
      <c r="H450" s="33"/>
    </row>
    <row r="451" spans="2:8" s="1" customFormat="1" ht="16.899999999999999" customHeight="1" x14ac:dyDescent="0.2">
      <c r="B451" s="33"/>
      <c r="C451" s="205" t="s">
        <v>2</v>
      </c>
      <c r="D451" s="205" t="s">
        <v>318</v>
      </c>
      <c r="E451" s="18" t="s">
        <v>2</v>
      </c>
      <c r="F451" s="206">
        <v>0</v>
      </c>
      <c r="H451" s="33"/>
    </row>
    <row r="452" spans="2:8" s="1" customFormat="1" ht="16.899999999999999" customHeight="1" x14ac:dyDescent="0.2">
      <c r="B452" s="33"/>
      <c r="C452" s="205" t="s">
        <v>2</v>
      </c>
      <c r="D452" s="205" t="s">
        <v>329</v>
      </c>
      <c r="E452" s="18" t="s">
        <v>2</v>
      </c>
      <c r="F452" s="206">
        <v>327</v>
      </c>
      <c r="H452" s="33"/>
    </row>
    <row r="453" spans="2:8" s="1" customFormat="1" ht="16.899999999999999" customHeight="1" x14ac:dyDescent="0.2">
      <c r="B453" s="33"/>
      <c r="C453" s="205" t="s">
        <v>2</v>
      </c>
      <c r="D453" s="205" t="s">
        <v>330</v>
      </c>
      <c r="E453" s="18" t="s">
        <v>2</v>
      </c>
      <c r="F453" s="206">
        <v>65</v>
      </c>
      <c r="H453" s="33"/>
    </row>
    <row r="454" spans="2:8" s="1" customFormat="1" ht="16.899999999999999" customHeight="1" x14ac:dyDescent="0.2">
      <c r="B454" s="33"/>
      <c r="C454" s="205" t="s">
        <v>193</v>
      </c>
      <c r="D454" s="205" t="s">
        <v>321</v>
      </c>
      <c r="E454" s="18" t="s">
        <v>2</v>
      </c>
      <c r="F454" s="206">
        <v>392</v>
      </c>
      <c r="H454" s="33"/>
    </row>
    <row r="455" spans="2:8" s="1" customFormat="1" ht="16.899999999999999" customHeight="1" x14ac:dyDescent="0.2">
      <c r="B455" s="33"/>
      <c r="C455" s="207" t="s">
        <v>6471</v>
      </c>
      <c r="H455" s="33"/>
    </row>
    <row r="456" spans="2:8" s="1" customFormat="1" ht="22.5" x14ac:dyDescent="0.2">
      <c r="B456" s="33"/>
      <c r="C456" s="205" t="s">
        <v>324</v>
      </c>
      <c r="D456" s="205" t="s">
        <v>6509</v>
      </c>
      <c r="E456" s="18" t="s">
        <v>134</v>
      </c>
      <c r="F456" s="206">
        <v>392</v>
      </c>
      <c r="H456" s="33"/>
    </row>
    <row r="457" spans="2:8" s="1" customFormat="1" ht="22.5" x14ac:dyDescent="0.2">
      <c r="B457" s="33"/>
      <c r="C457" s="205" t="s">
        <v>369</v>
      </c>
      <c r="D457" s="205" t="s">
        <v>6482</v>
      </c>
      <c r="E457" s="18" t="s">
        <v>134</v>
      </c>
      <c r="F457" s="206">
        <v>1886.9860000000001</v>
      </c>
      <c r="H457" s="33"/>
    </row>
    <row r="458" spans="2:8" s="1" customFormat="1" ht="16.899999999999999" customHeight="1" x14ac:dyDescent="0.2">
      <c r="B458" s="33"/>
      <c r="C458" s="201" t="s">
        <v>196</v>
      </c>
      <c r="D458" s="202" t="s">
        <v>197</v>
      </c>
      <c r="E458" s="203" t="s">
        <v>134</v>
      </c>
      <c r="F458" s="204">
        <v>62.941000000000003</v>
      </c>
      <c r="H458" s="33"/>
    </row>
    <row r="459" spans="2:8" s="1" customFormat="1" ht="16.899999999999999" customHeight="1" x14ac:dyDescent="0.2">
      <c r="B459" s="33"/>
      <c r="C459" s="205" t="s">
        <v>2</v>
      </c>
      <c r="D459" s="205" t="s">
        <v>428</v>
      </c>
      <c r="E459" s="18" t="s">
        <v>2</v>
      </c>
      <c r="F459" s="206">
        <v>0</v>
      </c>
      <c r="H459" s="33"/>
    </row>
    <row r="460" spans="2:8" s="1" customFormat="1" ht="16.899999999999999" customHeight="1" x14ac:dyDescent="0.2">
      <c r="B460" s="33"/>
      <c r="C460" s="205" t="s">
        <v>2</v>
      </c>
      <c r="D460" s="205" t="s">
        <v>429</v>
      </c>
      <c r="E460" s="18" t="s">
        <v>2</v>
      </c>
      <c r="F460" s="206">
        <v>0</v>
      </c>
      <c r="H460" s="33"/>
    </row>
    <row r="461" spans="2:8" s="1" customFormat="1" ht="16.899999999999999" customHeight="1" x14ac:dyDescent="0.2">
      <c r="B461" s="33"/>
      <c r="C461" s="205" t="s">
        <v>2</v>
      </c>
      <c r="D461" s="205" t="s">
        <v>419</v>
      </c>
      <c r="E461" s="18" t="s">
        <v>2</v>
      </c>
      <c r="F461" s="206">
        <v>0</v>
      </c>
      <c r="H461" s="33"/>
    </row>
    <row r="462" spans="2:8" s="1" customFormat="1" ht="16.899999999999999" customHeight="1" x14ac:dyDescent="0.2">
      <c r="B462" s="33"/>
      <c r="C462" s="205" t="s">
        <v>2</v>
      </c>
      <c r="D462" s="205" t="s">
        <v>2</v>
      </c>
      <c r="E462" s="18" t="s">
        <v>2</v>
      </c>
      <c r="F462" s="206">
        <v>0</v>
      </c>
      <c r="H462" s="33"/>
    </row>
    <row r="463" spans="2:8" s="1" customFormat="1" ht="16.899999999999999" customHeight="1" x14ac:dyDescent="0.2">
      <c r="B463" s="33"/>
      <c r="C463" s="205" t="s">
        <v>2</v>
      </c>
      <c r="D463" s="205" t="s">
        <v>430</v>
      </c>
      <c r="E463" s="18" t="s">
        <v>2</v>
      </c>
      <c r="F463" s="206">
        <v>8.4440000000000008</v>
      </c>
      <c r="H463" s="33"/>
    </row>
    <row r="464" spans="2:8" s="1" customFormat="1" ht="16.899999999999999" customHeight="1" x14ac:dyDescent="0.2">
      <c r="B464" s="33"/>
      <c r="C464" s="205" t="s">
        <v>2</v>
      </c>
      <c r="D464" s="205" t="s">
        <v>431</v>
      </c>
      <c r="E464" s="18" t="s">
        <v>2</v>
      </c>
      <c r="F464" s="206">
        <v>44.002000000000002</v>
      </c>
      <c r="H464" s="33"/>
    </row>
    <row r="465" spans="2:8" s="1" customFormat="1" ht="16.899999999999999" customHeight="1" x14ac:dyDescent="0.2">
      <c r="B465" s="33"/>
      <c r="C465" s="205" t="s">
        <v>2</v>
      </c>
      <c r="D465" s="205" t="s">
        <v>432</v>
      </c>
      <c r="E465" s="18" t="s">
        <v>2</v>
      </c>
      <c r="F465" s="206">
        <v>10.494999999999999</v>
      </c>
      <c r="H465" s="33"/>
    </row>
    <row r="466" spans="2:8" s="1" customFormat="1" ht="16.899999999999999" customHeight="1" x14ac:dyDescent="0.2">
      <c r="B466" s="33"/>
      <c r="C466" s="205" t="s">
        <v>196</v>
      </c>
      <c r="D466" s="205" t="s">
        <v>321</v>
      </c>
      <c r="E466" s="18" t="s">
        <v>2</v>
      </c>
      <c r="F466" s="206">
        <v>62.941000000000003</v>
      </c>
      <c r="H466" s="33"/>
    </row>
    <row r="467" spans="2:8" s="1" customFormat="1" ht="16.899999999999999" customHeight="1" x14ac:dyDescent="0.2">
      <c r="B467" s="33"/>
      <c r="C467" s="207" t="s">
        <v>6471</v>
      </c>
      <c r="H467" s="33"/>
    </row>
    <row r="468" spans="2:8" s="1" customFormat="1" ht="16.899999999999999" customHeight="1" x14ac:dyDescent="0.2">
      <c r="B468" s="33"/>
      <c r="C468" s="205" t="s">
        <v>424</v>
      </c>
      <c r="D468" s="205" t="s">
        <v>6510</v>
      </c>
      <c r="E468" s="18" t="s">
        <v>134</v>
      </c>
      <c r="F468" s="206">
        <v>62.941000000000003</v>
      </c>
      <c r="H468" s="33"/>
    </row>
    <row r="469" spans="2:8" s="1" customFormat="1" ht="16.899999999999999" customHeight="1" x14ac:dyDescent="0.2">
      <c r="B469" s="33"/>
      <c r="C469" s="205" t="s">
        <v>441</v>
      </c>
      <c r="D469" s="205" t="s">
        <v>6511</v>
      </c>
      <c r="E469" s="18" t="s">
        <v>134</v>
      </c>
      <c r="F469" s="206">
        <v>66.790999999999997</v>
      </c>
      <c r="H469" s="33"/>
    </row>
    <row r="470" spans="2:8" s="1" customFormat="1" ht="16.899999999999999" customHeight="1" x14ac:dyDescent="0.2">
      <c r="B470" s="33"/>
      <c r="C470" s="201" t="s">
        <v>199</v>
      </c>
      <c r="D470" s="202" t="s">
        <v>200</v>
      </c>
      <c r="E470" s="203" t="s">
        <v>134</v>
      </c>
      <c r="F470" s="204">
        <v>88.244</v>
      </c>
      <c r="H470" s="33"/>
    </row>
    <row r="471" spans="2:8" s="1" customFormat="1" ht="16.899999999999999" customHeight="1" x14ac:dyDescent="0.2">
      <c r="B471" s="33"/>
      <c r="C471" s="205" t="s">
        <v>2</v>
      </c>
      <c r="D471" s="205" t="s">
        <v>335</v>
      </c>
      <c r="E471" s="18" t="s">
        <v>2</v>
      </c>
      <c r="F471" s="206">
        <v>0</v>
      </c>
      <c r="H471" s="33"/>
    </row>
    <row r="472" spans="2:8" s="1" customFormat="1" ht="22.5" x14ac:dyDescent="0.2">
      <c r="B472" s="33"/>
      <c r="C472" s="205" t="s">
        <v>2</v>
      </c>
      <c r="D472" s="205" t="s">
        <v>336</v>
      </c>
      <c r="E472" s="18" t="s">
        <v>2</v>
      </c>
      <c r="F472" s="206">
        <v>0</v>
      </c>
      <c r="H472" s="33"/>
    </row>
    <row r="473" spans="2:8" s="1" customFormat="1" ht="22.5" x14ac:dyDescent="0.2">
      <c r="B473" s="33"/>
      <c r="C473" s="205" t="s">
        <v>2</v>
      </c>
      <c r="D473" s="205" t="s">
        <v>337</v>
      </c>
      <c r="E473" s="18" t="s">
        <v>2</v>
      </c>
      <c r="F473" s="206">
        <v>0</v>
      </c>
      <c r="H473" s="33"/>
    </row>
    <row r="474" spans="2:8" s="1" customFormat="1" ht="16.899999999999999" customHeight="1" x14ac:dyDescent="0.2">
      <c r="B474" s="33"/>
      <c r="C474" s="205" t="s">
        <v>2</v>
      </c>
      <c r="D474" s="205" t="s">
        <v>338</v>
      </c>
      <c r="E474" s="18" t="s">
        <v>2</v>
      </c>
      <c r="F474" s="206">
        <v>0</v>
      </c>
      <c r="H474" s="33"/>
    </row>
    <row r="475" spans="2:8" s="1" customFormat="1" ht="16.899999999999999" customHeight="1" x14ac:dyDescent="0.2">
      <c r="B475" s="33"/>
      <c r="C475" s="205" t="s">
        <v>2</v>
      </c>
      <c r="D475" s="205" t="s">
        <v>2</v>
      </c>
      <c r="E475" s="18" t="s">
        <v>2</v>
      </c>
      <c r="F475" s="206">
        <v>0</v>
      </c>
      <c r="H475" s="33"/>
    </row>
    <row r="476" spans="2:8" s="1" customFormat="1" ht="16.899999999999999" customHeight="1" x14ac:dyDescent="0.2">
      <c r="B476" s="33"/>
      <c r="C476" s="205" t="s">
        <v>2</v>
      </c>
      <c r="D476" s="205" t="s">
        <v>317</v>
      </c>
      <c r="E476" s="18" t="s">
        <v>2</v>
      </c>
      <c r="F476" s="206">
        <v>0</v>
      </c>
      <c r="H476" s="33"/>
    </row>
    <row r="477" spans="2:8" s="1" customFormat="1" ht="16.899999999999999" customHeight="1" x14ac:dyDescent="0.2">
      <c r="B477" s="33"/>
      <c r="C477" s="205" t="s">
        <v>2</v>
      </c>
      <c r="D477" s="205" t="s">
        <v>339</v>
      </c>
      <c r="E477" s="18" t="s">
        <v>2</v>
      </c>
      <c r="F477" s="206">
        <v>0</v>
      </c>
      <c r="H477" s="33"/>
    </row>
    <row r="478" spans="2:8" s="1" customFormat="1" ht="16.899999999999999" customHeight="1" x14ac:dyDescent="0.2">
      <c r="B478" s="33"/>
      <c r="C478" s="205" t="s">
        <v>2</v>
      </c>
      <c r="D478" s="205" t="s">
        <v>353</v>
      </c>
      <c r="E478" s="18" t="s">
        <v>2</v>
      </c>
      <c r="F478" s="206">
        <v>57.268999999999998</v>
      </c>
      <c r="H478" s="33"/>
    </row>
    <row r="479" spans="2:8" s="1" customFormat="1" ht="16.899999999999999" customHeight="1" x14ac:dyDescent="0.2">
      <c r="B479" s="33"/>
      <c r="C479" s="205" t="s">
        <v>2</v>
      </c>
      <c r="D479" s="205" t="s">
        <v>354</v>
      </c>
      <c r="E479" s="18" t="s">
        <v>2</v>
      </c>
      <c r="F479" s="206">
        <v>1</v>
      </c>
      <c r="H479" s="33"/>
    </row>
    <row r="480" spans="2:8" s="1" customFormat="1" ht="16.899999999999999" customHeight="1" x14ac:dyDescent="0.2">
      <c r="B480" s="33"/>
      <c r="C480" s="205" t="s">
        <v>2</v>
      </c>
      <c r="D480" s="205" t="s">
        <v>355</v>
      </c>
      <c r="E480" s="18" t="s">
        <v>2</v>
      </c>
      <c r="F480" s="206">
        <v>24.908000000000001</v>
      </c>
      <c r="H480" s="33"/>
    </row>
    <row r="481" spans="2:8" s="1" customFormat="1" ht="22.5" x14ac:dyDescent="0.2">
      <c r="B481" s="33"/>
      <c r="C481" s="205" t="s">
        <v>2</v>
      </c>
      <c r="D481" s="205" t="s">
        <v>356</v>
      </c>
      <c r="E481" s="18" t="s">
        <v>2</v>
      </c>
      <c r="F481" s="206">
        <v>5.0670000000000002</v>
      </c>
      <c r="H481" s="33"/>
    </row>
    <row r="482" spans="2:8" s="1" customFormat="1" ht="16.899999999999999" customHeight="1" x14ac:dyDescent="0.2">
      <c r="B482" s="33"/>
      <c r="C482" s="205" t="s">
        <v>199</v>
      </c>
      <c r="D482" s="205" t="s">
        <v>321</v>
      </c>
      <c r="E482" s="18" t="s">
        <v>2</v>
      </c>
      <c r="F482" s="206">
        <v>88.244</v>
      </c>
      <c r="H482" s="33"/>
    </row>
    <row r="483" spans="2:8" s="1" customFormat="1" ht="16.899999999999999" customHeight="1" x14ac:dyDescent="0.2">
      <c r="B483" s="33"/>
      <c r="C483" s="207" t="s">
        <v>6471</v>
      </c>
      <c r="H483" s="33"/>
    </row>
    <row r="484" spans="2:8" s="1" customFormat="1" ht="22.5" x14ac:dyDescent="0.2">
      <c r="B484" s="33"/>
      <c r="C484" s="205" t="s">
        <v>349</v>
      </c>
      <c r="D484" s="205" t="s">
        <v>6512</v>
      </c>
      <c r="E484" s="18" t="s">
        <v>134</v>
      </c>
      <c r="F484" s="206">
        <v>88.244</v>
      </c>
      <c r="H484" s="33"/>
    </row>
    <row r="485" spans="2:8" s="1" customFormat="1" ht="22.5" x14ac:dyDescent="0.2">
      <c r="B485" s="33"/>
      <c r="C485" s="205" t="s">
        <v>369</v>
      </c>
      <c r="D485" s="205" t="s">
        <v>6482</v>
      </c>
      <c r="E485" s="18" t="s">
        <v>134</v>
      </c>
      <c r="F485" s="206">
        <v>1886.9860000000001</v>
      </c>
      <c r="H485" s="33"/>
    </row>
    <row r="486" spans="2:8" s="1" customFormat="1" ht="16.899999999999999" customHeight="1" x14ac:dyDescent="0.2">
      <c r="B486" s="33"/>
      <c r="C486" s="205" t="s">
        <v>441</v>
      </c>
      <c r="D486" s="205" t="s">
        <v>6511</v>
      </c>
      <c r="E486" s="18" t="s">
        <v>134</v>
      </c>
      <c r="F486" s="206">
        <v>66.790999999999997</v>
      </c>
      <c r="H486" s="33"/>
    </row>
    <row r="487" spans="2:8" s="1" customFormat="1" ht="16.899999999999999" customHeight="1" x14ac:dyDescent="0.2">
      <c r="B487" s="33"/>
      <c r="C487" s="201" t="s">
        <v>202</v>
      </c>
      <c r="D487" s="202" t="s">
        <v>203</v>
      </c>
      <c r="E487" s="203" t="s">
        <v>134</v>
      </c>
      <c r="F487" s="204">
        <v>43.942</v>
      </c>
      <c r="H487" s="33"/>
    </row>
    <row r="488" spans="2:8" s="1" customFormat="1" ht="16.899999999999999" customHeight="1" x14ac:dyDescent="0.2">
      <c r="B488" s="33"/>
      <c r="C488" s="205" t="s">
        <v>2</v>
      </c>
      <c r="D488" s="205" t="s">
        <v>335</v>
      </c>
      <c r="E488" s="18" t="s">
        <v>2</v>
      </c>
      <c r="F488" s="206">
        <v>0</v>
      </c>
      <c r="H488" s="33"/>
    </row>
    <row r="489" spans="2:8" s="1" customFormat="1" ht="22.5" x14ac:dyDescent="0.2">
      <c r="B489" s="33"/>
      <c r="C489" s="205" t="s">
        <v>2</v>
      </c>
      <c r="D489" s="205" t="s">
        <v>336</v>
      </c>
      <c r="E489" s="18" t="s">
        <v>2</v>
      </c>
      <c r="F489" s="206">
        <v>0</v>
      </c>
      <c r="H489" s="33"/>
    </row>
    <row r="490" spans="2:8" s="1" customFormat="1" ht="22.5" x14ac:dyDescent="0.2">
      <c r="B490" s="33"/>
      <c r="C490" s="205" t="s">
        <v>2</v>
      </c>
      <c r="D490" s="205" t="s">
        <v>337</v>
      </c>
      <c r="E490" s="18" t="s">
        <v>2</v>
      </c>
      <c r="F490" s="206">
        <v>0</v>
      </c>
      <c r="H490" s="33"/>
    </row>
    <row r="491" spans="2:8" s="1" customFormat="1" ht="16.899999999999999" customHeight="1" x14ac:dyDescent="0.2">
      <c r="B491" s="33"/>
      <c r="C491" s="205" t="s">
        <v>2</v>
      </c>
      <c r="D491" s="205" t="s">
        <v>338</v>
      </c>
      <c r="E491" s="18" t="s">
        <v>2</v>
      </c>
      <c r="F491" s="206">
        <v>0</v>
      </c>
      <c r="H491" s="33"/>
    </row>
    <row r="492" spans="2:8" s="1" customFormat="1" ht="16.899999999999999" customHeight="1" x14ac:dyDescent="0.2">
      <c r="B492" s="33"/>
      <c r="C492" s="205" t="s">
        <v>2</v>
      </c>
      <c r="D492" s="205" t="s">
        <v>2</v>
      </c>
      <c r="E492" s="18" t="s">
        <v>2</v>
      </c>
      <c r="F492" s="206">
        <v>0</v>
      </c>
      <c r="H492" s="33"/>
    </row>
    <row r="493" spans="2:8" s="1" customFormat="1" ht="16.899999999999999" customHeight="1" x14ac:dyDescent="0.2">
      <c r="B493" s="33"/>
      <c r="C493" s="205" t="s">
        <v>2</v>
      </c>
      <c r="D493" s="205" t="s">
        <v>317</v>
      </c>
      <c r="E493" s="18" t="s">
        <v>2</v>
      </c>
      <c r="F493" s="206">
        <v>0</v>
      </c>
      <c r="H493" s="33"/>
    </row>
    <row r="494" spans="2:8" s="1" customFormat="1" ht="16.899999999999999" customHeight="1" x14ac:dyDescent="0.2">
      <c r="B494" s="33"/>
      <c r="C494" s="205" t="s">
        <v>2</v>
      </c>
      <c r="D494" s="205" t="s">
        <v>339</v>
      </c>
      <c r="E494" s="18" t="s">
        <v>2</v>
      </c>
      <c r="F494" s="206">
        <v>0</v>
      </c>
      <c r="H494" s="33"/>
    </row>
    <row r="495" spans="2:8" s="1" customFormat="1" ht="16.899999999999999" customHeight="1" x14ac:dyDescent="0.2">
      <c r="B495" s="33"/>
      <c r="C495" s="205" t="s">
        <v>2</v>
      </c>
      <c r="D495" s="205" t="s">
        <v>340</v>
      </c>
      <c r="E495" s="18" t="s">
        <v>2</v>
      </c>
      <c r="F495" s="206">
        <v>2.75</v>
      </c>
      <c r="H495" s="33"/>
    </row>
    <row r="496" spans="2:8" s="1" customFormat="1" ht="16.899999999999999" customHeight="1" x14ac:dyDescent="0.2">
      <c r="B496" s="33"/>
      <c r="C496" s="205" t="s">
        <v>2</v>
      </c>
      <c r="D496" s="205" t="s">
        <v>341</v>
      </c>
      <c r="E496" s="18" t="s">
        <v>2</v>
      </c>
      <c r="F496" s="206">
        <v>26.271999999999998</v>
      </c>
      <c r="H496" s="33"/>
    </row>
    <row r="497" spans="2:8" s="1" customFormat="1" ht="16.899999999999999" customHeight="1" x14ac:dyDescent="0.2">
      <c r="B497" s="33"/>
      <c r="C497" s="205" t="s">
        <v>2</v>
      </c>
      <c r="D497" s="205" t="s">
        <v>342</v>
      </c>
      <c r="E497" s="18" t="s">
        <v>2</v>
      </c>
      <c r="F497" s="206">
        <v>11.052</v>
      </c>
      <c r="H497" s="33"/>
    </row>
    <row r="498" spans="2:8" s="1" customFormat="1" ht="16.899999999999999" customHeight="1" x14ac:dyDescent="0.2">
      <c r="B498" s="33"/>
      <c r="C498" s="205" t="s">
        <v>2</v>
      </c>
      <c r="D498" s="205" t="s">
        <v>343</v>
      </c>
      <c r="E498" s="18" t="s">
        <v>2</v>
      </c>
      <c r="F498" s="206">
        <v>1.3109999999999999</v>
      </c>
      <c r="H498" s="33"/>
    </row>
    <row r="499" spans="2:8" s="1" customFormat="1" ht="16.899999999999999" customHeight="1" x14ac:dyDescent="0.2">
      <c r="B499" s="33"/>
      <c r="C499" s="205" t="s">
        <v>2</v>
      </c>
      <c r="D499" s="205" t="s">
        <v>344</v>
      </c>
      <c r="E499" s="18" t="s">
        <v>2</v>
      </c>
      <c r="F499" s="206">
        <v>0.255</v>
      </c>
      <c r="H499" s="33"/>
    </row>
    <row r="500" spans="2:8" s="1" customFormat="1" ht="16.899999999999999" customHeight="1" x14ac:dyDescent="0.2">
      <c r="B500" s="33"/>
      <c r="C500" s="205" t="s">
        <v>2</v>
      </c>
      <c r="D500" s="205" t="s">
        <v>345</v>
      </c>
      <c r="E500" s="18" t="s">
        <v>2</v>
      </c>
      <c r="F500" s="206">
        <v>0.69</v>
      </c>
      <c r="H500" s="33"/>
    </row>
    <row r="501" spans="2:8" s="1" customFormat="1" ht="16.899999999999999" customHeight="1" x14ac:dyDescent="0.2">
      <c r="B501" s="33"/>
      <c r="C501" s="205" t="s">
        <v>2</v>
      </c>
      <c r="D501" s="205" t="s">
        <v>346</v>
      </c>
      <c r="E501" s="18" t="s">
        <v>2</v>
      </c>
      <c r="F501" s="206">
        <v>0.15</v>
      </c>
      <c r="H501" s="33"/>
    </row>
    <row r="502" spans="2:8" s="1" customFormat="1" ht="16.899999999999999" customHeight="1" x14ac:dyDescent="0.2">
      <c r="B502" s="33"/>
      <c r="C502" s="205" t="s">
        <v>2</v>
      </c>
      <c r="D502" s="205" t="s">
        <v>347</v>
      </c>
      <c r="E502" s="18" t="s">
        <v>2</v>
      </c>
      <c r="F502" s="206">
        <v>0.44800000000000001</v>
      </c>
      <c r="H502" s="33"/>
    </row>
    <row r="503" spans="2:8" s="1" customFormat="1" ht="16.899999999999999" customHeight="1" x14ac:dyDescent="0.2">
      <c r="B503" s="33"/>
      <c r="C503" s="205" t="s">
        <v>2</v>
      </c>
      <c r="D503" s="205" t="s">
        <v>348</v>
      </c>
      <c r="E503" s="18" t="s">
        <v>2</v>
      </c>
      <c r="F503" s="206">
        <v>1.014</v>
      </c>
      <c r="H503" s="33"/>
    </row>
    <row r="504" spans="2:8" s="1" customFormat="1" ht="16.899999999999999" customHeight="1" x14ac:dyDescent="0.2">
      <c r="B504" s="33"/>
      <c r="C504" s="205" t="s">
        <v>202</v>
      </c>
      <c r="D504" s="205" t="s">
        <v>321</v>
      </c>
      <c r="E504" s="18" t="s">
        <v>2</v>
      </c>
      <c r="F504" s="206">
        <v>43.942</v>
      </c>
      <c r="H504" s="33"/>
    </row>
    <row r="505" spans="2:8" s="1" customFormat="1" ht="16.899999999999999" customHeight="1" x14ac:dyDescent="0.2">
      <c r="B505" s="33"/>
      <c r="C505" s="207" t="s">
        <v>6471</v>
      </c>
      <c r="H505" s="33"/>
    </row>
    <row r="506" spans="2:8" s="1" customFormat="1" ht="22.5" x14ac:dyDescent="0.2">
      <c r="B506" s="33"/>
      <c r="C506" s="205" t="s">
        <v>331</v>
      </c>
      <c r="D506" s="205" t="s">
        <v>6513</v>
      </c>
      <c r="E506" s="18" t="s">
        <v>134</v>
      </c>
      <c r="F506" s="206">
        <v>43.942</v>
      </c>
      <c r="H506" s="33"/>
    </row>
    <row r="507" spans="2:8" s="1" customFormat="1" ht="22.5" x14ac:dyDescent="0.2">
      <c r="B507" s="33"/>
      <c r="C507" s="205" t="s">
        <v>369</v>
      </c>
      <c r="D507" s="205" t="s">
        <v>6482</v>
      </c>
      <c r="E507" s="18" t="s">
        <v>134</v>
      </c>
      <c r="F507" s="206">
        <v>1886.9860000000001</v>
      </c>
      <c r="H507" s="33"/>
    </row>
    <row r="508" spans="2:8" s="1" customFormat="1" ht="16.899999999999999" customHeight="1" x14ac:dyDescent="0.2">
      <c r="B508" s="33"/>
      <c r="C508" s="205" t="s">
        <v>441</v>
      </c>
      <c r="D508" s="205" t="s">
        <v>6511</v>
      </c>
      <c r="E508" s="18" t="s">
        <v>134</v>
      </c>
      <c r="F508" s="206">
        <v>66.790999999999997</v>
      </c>
      <c r="H508" s="33"/>
    </row>
    <row r="509" spans="2:8" s="1" customFormat="1" ht="16.899999999999999" customHeight="1" x14ac:dyDescent="0.2">
      <c r="B509" s="33"/>
      <c r="C509" s="201" t="s">
        <v>205</v>
      </c>
      <c r="D509" s="202" t="s">
        <v>206</v>
      </c>
      <c r="E509" s="203" t="s">
        <v>130</v>
      </c>
      <c r="F509" s="204">
        <v>133.94</v>
      </c>
      <c r="H509" s="33"/>
    </row>
    <row r="510" spans="2:8" s="1" customFormat="1" ht="16.899999999999999" customHeight="1" x14ac:dyDescent="0.2">
      <c r="B510" s="33"/>
      <c r="C510" s="205" t="s">
        <v>2</v>
      </c>
      <c r="D510" s="205" t="s">
        <v>2759</v>
      </c>
      <c r="E510" s="18" t="s">
        <v>2</v>
      </c>
      <c r="F510" s="206">
        <v>0</v>
      </c>
      <c r="H510" s="33"/>
    </row>
    <row r="511" spans="2:8" s="1" customFormat="1" ht="16.899999999999999" customHeight="1" x14ac:dyDescent="0.2">
      <c r="B511" s="33"/>
      <c r="C511" s="205" t="s">
        <v>2</v>
      </c>
      <c r="D511" s="205" t="s">
        <v>2657</v>
      </c>
      <c r="E511" s="18" t="s">
        <v>2</v>
      </c>
      <c r="F511" s="206">
        <v>0</v>
      </c>
      <c r="H511" s="33"/>
    </row>
    <row r="512" spans="2:8" s="1" customFormat="1" ht="16.899999999999999" customHeight="1" x14ac:dyDescent="0.2">
      <c r="B512" s="33"/>
      <c r="C512" s="205" t="s">
        <v>2</v>
      </c>
      <c r="D512" s="205" t="s">
        <v>2760</v>
      </c>
      <c r="E512" s="18" t="s">
        <v>2</v>
      </c>
      <c r="F512" s="206">
        <v>0</v>
      </c>
      <c r="H512" s="33"/>
    </row>
    <row r="513" spans="2:8" s="1" customFormat="1" ht="16.899999999999999" customHeight="1" x14ac:dyDescent="0.2">
      <c r="B513" s="33"/>
      <c r="C513" s="205" t="s">
        <v>2</v>
      </c>
      <c r="D513" s="205" t="s">
        <v>2768</v>
      </c>
      <c r="E513" s="18" t="s">
        <v>2</v>
      </c>
      <c r="F513" s="206">
        <v>128.52799999999999</v>
      </c>
      <c r="H513" s="33"/>
    </row>
    <row r="514" spans="2:8" s="1" customFormat="1" ht="16.899999999999999" customHeight="1" x14ac:dyDescent="0.2">
      <c r="B514" s="33"/>
      <c r="C514" s="205" t="s">
        <v>2</v>
      </c>
      <c r="D514" s="205" t="s">
        <v>2769</v>
      </c>
      <c r="E514" s="18" t="s">
        <v>2</v>
      </c>
      <c r="F514" s="206">
        <v>5.4119999999999999</v>
      </c>
      <c r="H514" s="33"/>
    </row>
    <row r="515" spans="2:8" s="1" customFormat="1" ht="16.899999999999999" customHeight="1" x14ac:dyDescent="0.2">
      <c r="B515" s="33"/>
      <c r="C515" s="205" t="s">
        <v>205</v>
      </c>
      <c r="D515" s="205" t="s">
        <v>321</v>
      </c>
      <c r="E515" s="18" t="s">
        <v>2</v>
      </c>
      <c r="F515" s="206">
        <v>133.94</v>
      </c>
      <c r="H515" s="33"/>
    </row>
    <row r="516" spans="2:8" s="1" customFormat="1" ht="16.899999999999999" customHeight="1" x14ac:dyDescent="0.2">
      <c r="B516" s="33"/>
      <c r="C516" s="207" t="s">
        <v>6471</v>
      </c>
      <c r="H516" s="33"/>
    </row>
    <row r="517" spans="2:8" s="1" customFormat="1" ht="22.5" x14ac:dyDescent="0.2">
      <c r="B517" s="33"/>
      <c r="C517" s="205" t="s">
        <v>2764</v>
      </c>
      <c r="D517" s="205" t="s">
        <v>6514</v>
      </c>
      <c r="E517" s="18" t="s">
        <v>130</v>
      </c>
      <c r="F517" s="206">
        <v>190.732</v>
      </c>
      <c r="H517" s="33"/>
    </row>
    <row r="518" spans="2:8" s="1" customFormat="1" ht="16.899999999999999" customHeight="1" x14ac:dyDescent="0.2">
      <c r="B518" s="33"/>
      <c r="C518" s="205" t="s">
        <v>2801</v>
      </c>
      <c r="D518" s="205" t="s">
        <v>6515</v>
      </c>
      <c r="E518" s="18" t="s">
        <v>130</v>
      </c>
      <c r="F518" s="206">
        <v>453.78500000000003</v>
      </c>
      <c r="H518" s="33"/>
    </row>
    <row r="519" spans="2:8" s="1" customFormat="1" ht="16.899999999999999" customHeight="1" x14ac:dyDescent="0.2">
      <c r="B519" s="33"/>
      <c r="C519" s="201" t="s">
        <v>208</v>
      </c>
      <c r="D519" s="202" t="s">
        <v>209</v>
      </c>
      <c r="E519" s="203" t="s">
        <v>130</v>
      </c>
      <c r="F519" s="204">
        <v>25.388999999999999</v>
      </c>
      <c r="H519" s="33"/>
    </row>
    <row r="520" spans="2:8" s="1" customFormat="1" ht="16.899999999999999" customHeight="1" x14ac:dyDescent="0.2">
      <c r="B520" s="33"/>
      <c r="C520" s="205" t="s">
        <v>2</v>
      </c>
      <c r="D520" s="205" t="s">
        <v>2657</v>
      </c>
      <c r="E520" s="18" t="s">
        <v>2</v>
      </c>
      <c r="F520" s="206">
        <v>0</v>
      </c>
      <c r="H520" s="33"/>
    </row>
    <row r="521" spans="2:8" s="1" customFormat="1" ht="16.899999999999999" customHeight="1" x14ac:dyDescent="0.2">
      <c r="B521" s="33"/>
      <c r="C521" s="205" t="s">
        <v>2</v>
      </c>
      <c r="D521" s="205" t="s">
        <v>2760</v>
      </c>
      <c r="E521" s="18" t="s">
        <v>2</v>
      </c>
      <c r="F521" s="206">
        <v>0</v>
      </c>
      <c r="H521" s="33"/>
    </row>
    <row r="522" spans="2:8" s="1" customFormat="1" ht="16.899999999999999" customHeight="1" x14ac:dyDescent="0.2">
      <c r="B522" s="33"/>
      <c r="C522" s="205" t="s">
        <v>2</v>
      </c>
      <c r="D522" s="205" t="s">
        <v>2778</v>
      </c>
      <c r="E522" s="18" t="s">
        <v>2</v>
      </c>
      <c r="F522" s="206">
        <v>25.388999999999999</v>
      </c>
      <c r="H522" s="33"/>
    </row>
    <row r="523" spans="2:8" s="1" customFormat="1" ht="16.899999999999999" customHeight="1" x14ac:dyDescent="0.2">
      <c r="B523" s="33"/>
      <c r="C523" s="205" t="s">
        <v>208</v>
      </c>
      <c r="D523" s="205" t="s">
        <v>321</v>
      </c>
      <c r="E523" s="18" t="s">
        <v>2</v>
      </c>
      <c r="F523" s="206">
        <v>25.388999999999999</v>
      </c>
      <c r="H523" s="33"/>
    </row>
    <row r="524" spans="2:8" s="1" customFormat="1" ht="16.899999999999999" customHeight="1" x14ac:dyDescent="0.2">
      <c r="B524" s="33"/>
      <c r="C524" s="207" t="s">
        <v>6471</v>
      </c>
      <c r="H524" s="33"/>
    </row>
    <row r="525" spans="2:8" s="1" customFormat="1" ht="22.5" x14ac:dyDescent="0.2">
      <c r="B525" s="33"/>
      <c r="C525" s="205" t="s">
        <v>2774</v>
      </c>
      <c r="D525" s="205" t="s">
        <v>6516</v>
      </c>
      <c r="E525" s="18" t="s">
        <v>130</v>
      </c>
      <c r="F525" s="206">
        <v>31.388999999999999</v>
      </c>
      <c r="H525" s="33"/>
    </row>
    <row r="526" spans="2:8" s="1" customFormat="1" ht="16.899999999999999" customHeight="1" x14ac:dyDescent="0.2">
      <c r="B526" s="33"/>
      <c r="C526" s="205" t="s">
        <v>2801</v>
      </c>
      <c r="D526" s="205" t="s">
        <v>6515</v>
      </c>
      <c r="E526" s="18" t="s">
        <v>130</v>
      </c>
      <c r="F526" s="206">
        <v>453.78500000000003</v>
      </c>
      <c r="H526" s="33"/>
    </row>
    <row r="527" spans="2:8" s="1" customFormat="1" ht="16.899999999999999" customHeight="1" x14ac:dyDescent="0.2">
      <c r="B527" s="33"/>
      <c r="C527" s="201" t="s">
        <v>211</v>
      </c>
      <c r="D527" s="202" t="s">
        <v>212</v>
      </c>
      <c r="E527" s="203" t="s">
        <v>130</v>
      </c>
      <c r="F527" s="204">
        <v>88.003</v>
      </c>
      <c r="H527" s="33"/>
    </row>
    <row r="528" spans="2:8" s="1" customFormat="1" ht="16.899999999999999" customHeight="1" x14ac:dyDescent="0.2">
      <c r="B528" s="33"/>
      <c r="C528" s="205" t="s">
        <v>2</v>
      </c>
      <c r="D528" s="205" t="s">
        <v>2759</v>
      </c>
      <c r="E528" s="18" t="s">
        <v>2</v>
      </c>
      <c r="F528" s="206">
        <v>0</v>
      </c>
      <c r="H528" s="33"/>
    </row>
    <row r="529" spans="2:8" s="1" customFormat="1" ht="16.899999999999999" customHeight="1" x14ac:dyDescent="0.2">
      <c r="B529" s="33"/>
      <c r="C529" s="205" t="s">
        <v>2</v>
      </c>
      <c r="D529" s="205" t="s">
        <v>2657</v>
      </c>
      <c r="E529" s="18" t="s">
        <v>2</v>
      </c>
      <c r="F529" s="206">
        <v>0</v>
      </c>
      <c r="H529" s="33"/>
    </row>
    <row r="530" spans="2:8" s="1" customFormat="1" ht="16.899999999999999" customHeight="1" x14ac:dyDescent="0.2">
      <c r="B530" s="33"/>
      <c r="C530" s="205" t="s">
        <v>2</v>
      </c>
      <c r="D530" s="205" t="s">
        <v>2760</v>
      </c>
      <c r="E530" s="18" t="s">
        <v>2</v>
      </c>
      <c r="F530" s="206">
        <v>0</v>
      </c>
      <c r="H530" s="33"/>
    </row>
    <row r="531" spans="2:8" s="1" customFormat="1" ht="16.899999999999999" customHeight="1" x14ac:dyDescent="0.2">
      <c r="B531" s="33"/>
      <c r="C531" s="205" t="s">
        <v>2</v>
      </c>
      <c r="D531" s="205" t="s">
        <v>2786</v>
      </c>
      <c r="E531" s="18" t="s">
        <v>2</v>
      </c>
      <c r="F531" s="206">
        <v>35.298000000000002</v>
      </c>
      <c r="H531" s="33"/>
    </row>
    <row r="532" spans="2:8" s="1" customFormat="1" ht="16.899999999999999" customHeight="1" x14ac:dyDescent="0.2">
      <c r="B532" s="33"/>
      <c r="C532" s="205" t="s">
        <v>2</v>
      </c>
      <c r="D532" s="205" t="s">
        <v>2787</v>
      </c>
      <c r="E532" s="18" t="s">
        <v>2</v>
      </c>
      <c r="F532" s="206">
        <v>52.704999999999998</v>
      </c>
      <c r="H532" s="33"/>
    </row>
    <row r="533" spans="2:8" s="1" customFormat="1" ht="16.899999999999999" customHeight="1" x14ac:dyDescent="0.2">
      <c r="B533" s="33"/>
      <c r="C533" s="205" t="s">
        <v>211</v>
      </c>
      <c r="D533" s="205" t="s">
        <v>321</v>
      </c>
      <c r="E533" s="18" t="s">
        <v>2</v>
      </c>
      <c r="F533" s="206">
        <v>88.003</v>
      </c>
      <c r="H533" s="33"/>
    </row>
    <row r="534" spans="2:8" s="1" customFormat="1" ht="16.899999999999999" customHeight="1" x14ac:dyDescent="0.2">
      <c r="B534" s="33"/>
      <c r="C534" s="207" t="s">
        <v>6471</v>
      </c>
      <c r="H534" s="33"/>
    </row>
    <row r="535" spans="2:8" s="1" customFormat="1" ht="16.899999999999999" customHeight="1" x14ac:dyDescent="0.2">
      <c r="B535" s="33"/>
      <c r="C535" s="205" t="s">
        <v>2782</v>
      </c>
      <c r="D535" s="205" t="s">
        <v>6517</v>
      </c>
      <c r="E535" s="18" t="s">
        <v>130</v>
      </c>
      <c r="F535" s="206">
        <v>303.87299999999999</v>
      </c>
      <c r="H535" s="33"/>
    </row>
    <row r="536" spans="2:8" s="1" customFormat="1" ht="16.899999999999999" customHeight="1" x14ac:dyDescent="0.2">
      <c r="B536" s="33"/>
      <c r="C536" s="205" t="s">
        <v>2801</v>
      </c>
      <c r="D536" s="205" t="s">
        <v>6515</v>
      </c>
      <c r="E536" s="18" t="s">
        <v>130</v>
      </c>
      <c r="F536" s="206">
        <v>453.78500000000003</v>
      </c>
      <c r="H536" s="33"/>
    </row>
    <row r="537" spans="2:8" s="1" customFormat="1" ht="16.899999999999999" customHeight="1" x14ac:dyDescent="0.2">
      <c r="B537" s="33"/>
      <c r="C537" s="201" t="s">
        <v>214</v>
      </c>
      <c r="D537" s="202" t="s">
        <v>215</v>
      </c>
      <c r="E537" s="203" t="s">
        <v>130</v>
      </c>
      <c r="F537" s="204">
        <v>206.453</v>
      </c>
      <c r="H537" s="33"/>
    </row>
    <row r="538" spans="2:8" s="1" customFormat="1" ht="16.899999999999999" customHeight="1" x14ac:dyDescent="0.2">
      <c r="B538" s="33"/>
      <c r="C538" s="205" t="s">
        <v>2</v>
      </c>
      <c r="D538" s="205" t="s">
        <v>2759</v>
      </c>
      <c r="E538" s="18" t="s">
        <v>2</v>
      </c>
      <c r="F538" s="206">
        <v>0</v>
      </c>
      <c r="H538" s="33"/>
    </row>
    <row r="539" spans="2:8" s="1" customFormat="1" ht="16.899999999999999" customHeight="1" x14ac:dyDescent="0.2">
      <c r="B539" s="33"/>
      <c r="C539" s="205" t="s">
        <v>2</v>
      </c>
      <c r="D539" s="205" t="s">
        <v>2657</v>
      </c>
      <c r="E539" s="18" t="s">
        <v>2</v>
      </c>
      <c r="F539" s="206">
        <v>0</v>
      </c>
      <c r="H539" s="33"/>
    </row>
    <row r="540" spans="2:8" s="1" customFormat="1" ht="16.899999999999999" customHeight="1" x14ac:dyDescent="0.2">
      <c r="B540" s="33"/>
      <c r="C540" s="205" t="s">
        <v>2</v>
      </c>
      <c r="D540" s="205" t="s">
        <v>2760</v>
      </c>
      <c r="E540" s="18" t="s">
        <v>2</v>
      </c>
      <c r="F540" s="206">
        <v>0</v>
      </c>
      <c r="H540" s="33"/>
    </row>
    <row r="541" spans="2:8" s="1" customFormat="1" ht="16.899999999999999" customHeight="1" x14ac:dyDescent="0.2">
      <c r="B541" s="33"/>
      <c r="C541" s="205" t="s">
        <v>2</v>
      </c>
      <c r="D541" s="205" t="s">
        <v>2761</v>
      </c>
      <c r="E541" s="18" t="s">
        <v>2</v>
      </c>
      <c r="F541" s="206">
        <v>206.453</v>
      </c>
      <c r="H541" s="33"/>
    </row>
    <row r="542" spans="2:8" s="1" customFormat="1" ht="16.899999999999999" customHeight="1" x14ac:dyDescent="0.2">
      <c r="B542" s="33"/>
      <c r="C542" s="205" t="s">
        <v>214</v>
      </c>
      <c r="D542" s="205" t="s">
        <v>321</v>
      </c>
      <c r="E542" s="18" t="s">
        <v>2</v>
      </c>
      <c r="F542" s="206">
        <v>206.453</v>
      </c>
      <c r="H542" s="33"/>
    </row>
    <row r="543" spans="2:8" s="1" customFormat="1" ht="16.899999999999999" customHeight="1" x14ac:dyDescent="0.2">
      <c r="B543" s="33"/>
      <c r="C543" s="207" t="s">
        <v>6471</v>
      </c>
      <c r="H543" s="33"/>
    </row>
    <row r="544" spans="2:8" s="1" customFormat="1" ht="22.5" x14ac:dyDescent="0.2">
      <c r="B544" s="33"/>
      <c r="C544" s="205" t="s">
        <v>2755</v>
      </c>
      <c r="D544" s="205" t="s">
        <v>6518</v>
      </c>
      <c r="E544" s="18" t="s">
        <v>130</v>
      </c>
      <c r="F544" s="206">
        <v>323.77300000000002</v>
      </c>
      <c r="H544" s="33"/>
    </row>
    <row r="545" spans="2:8" s="1" customFormat="1" ht="16.899999999999999" customHeight="1" x14ac:dyDescent="0.2">
      <c r="B545" s="33"/>
      <c r="C545" s="205" t="s">
        <v>2801</v>
      </c>
      <c r="D545" s="205" t="s">
        <v>6515</v>
      </c>
      <c r="E545" s="18" t="s">
        <v>130</v>
      </c>
      <c r="F545" s="206">
        <v>453.78500000000003</v>
      </c>
      <c r="H545" s="33"/>
    </row>
    <row r="546" spans="2:8" s="1" customFormat="1" ht="16.899999999999999" customHeight="1" x14ac:dyDescent="0.2">
      <c r="B546" s="33"/>
      <c r="C546" s="201" t="s">
        <v>217</v>
      </c>
      <c r="D546" s="202" t="s">
        <v>218</v>
      </c>
      <c r="E546" s="203" t="s">
        <v>130</v>
      </c>
      <c r="F546" s="204">
        <v>56.792000000000002</v>
      </c>
      <c r="H546" s="33"/>
    </row>
    <row r="547" spans="2:8" s="1" customFormat="1" ht="16.899999999999999" customHeight="1" x14ac:dyDescent="0.2">
      <c r="B547" s="33"/>
      <c r="C547" s="205" t="s">
        <v>2</v>
      </c>
      <c r="D547" s="205" t="s">
        <v>2660</v>
      </c>
      <c r="E547" s="18" t="s">
        <v>2</v>
      </c>
      <c r="F547" s="206">
        <v>0</v>
      </c>
      <c r="H547" s="33"/>
    </row>
    <row r="548" spans="2:8" s="1" customFormat="1" ht="16.899999999999999" customHeight="1" x14ac:dyDescent="0.2">
      <c r="B548" s="33"/>
      <c r="C548" s="205" t="s">
        <v>2</v>
      </c>
      <c r="D548" s="205" t="s">
        <v>2770</v>
      </c>
      <c r="E548" s="18" t="s">
        <v>2</v>
      </c>
      <c r="F548" s="206">
        <v>46.143999999999998</v>
      </c>
      <c r="H548" s="33"/>
    </row>
    <row r="549" spans="2:8" s="1" customFormat="1" ht="16.899999999999999" customHeight="1" x14ac:dyDescent="0.2">
      <c r="B549" s="33"/>
      <c r="C549" s="205" t="s">
        <v>2</v>
      </c>
      <c r="D549" s="205" t="s">
        <v>2771</v>
      </c>
      <c r="E549" s="18" t="s">
        <v>2</v>
      </c>
      <c r="F549" s="206">
        <v>2.44</v>
      </c>
      <c r="H549" s="33"/>
    </row>
    <row r="550" spans="2:8" s="1" customFormat="1" ht="16.899999999999999" customHeight="1" x14ac:dyDescent="0.2">
      <c r="B550" s="33"/>
      <c r="C550" s="205" t="s">
        <v>2</v>
      </c>
      <c r="D550" s="205" t="s">
        <v>2772</v>
      </c>
      <c r="E550" s="18" t="s">
        <v>2</v>
      </c>
      <c r="F550" s="206">
        <v>8.2080000000000002</v>
      </c>
      <c r="H550" s="33"/>
    </row>
    <row r="551" spans="2:8" s="1" customFormat="1" ht="16.899999999999999" customHeight="1" x14ac:dyDescent="0.2">
      <c r="B551" s="33"/>
      <c r="C551" s="205" t="s">
        <v>217</v>
      </c>
      <c r="D551" s="205" t="s">
        <v>321</v>
      </c>
      <c r="E551" s="18" t="s">
        <v>2</v>
      </c>
      <c r="F551" s="206">
        <v>56.792000000000002</v>
      </c>
      <c r="H551" s="33"/>
    </row>
    <row r="552" spans="2:8" s="1" customFormat="1" ht="16.899999999999999" customHeight="1" x14ac:dyDescent="0.2">
      <c r="B552" s="33"/>
      <c r="C552" s="207" t="s">
        <v>6471</v>
      </c>
      <c r="H552" s="33"/>
    </row>
    <row r="553" spans="2:8" s="1" customFormat="1" ht="22.5" x14ac:dyDescent="0.2">
      <c r="B553" s="33"/>
      <c r="C553" s="205" t="s">
        <v>2764</v>
      </c>
      <c r="D553" s="205" t="s">
        <v>6514</v>
      </c>
      <c r="E553" s="18" t="s">
        <v>130</v>
      </c>
      <c r="F553" s="206">
        <v>190.732</v>
      </c>
      <c r="H553" s="33"/>
    </row>
    <row r="554" spans="2:8" s="1" customFormat="1" ht="16.899999999999999" customHeight="1" x14ac:dyDescent="0.2">
      <c r="B554" s="33"/>
      <c r="C554" s="205" t="s">
        <v>2801</v>
      </c>
      <c r="D554" s="205" t="s">
        <v>6515</v>
      </c>
      <c r="E554" s="18" t="s">
        <v>130</v>
      </c>
      <c r="F554" s="206">
        <v>308.27100000000002</v>
      </c>
      <c r="H554" s="33"/>
    </row>
    <row r="555" spans="2:8" s="1" customFormat="1" ht="16.899999999999999" customHeight="1" x14ac:dyDescent="0.2">
      <c r="B555" s="33"/>
      <c r="C555" s="201" t="s">
        <v>220</v>
      </c>
      <c r="D555" s="202" t="s">
        <v>221</v>
      </c>
      <c r="E555" s="203" t="s">
        <v>130</v>
      </c>
      <c r="F555" s="204">
        <v>6</v>
      </c>
      <c r="H555" s="33"/>
    </row>
    <row r="556" spans="2:8" s="1" customFormat="1" ht="16.899999999999999" customHeight="1" x14ac:dyDescent="0.2">
      <c r="B556" s="33"/>
      <c r="C556" s="205" t="s">
        <v>2</v>
      </c>
      <c r="D556" s="205" t="s">
        <v>2660</v>
      </c>
      <c r="E556" s="18" t="s">
        <v>2</v>
      </c>
      <c r="F556" s="206">
        <v>0</v>
      </c>
      <c r="H556" s="33"/>
    </row>
    <row r="557" spans="2:8" s="1" customFormat="1" ht="16.899999999999999" customHeight="1" x14ac:dyDescent="0.2">
      <c r="B557" s="33"/>
      <c r="C557" s="205" t="s">
        <v>2</v>
      </c>
      <c r="D557" s="205" t="s">
        <v>2779</v>
      </c>
      <c r="E557" s="18" t="s">
        <v>2</v>
      </c>
      <c r="F557" s="206">
        <v>4.9000000000000004</v>
      </c>
      <c r="H557" s="33"/>
    </row>
    <row r="558" spans="2:8" s="1" customFormat="1" ht="16.899999999999999" customHeight="1" x14ac:dyDescent="0.2">
      <c r="B558" s="33"/>
      <c r="C558" s="205" t="s">
        <v>2</v>
      </c>
      <c r="D558" s="205" t="s">
        <v>2780</v>
      </c>
      <c r="E558" s="18" t="s">
        <v>2</v>
      </c>
      <c r="F558" s="206">
        <v>1.1000000000000001</v>
      </c>
      <c r="H558" s="33"/>
    </row>
    <row r="559" spans="2:8" s="1" customFormat="1" ht="16.899999999999999" customHeight="1" x14ac:dyDescent="0.2">
      <c r="B559" s="33"/>
      <c r="C559" s="205" t="s">
        <v>220</v>
      </c>
      <c r="D559" s="205" t="s">
        <v>321</v>
      </c>
      <c r="E559" s="18" t="s">
        <v>2</v>
      </c>
      <c r="F559" s="206">
        <v>6</v>
      </c>
      <c r="H559" s="33"/>
    </row>
    <row r="560" spans="2:8" s="1" customFormat="1" ht="16.899999999999999" customHeight="1" x14ac:dyDescent="0.2">
      <c r="B560" s="33"/>
      <c r="C560" s="207" t="s">
        <v>6471</v>
      </c>
      <c r="H560" s="33"/>
    </row>
    <row r="561" spans="2:8" s="1" customFormat="1" ht="22.5" x14ac:dyDescent="0.2">
      <c r="B561" s="33"/>
      <c r="C561" s="205" t="s">
        <v>2774</v>
      </c>
      <c r="D561" s="205" t="s">
        <v>6516</v>
      </c>
      <c r="E561" s="18" t="s">
        <v>130</v>
      </c>
      <c r="F561" s="206">
        <v>31.388999999999999</v>
      </c>
      <c r="H561" s="33"/>
    </row>
    <row r="562" spans="2:8" s="1" customFormat="1" ht="16.899999999999999" customHeight="1" x14ac:dyDescent="0.2">
      <c r="B562" s="33"/>
      <c r="C562" s="205" t="s">
        <v>2801</v>
      </c>
      <c r="D562" s="205" t="s">
        <v>6515</v>
      </c>
      <c r="E562" s="18" t="s">
        <v>130</v>
      </c>
      <c r="F562" s="206">
        <v>308.27100000000002</v>
      </c>
      <c r="H562" s="33"/>
    </row>
    <row r="563" spans="2:8" s="1" customFormat="1" ht="16.899999999999999" customHeight="1" x14ac:dyDescent="0.2">
      <c r="B563" s="33"/>
      <c r="C563" s="201" t="s">
        <v>222</v>
      </c>
      <c r="D563" s="202" t="s">
        <v>223</v>
      </c>
      <c r="E563" s="203" t="s">
        <v>130</v>
      </c>
      <c r="F563" s="204">
        <v>128.15899999999999</v>
      </c>
      <c r="H563" s="33"/>
    </row>
    <row r="564" spans="2:8" s="1" customFormat="1" ht="16.899999999999999" customHeight="1" x14ac:dyDescent="0.2">
      <c r="B564" s="33"/>
      <c r="C564" s="205" t="s">
        <v>2</v>
      </c>
      <c r="D564" s="205" t="s">
        <v>2660</v>
      </c>
      <c r="E564" s="18" t="s">
        <v>2</v>
      </c>
      <c r="F564" s="206">
        <v>0</v>
      </c>
      <c r="H564" s="33"/>
    </row>
    <row r="565" spans="2:8" s="1" customFormat="1" ht="16.899999999999999" customHeight="1" x14ac:dyDescent="0.2">
      <c r="B565" s="33"/>
      <c r="C565" s="205" t="s">
        <v>2</v>
      </c>
      <c r="D565" s="205" t="s">
        <v>2791</v>
      </c>
      <c r="E565" s="18" t="s">
        <v>2</v>
      </c>
      <c r="F565" s="206">
        <v>109.004</v>
      </c>
      <c r="H565" s="33"/>
    </row>
    <row r="566" spans="2:8" s="1" customFormat="1" ht="16.899999999999999" customHeight="1" x14ac:dyDescent="0.2">
      <c r="B566" s="33"/>
      <c r="C566" s="205" t="s">
        <v>2</v>
      </c>
      <c r="D566" s="205" t="s">
        <v>2792</v>
      </c>
      <c r="E566" s="18" t="s">
        <v>2</v>
      </c>
      <c r="F566" s="206">
        <v>1.2350000000000001</v>
      </c>
      <c r="H566" s="33"/>
    </row>
    <row r="567" spans="2:8" s="1" customFormat="1" ht="16.899999999999999" customHeight="1" x14ac:dyDescent="0.2">
      <c r="B567" s="33"/>
      <c r="C567" s="205" t="s">
        <v>2</v>
      </c>
      <c r="D567" s="205" t="s">
        <v>2793</v>
      </c>
      <c r="E567" s="18" t="s">
        <v>2</v>
      </c>
      <c r="F567" s="206">
        <v>1.2</v>
      </c>
      <c r="H567" s="33"/>
    </row>
    <row r="568" spans="2:8" s="1" customFormat="1" ht="16.899999999999999" customHeight="1" x14ac:dyDescent="0.2">
      <c r="B568" s="33"/>
      <c r="C568" s="205" t="s">
        <v>2</v>
      </c>
      <c r="D568" s="205" t="s">
        <v>2794</v>
      </c>
      <c r="E568" s="18" t="s">
        <v>2</v>
      </c>
      <c r="F568" s="206">
        <v>16.72</v>
      </c>
      <c r="H568" s="33"/>
    </row>
    <row r="569" spans="2:8" s="1" customFormat="1" ht="16.899999999999999" customHeight="1" x14ac:dyDescent="0.2">
      <c r="B569" s="33"/>
      <c r="C569" s="205" t="s">
        <v>222</v>
      </c>
      <c r="D569" s="205" t="s">
        <v>321</v>
      </c>
      <c r="E569" s="18" t="s">
        <v>2</v>
      </c>
      <c r="F569" s="206">
        <v>128.15899999999999</v>
      </c>
      <c r="H569" s="33"/>
    </row>
    <row r="570" spans="2:8" s="1" customFormat="1" ht="16.899999999999999" customHeight="1" x14ac:dyDescent="0.2">
      <c r="B570" s="33"/>
      <c r="C570" s="207" t="s">
        <v>6471</v>
      </c>
      <c r="H570" s="33"/>
    </row>
    <row r="571" spans="2:8" s="1" customFormat="1" ht="16.899999999999999" customHeight="1" x14ac:dyDescent="0.2">
      <c r="B571" s="33"/>
      <c r="C571" s="205" t="s">
        <v>2782</v>
      </c>
      <c r="D571" s="205" t="s">
        <v>6517</v>
      </c>
      <c r="E571" s="18" t="s">
        <v>130</v>
      </c>
      <c r="F571" s="206">
        <v>303.87299999999999</v>
      </c>
      <c r="H571" s="33"/>
    </row>
    <row r="572" spans="2:8" s="1" customFormat="1" ht="16.899999999999999" customHeight="1" x14ac:dyDescent="0.2">
      <c r="B572" s="33"/>
      <c r="C572" s="205" t="s">
        <v>2801</v>
      </c>
      <c r="D572" s="205" t="s">
        <v>6515</v>
      </c>
      <c r="E572" s="18" t="s">
        <v>130</v>
      </c>
      <c r="F572" s="206">
        <v>308.27100000000002</v>
      </c>
      <c r="H572" s="33"/>
    </row>
    <row r="573" spans="2:8" s="1" customFormat="1" ht="16.899999999999999" customHeight="1" x14ac:dyDescent="0.2">
      <c r="B573" s="33"/>
      <c r="C573" s="201" t="s">
        <v>225</v>
      </c>
      <c r="D573" s="202" t="s">
        <v>226</v>
      </c>
      <c r="E573" s="203" t="s">
        <v>130</v>
      </c>
      <c r="F573" s="204">
        <v>117.32</v>
      </c>
      <c r="H573" s="33"/>
    </row>
    <row r="574" spans="2:8" s="1" customFormat="1" ht="16.899999999999999" customHeight="1" x14ac:dyDescent="0.2">
      <c r="B574" s="33"/>
      <c r="C574" s="205" t="s">
        <v>2</v>
      </c>
      <c r="D574" s="205" t="s">
        <v>2660</v>
      </c>
      <c r="E574" s="18" t="s">
        <v>2</v>
      </c>
      <c r="F574" s="206">
        <v>0</v>
      </c>
      <c r="H574" s="33"/>
    </row>
    <row r="575" spans="2:8" s="1" customFormat="1" ht="16.899999999999999" customHeight="1" x14ac:dyDescent="0.2">
      <c r="B575" s="33"/>
      <c r="C575" s="205" t="s">
        <v>2</v>
      </c>
      <c r="D575" s="205" t="s">
        <v>2762</v>
      </c>
      <c r="E575" s="18" t="s">
        <v>2</v>
      </c>
      <c r="F575" s="206">
        <v>117.32</v>
      </c>
      <c r="H575" s="33"/>
    </row>
    <row r="576" spans="2:8" s="1" customFormat="1" ht="16.899999999999999" customHeight="1" x14ac:dyDescent="0.2">
      <c r="B576" s="33"/>
      <c r="C576" s="205" t="s">
        <v>225</v>
      </c>
      <c r="D576" s="205" t="s">
        <v>321</v>
      </c>
      <c r="E576" s="18" t="s">
        <v>2</v>
      </c>
      <c r="F576" s="206">
        <v>117.32</v>
      </c>
      <c r="H576" s="33"/>
    </row>
    <row r="577" spans="2:8" s="1" customFormat="1" ht="16.899999999999999" customHeight="1" x14ac:dyDescent="0.2">
      <c r="B577" s="33"/>
      <c r="C577" s="207" t="s">
        <v>6471</v>
      </c>
      <c r="H577" s="33"/>
    </row>
    <row r="578" spans="2:8" s="1" customFormat="1" ht="22.5" x14ac:dyDescent="0.2">
      <c r="B578" s="33"/>
      <c r="C578" s="205" t="s">
        <v>2755</v>
      </c>
      <c r="D578" s="205" t="s">
        <v>6518</v>
      </c>
      <c r="E578" s="18" t="s">
        <v>130</v>
      </c>
      <c r="F578" s="206">
        <v>323.77300000000002</v>
      </c>
      <c r="H578" s="33"/>
    </row>
    <row r="579" spans="2:8" s="1" customFormat="1" ht="16.899999999999999" customHeight="1" x14ac:dyDescent="0.2">
      <c r="B579" s="33"/>
      <c r="C579" s="205" t="s">
        <v>2801</v>
      </c>
      <c r="D579" s="205" t="s">
        <v>6515</v>
      </c>
      <c r="E579" s="18" t="s">
        <v>130</v>
      </c>
      <c r="F579" s="206">
        <v>308.27100000000002</v>
      </c>
      <c r="H579" s="33"/>
    </row>
    <row r="580" spans="2:8" s="1" customFormat="1" ht="16.899999999999999" customHeight="1" x14ac:dyDescent="0.2">
      <c r="B580" s="33"/>
      <c r="C580" s="201" t="s">
        <v>1582</v>
      </c>
      <c r="D580" s="202" t="s">
        <v>6519</v>
      </c>
      <c r="E580" s="203" t="s">
        <v>130</v>
      </c>
      <c r="F580" s="204">
        <v>5.6310000000000002</v>
      </c>
      <c r="H580" s="33"/>
    </row>
    <row r="581" spans="2:8" s="1" customFormat="1" ht="22.5" x14ac:dyDescent="0.2">
      <c r="B581" s="33"/>
      <c r="C581" s="205" t="s">
        <v>2</v>
      </c>
      <c r="D581" s="205" t="s">
        <v>1575</v>
      </c>
      <c r="E581" s="18" t="s">
        <v>2</v>
      </c>
      <c r="F581" s="206">
        <v>0</v>
      </c>
      <c r="H581" s="33"/>
    </row>
    <row r="582" spans="2:8" s="1" customFormat="1" ht="16.899999999999999" customHeight="1" x14ac:dyDescent="0.2">
      <c r="B582" s="33"/>
      <c r="C582" s="205" t="s">
        <v>2</v>
      </c>
      <c r="D582" s="205" t="s">
        <v>1522</v>
      </c>
      <c r="E582" s="18" t="s">
        <v>2</v>
      </c>
      <c r="F582" s="206">
        <v>0</v>
      </c>
      <c r="H582" s="33"/>
    </row>
    <row r="583" spans="2:8" s="1" customFormat="1" ht="16.899999999999999" customHeight="1" x14ac:dyDescent="0.2">
      <c r="B583" s="33"/>
      <c r="C583" s="205" t="s">
        <v>2</v>
      </c>
      <c r="D583" s="205" t="s">
        <v>1576</v>
      </c>
      <c r="E583" s="18" t="s">
        <v>2</v>
      </c>
      <c r="F583" s="206">
        <v>1.46</v>
      </c>
      <c r="H583" s="33"/>
    </row>
    <row r="584" spans="2:8" s="1" customFormat="1" ht="16.899999999999999" customHeight="1" x14ac:dyDescent="0.2">
      <c r="B584" s="33"/>
      <c r="C584" s="205" t="s">
        <v>2</v>
      </c>
      <c r="D584" s="205" t="s">
        <v>1577</v>
      </c>
      <c r="E584" s="18" t="s">
        <v>2</v>
      </c>
      <c r="F584" s="206">
        <v>0.77</v>
      </c>
      <c r="H584" s="33"/>
    </row>
    <row r="585" spans="2:8" s="1" customFormat="1" ht="16.899999999999999" customHeight="1" x14ac:dyDescent="0.2">
      <c r="B585" s="33"/>
      <c r="C585" s="205" t="s">
        <v>2</v>
      </c>
      <c r="D585" s="205" t="s">
        <v>1578</v>
      </c>
      <c r="E585" s="18" t="s">
        <v>2</v>
      </c>
      <c r="F585" s="206">
        <v>2.5550000000000002</v>
      </c>
      <c r="H585" s="33"/>
    </row>
    <row r="586" spans="2:8" s="1" customFormat="1" ht="16.899999999999999" customHeight="1" x14ac:dyDescent="0.2">
      <c r="B586" s="33"/>
      <c r="C586" s="205" t="s">
        <v>2</v>
      </c>
      <c r="D586" s="205" t="s">
        <v>1579</v>
      </c>
      <c r="E586" s="18" t="s">
        <v>2</v>
      </c>
      <c r="F586" s="206">
        <v>0.26300000000000001</v>
      </c>
      <c r="H586" s="33"/>
    </row>
    <row r="587" spans="2:8" s="1" customFormat="1" ht="16.899999999999999" customHeight="1" x14ac:dyDescent="0.2">
      <c r="B587" s="33"/>
      <c r="C587" s="205" t="s">
        <v>2</v>
      </c>
      <c r="D587" s="205" t="s">
        <v>1580</v>
      </c>
      <c r="E587" s="18" t="s">
        <v>2</v>
      </c>
      <c r="F587" s="206">
        <v>0.32</v>
      </c>
      <c r="H587" s="33"/>
    </row>
    <row r="588" spans="2:8" s="1" customFormat="1" ht="16.899999999999999" customHeight="1" x14ac:dyDescent="0.2">
      <c r="B588" s="33"/>
      <c r="C588" s="205" t="s">
        <v>2</v>
      </c>
      <c r="D588" s="205" t="s">
        <v>1581</v>
      </c>
      <c r="E588" s="18" t="s">
        <v>2</v>
      </c>
      <c r="F588" s="206">
        <v>0.26300000000000001</v>
      </c>
      <c r="H588" s="33"/>
    </row>
    <row r="589" spans="2:8" s="1" customFormat="1" ht="16.899999999999999" customHeight="1" x14ac:dyDescent="0.2">
      <c r="B589" s="33"/>
      <c r="C589" s="205" t="s">
        <v>1582</v>
      </c>
      <c r="D589" s="205" t="s">
        <v>323</v>
      </c>
      <c r="E589" s="18" t="s">
        <v>2</v>
      </c>
      <c r="F589" s="206">
        <v>5.6310000000000002</v>
      </c>
      <c r="H589" s="33"/>
    </row>
    <row r="590" spans="2:8" s="1" customFormat="1" ht="16.899999999999999" customHeight="1" x14ac:dyDescent="0.2">
      <c r="B590" s="33"/>
      <c r="C590" s="207" t="s">
        <v>6471</v>
      </c>
      <c r="H590" s="33"/>
    </row>
    <row r="591" spans="2:8" s="1" customFormat="1" ht="16.899999999999999" customHeight="1" x14ac:dyDescent="0.2">
      <c r="B591" s="33"/>
      <c r="C591" s="205" t="s">
        <v>1571</v>
      </c>
      <c r="D591" s="205" t="s">
        <v>6520</v>
      </c>
      <c r="E591" s="18" t="s">
        <v>130</v>
      </c>
      <c r="F591" s="206">
        <v>5.6310000000000002</v>
      </c>
      <c r="H591" s="33"/>
    </row>
    <row r="592" spans="2:8" s="1" customFormat="1" ht="16.899999999999999" customHeight="1" x14ac:dyDescent="0.2">
      <c r="B592" s="33"/>
      <c r="C592" s="205" t="s">
        <v>4265</v>
      </c>
      <c r="D592" s="205" t="s">
        <v>6473</v>
      </c>
      <c r="E592" s="18" t="s">
        <v>130</v>
      </c>
      <c r="F592" s="206">
        <v>2338.038</v>
      </c>
      <c r="H592" s="33"/>
    </row>
    <row r="593" spans="2:8" s="1" customFormat="1" ht="16.899999999999999" customHeight="1" x14ac:dyDescent="0.2">
      <c r="B593" s="33"/>
      <c r="C593" s="201" t="s">
        <v>228</v>
      </c>
      <c r="D593" s="202" t="s">
        <v>229</v>
      </c>
      <c r="E593" s="203" t="s">
        <v>130</v>
      </c>
      <c r="F593" s="204">
        <v>184.03</v>
      </c>
      <c r="H593" s="33"/>
    </row>
    <row r="594" spans="2:8" s="1" customFormat="1" ht="16.899999999999999" customHeight="1" x14ac:dyDescent="0.2">
      <c r="B594" s="33"/>
      <c r="C594" s="205" t="s">
        <v>2</v>
      </c>
      <c r="D594" s="205" t="s">
        <v>2197</v>
      </c>
      <c r="E594" s="18" t="s">
        <v>2</v>
      </c>
      <c r="F594" s="206">
        <v>0</v>
      </c>
      <c r="H594" s="33"/>
    </row>
    <row r="595" spans="2:8" s="1" customFormat="1" ht="16.899999999999999" customHeight="1" x14ac:dyDescent="0.2">
      <c r="B595" s="33"/>
      <c r="C595" s="205" t="s">
        <v>2</v>
      </c>
      <c r="D595" s="205" t="s">
        <v>3972</v>
      </c>
      <c r="E595" s="18" t="s">
        <v>2</v>
      </c>
      <c r="F595" s="206">
        <v>70.171999999999997</v>
      </c>
      <c r="H595" s="33"/>
    </row>
    <row r="596" spans="2:8" s="1" customFormat="1" ht="16.899999999999999" customHeight="1" x14ac:dyDescent="0.2">
      <c r="B596" s="33"/>
      <c r="C596" s="205" t="s">
        <v>2</v>
      </c>
      <c r="D596" s="205" t="s">
        <v>3973</v>
      </c>
      <c r="E596" s="18" t="s">
        <v>2</v>
      </c>
      <c r="F596" s="206">
        <v>14.114000000000001</v>
      </c>
      <c r="H596" s="33"/>
    </row>
    <row r="597" spans="2:8" s="1" customFormat="1" ht="16.899999999999999" customHeight="1" x14ac:dyDescent="0.2">
      <c r="B597" s="33"/>
      <c r="C597" s="205" t="s">
        <v>2</v>
      </c>
      <c r="D597" s="205" t="s">
        <v>3974</v>
      </c>
      <c r="E597" s="18" t="s">
        <v>2</v>
      </c>
      <c r="F597" s="206">
        <v>81.497</v>
      </c>
      <c r="H597" s="33"/>
    </row>
    <row r="598" spans="2:8" s="1" customFormat="1" ht="16.899999999999999" customHeight="1" x14ac:dyDescent="0.2">
      <c r="B598" s="33"/>
      <c r="C598" s="205" t="s">
        <v>2</v>
      </c>
      <c r="D598" s="205" t="s">
        <v>3975</v>
      </c>
      <c r="E598" s="18" t="s">
        <v>2</v>
      </c>
      <c r="F598" s="206">
        <v>18.247</v>
      </c>
      <c r="H598" s="33"/>
    </row>
    <row r="599" spans="2:8" s="1" customFormat="1" ht="16.899999999999999" customHeight="1" x14ac:dyDescent="0.2">
      <c r="B599" s="33"/>
      <c r="C599" s="205" t="s">
        <v>228</v>
      </c>
      <c r="D599" s="205" t="s">
        <v>321</v>
      </c>
      <c r="E599" s="18" t="s">
        <v>2</v>
      </c>
      <c r="F599" s="206">
        <v>184.03</v>
      </c>
      <c r="H599" s="33"/>
    </row>
    <row r="600" spans="2:8" s="1" customFormat="1" ht="16.899999999999999" customHeight="1" x14ac:dyDescent="0.2">
      <c r="B600" s="33"/>
      <c r="C600" s="207" t="s">
        <v>6471</v>
      </c>
      <c r="H600" s="33"/>
    </row>
    <row r="601" spans="2:8" s="1" customFormat="1" ht="16.899999999999999" customHeight="1" x14ac:dyDescent="0.2">
      <c r="B601" s="33"/>
      <c r="C601" s="205" t="s">
        <v>3968</v>
      </c>
      <c r="D601" s="205" t="s">
        <v>6521</v>
      </c>
      <c r="E601" s="18" t="s">
        <v>130</v>
      </c>
      <c r="F601" s="206">
        <v>281.892</v>
      </c>
      <c r="H601" s="33"/>
    </row>
    <row r="602" spans="2:8" s="1" customFormat="1" ht="22.5" x14ac:dyDescent="0.2">
      <c r="B602" s="33"/>
      <c r="C602" s="205" t="s">
        <v>2192</v>
      </c>
      <c r="D602" s="205" t="s">
        <v>6476</v>
      </c>
      <c r="E602" s="18" t="s">
        <v>134</v>
      </c>
      <c r="F602" s="206">
        <v>45.167000000000002</v>
      </c>
      <c r="H602" s="33"/>
    </row>
    <row r="603" spans="2:8" s="1" customFormat="1" ht="16.899999999999999" customHeight="1" x14ac:dyDescent="0.2">
      <c r="B603" s="33"/>
      <c r="C603" s="205" t="s">
        <v>571</v>
      </c>
      <c r="D603" s="205" t="s">
        <v>6477</v>
      </c>
      <c r="E603" s="18" t="s">
        <v>383</v>
      </c>
      <c r="F603" s="206">
        <v>3.6019999999999999</v>
      </c>
      <c r="H603" s="33"/>
    </row>
    <row r="604" spans="2:8" s="1" customFormat="1" ht="16.899999999999999" customHeight="1" x14ac:dyDescent="0.2">
      <c r="B604" s="33"/>
      <c r="C604" s="205" t="s">
        <v>2228</v>
      </c>
      <c r="D604" s="205" t="s">
        <v>6478</v>
      </c>
      <c r="E604" s="18" t="s">
        <v>130</v>
      </c>
      <c r="F604" s="206">
        <v>692.41399999999999</v>
      </c>
      <c r="H604" s="33"/>
    </row>
    <row r="605" spans="2:8" s="1" customFormat="1" ht="16.899999999999999" customHeight="1" x14ac:dyDescent="0.2">
      <c r="B605" s="33"/>
      <c r="C605" s="205" t="s">
        <v>2968</v>
      </c>
      <c r="D605" s="205" t="s">
        <v>6479</v>
      </c>
      <c r="E605" s="18" t="s">
        <v>130</v>
      </c>
      <c r="F605" s="206">
        <v>768.57100000000003</v>
      </c>
      <c r="H605" s="33"/>
    </row>
    <row r="606" spans="2:8" s="1" customFormat="1" ht="22.5" x14ac:dyDescent="0.2">
      <c r="B606" s="33"/>
      <c r="C606" s="205" t="s">
        <v>2354</v>
      </c>
      <c r="D606" s="205" t="s">
        <v>6480</v>
      </c>
      <c r="E606" s="18" t="s">
        <v>130</v>
      </c>
      <c r="F606" s="206">
        <v>1202.701</v>
      </c>
      <c r="H606" s="33"/>
    </row>
    <row r="607" spans="2:8" s="1" customFormat="1" ht="16.899999999999999" customHeight="1" x14ac:dyDescent="0.2">
      <c r="B607" s="33"/>
      <c r="C607" s="205" t="s">
        <v>2407</v>
      </c>
      <c r="D607" s="205" t="s">
        <v>6481</v>
      </c>
      <c r="E607" s="18" t="s">
        <v>130</v>
      </c>
      <c r="F607" s="206">
        <v>692.41399999999999</v>
      </c>
      <c r="H607" s="33"/>
    </row>
    <row r="608" spans="2:8" s="1" customFormat="1" ht="16.899999999999999" customHeight="1" x14ac:dyDescent="0.2">
      <c r="B608" s="33"/>
      <c r="C608" s="205" t="s">
        <v>2974</v>
      </c>
      <c r="D608" s="205" t="s">
        <v>2975</v>
      </c>
      <c r="E608" s="18" t="s">
        <v>130</v>
      </c>
      <c r="F608" s="206">
        <v>895.61900000000003</v>
      </c>
      <c r="H608" s="33"/>
    </row>
    <row r="609" spans="2:8" s="1" customFormat="1" ht="16.899999999999999" customHeight="1" x14ac:dyDescent="0.2">
      <c r="B609" s="33"/>
      <c r="C609" s="201" t="s">
        <v>231</v>
      </c>
      <c r="D609" s="202" t="s">
        <v>232</v>
      </c>
      <c r="E609" s="203" t="s">
        <v>130</v>
      </c>
      <c r="F609" s="204">
        <v>97.861999999999995</v>
      </c>
      <c r="H609" s="33"/>
    </row>
    <row r="610" spans="2:8" s="1" customFormat="1" ht="16.899999999999999" customHeight="1" x14ac:dyDescent="0.2">
      <c r="B610" s="33"/>
      <c r="C610" s="205" t="s">
        <v>2</v>
      </c>
      <c r="D610" s="205" t="s">
        <v>2</v>
      </c>
      <c r="E610" s="18" t="s">
        <v>2</v>
      </c>
      <c r="F610" s="206">
        <v>0</v>
      </c>
      <c r="H610" s="33"/>
    </row>
    <row r="611" spans="2:8" s="1" customFormat="1" ht="16.899999999999999" customHeight="1" x14ac:dyDescent="0.2">
      <c r="B611" s="33"/>
      <c r="C611" s="205" t="s">
        <v>2</v>
      </c>
      <c r="D611" s="205" t="s">
        <v>2273</v>
      </c>
      <c r="E611" s="18" t="s">
        <v>2</v>
      </c>
      <c r="F611" s="206">
        <v>0</v>
      </c>
      <c r="H611" s="33"/>
    </row>
    <row r="612" spans="2:8" s="1" customFormat="1" ht="16.899999999999999" customHeight="1" x14ac:dyDescent="0.2">
      <c r="B612" s="33"/>
      <c r="C612" s="205" t="s">
        <v>2</v>
      </c>
      <c r="D612" s="205" t="s">
        <v>3247</v>
      </c>
      <c r="E612" s="18" t="s">
        <v>2</v>
      </c>
      <c r="F612" s="206">
        <v>13.731999999999999</v>
      </c>
      <c r="H612" s="33"/>
    </row>
    <row r="613" spans="2:8" s="1" customFormat="1" ht="16.899999999999999" customHeight="1" x14ac:dyDescent="0.2">
      <c r="B613" s="33"/>
      <c r="C613" s="205" t="s">
        <v>2</v>
      </c>
      <c r="D613" s="205" t="s">
        <v>3248</v>
      </c>
      <c r="E613" s="18" t="s">
        <v>2</v>
      </c>
      <c r="F613" s="206">
        <v>13.731999999999999</v>
      </c>
      <c r="H613" s="33"/>
    </row>
    <row r="614" spans="2:8" s="1" customFormat="1" ht="16.899999999999999" customHeight="1" x14ac:dyDescent="0.2">
      <c r="B614" s="33"/>
      <c r="C614" s="205" t="s">
        <v>2</v>
      </c>
      <c r="D614" s="205" t="s">
        <v>3249</v>
      </c>
      <c r="E614" s="18" t="s">
        <v>2</v>
      </c>
      <c r="F614" s="206">
        <v>13.731999999999999</v>
      </c>
      <c r="H614" s="33"/>
    </row>
    <row r="615" spans="2:8" s="1" customFormat="1" ht="16.899999999999999" customHeight="1" x14ac:dyDescent="0.2">
      <c r="B615" s="33"/>
      <c r="C615" s="205" t="s">
        <v>2</v>
      </c>
      <c r="D615" s="205" t="s">
        <v>3250</v>
      </c>
      <c r="E615" s="18" t="s">
        <v>2</v>
      </c>
      <c r="F615" s="206">
        <v>13.731999999999999</v>
      </c>
      <c r="H615" s="33"/>
    </row>
    <row r="616" spans="2:8" s="1" customFormat="1" ht="16.899999999999999" customHeight="1" x14ac:dyDescent="0.2">
      <c r="B616" s="33"/>
      <c r="C616" s="205" t="s">
        <v>2</v>
      </c>
      <c r="D616" s="205" t="s">
        <v>3251</v>
      </c>
      <c r="E616" s="18" t="s">
        <v>2</v>
      </c>
      <c r="F616" s="206">
        <v>13.731999999999999</v>
      </c>
      <c r="H616" s="33"/>
    </row>
    <row r="617" spans="2:8" s="1" customFormat="1" ht="16.899999999999999" customHeight="1" x14ac:dyDescent="0.2">
      <c r="B617" s="33"/>
      <c r="C617" s="205" t="s">
        <v>2</v>
      </c>
      <c r="D617" s="205" t="s">
        <v>3252</v>
      </c>
      <c r="E617" s="18" t="s">
        <v>2</v>
      </c>
      <c r="F617" s="206">
        <v>13.731999999999999</v>
      </c>
      <c r="H617" s="33"/>
    </row>
    <row r="618" spans="2:8" s="1" customFormat="1" ht="16.899999999999999" customHeight="1" x14ac:dyDescent="0.2">
      <c r="B618" s="33"/>
      <c r="C618" s="205" t="s">
        <v>2</v>
      </c>
      <c r="D618" s="205" t="s">
        <v>3253</v>
      </c>
      <c r="E618" s="18" t="s">
        <v>2</v>
      </c>
      <c r="F618" s="206">
        <v>15.47</v>
      </c>
      <c r="H618" s="33"/>
    </row>
    <row r="619" spans="2:8" s="1" customFormat="1" ht="16.899999999999999" customHeight="1" x14ac:dyDescent="0.2">
      <c r="B619" s="33"/>
      <c r="C619" s="205" t="s">
        <v>231</v>
      </c>
      <c r="D619" s="205" t="s">
        <v>321</v>
      </c>
      <c r="E619" s="18" t="s">
        <v>2</v>
      </c>
      <c r="F619" s="206">
        <v>97.861999999999995</v>
      </c>
      <c r="H619" s="33"/>
    </row>
    <row r="620" spans="2:8" s="1" customFormat="1" ht="16.899999999999999" customHeight="1" x14ac:dyDescent="0.2">
      <c r="B620" s="33"/>
      <c r="C620" s="207" t="s">
        <v>6471</v>
      </c>
      <c r="H620" s="33"/>
    </row>
    <row r="621" spans="2:8" s="1" customFormat="1" ht="16.899999999999999" customHeight="1" x14ac:dyDescent="0.2">
      <c r="B621" s="33"/>
      <c r="C621" s="205" t="s">
        <v>3968</v>
      </c>
      <c r="D621" s="205" t="s">
        <v>6521</v>
      </c>
      <c r="E621" s="18" t="s">
        <v>130</v>
      </c>
      <c r="F621" s="206">
        <v>281.892</v>
      </c>
      <c r="H621" s="33"/>
    </row>
    <row r="622" spans="2:8" s="1" customFormat="1" ht="22.5" x14ac:dyDescent="0.2">
      <c r="B622" s="33"/>
      <c r="C622" s="205" t="s">
        <v>2192</v>
      </c>
      <c r="D622" s="205" t="s">
        <v>6476</v>
      </c>
      <c r="E622" s="18" t="s">
        <v>134</v>
      </c>
      <c r="F622" s="206">
        <v>45.167000000000002</v>
      </c>
      <c r="H622" s="33"/>
    </row>
    <row r="623" spans="2:8" s="1" customFormat="1" ht="16.899999999999999" customHeight="1" x14ac:dyDescent="0.2">
      <c r="B623" s="33"/>
      <c r="C623" s="205" t="s">
        <v>571</v>
      </c>
      <c r="D623" s="205" t="s">
        <v>6477</v>
      </c>
      <c r="E623" s="18" t="s">
        <v>383</v>
      </c>
      <c r="F623" s="206">
        <v>3.6019999999999999</v>
      </c>
      <c r="H623" s="33"/>
    </row>
    <row r="624" spans="2:8" s="1" customFormat="1" ht="16.899999999999999" customHeight="1" x14ac:dyDescent="0.2">
      <c r="B624" s="33"/>
      <c r="C624" s="205" t="s">
        <v>2228</v>
      </c>
      <c r="D624" s="205" t="s">
        <v>6478</v>
      </c>
      <c r="E624" s="18" t="s">
        <v>130</v>
      </c>
      <c r="F624" s="206">
        <v>692.41399999999999</v>
      </c>
      <c r="H624" s="33"/>
    </row>
    <row r="625" spans="2:8" s="1" customFormat="1" ht="16.899999999999999" customHeight="1" x14ac:dyDescent="0.2">
      <c r="B625" s="33"/>
      <c r="C625" s="205" t="s">
        <v>2957</v>
      </c>
      <c r="D625" s="205" t="s">
        <v>6495</v>
      </c>
      <c r="E625" s="18" t="s">
        <v>130</v>
      </c>
      <c r="F625" s="206">
        <v>265.92899999999997</v>
      </c>
      <c r="H625" s="33"/>
    </row>
    <row r="626" spans="2:8" s="1" customFormat="1" ht="22.5" x14ac:dyDescent="0.2">
      <c r="B626" s="33"/>
      <c r="C626" s="205" t="s">
        <v>2354</v>
      </c>
      <c r="D626" s="205" t="s">
        <v>6480</v>
      </c>
      <c r="E626" s="18" t="s">
        <v>130</v>
      </c>
      <c r="F626" s="206">
        <v>1202.701</v>
      </c>
      <c r="H626" s="33"/>
    </row>
    <row r="627" spans="2:8" s="1" customFormat="1" ht="16.899999999999999" customHeight="1" x14ac:dyDescent="0.2">
      <c r="B627" s="33"/>
      <c r="C627" s="205" t="s">
        <v>2407</v>
      </c>
      <c r="D627" s="205" t="s">
        <v>6481</v>
      </c>
      <c r="E627" s="18" t="s">
        <v>130</v>
      </c>
      <c r="F627" s="206">
        <v>692.41399999999999</v>
      </c>
      <c r="H627" s="33"/>
    </row>
    <row r="628" spans="2:8" s="1" customFormat="1" ht="26.45" customHeight="1" x14ac:dyDescent="0.2">
      <c r="B628" s="33"/>
      <c r="C628" s="200" t="s">
        <v>6522</v>
      </c>
      <c r="D628" s="200" t="s">
        <v>117</v>
      </c>
      <c r="H628" s="33"/>
    </row>
    <row r="629" spans="2:8" s="1" customFormat="1" ht="16.899999999999999" customHeight="1" x14ac:dyDescent="0.2">
      <c r="B629" s="33"/>
      <c r="C629" s="201" t="s">
        <v>6167</v>
      </c>
      <c r="D629" s="202" t="s">
        <v>6168</v>
      </c>
      <c r="E629" s="203" t="s">
        <v>134</v>
      </c>
      <c r="F629" s="204">
        <v>81.11</v>
      </c>
      <c r="H629" s="33"/>
    </row>
    <row r="630" spans="2:8" s="1" customFormat="1" ht="16.899999999999999" customHeight="1" x14ac:dyDescent="0.2">
      <c r="B630" s="33"/>
      <c r="C630" s="205" t="s">
        <v>2</v>
      </c>
      <c r="D630" s="205" t="s">
        <v>335</v>
      </c>
      <c r="E630" s="18" t="s">
        <v>2</v>
      </c>
      <c r="F630" s="206">
        <v>0</v>
      </c>
      <c r="H630" s="33"/>
    </row>
    <row r="631" spans="2:8" s="1" customFormat="1" ht="16.899999999999999" customHeight="1" x14ac:dyDescent="0.2">
      <c r="B631" s="33"/>
      <c r="C631" s="205" t="s">
        <v>2</v>
      </c>
      <c r="D631" s="205" t="s">
        <v>6185</v>
      </c>
      <c r="E631" s="18" t="s">
        <v>2</v>
      </c>
      <c r="F631" s="206">
        <v>0</v>
      </c>
      <c r="H631" s="33"/>
    </row>
    <row r="632" spans="2:8" s="1" customFormat="1" ht="16.899999999999999" customHeight="1" x14ac:dyDescent="0.2">
      <c r="B632" s="33"/>
      <c r="C632" s="205" t="s">
        <v>2</v>
      </c>
      <c r="D632" s="205" t="s">
        <v>6186</v>
      </c>
      <c r="E632" s="18" t="s">
        <v>2</v>
      </c>
      <c r="F632" s="206">
        <v>0</v>
      </c>
      <c r="H632" s="33"/>
    </row>
    <row r="633" spans="2:8" s="1" customFormat="1" ht="16.899999999999999" customHeight="1" x14ac:dyDescent="0.2">
      <c r="B633" s="33"/>
      <c r="C633" s="205" t="s">
        <v>2</v>
      </c>
      <c r="D633" s="205" t="s">
        <v>6187</v>
      </c>
      <c r="E633" s="18" t="s">
        <v>2</v>
      </c>
      <c r="F633" s="206">
        <v>0</v>
      </c>
      <c r="H633" s="33"/>
    </row>
    <row r="634" spans="2:8" s="1" customFormat="1" ht="16.899999999999999" customHeight="1" x14ac:dyDescent="0.2">
      <c r="B634" s="33"/>
      <c r="C634" s="205" t="s">
        <v>2</v>
      </c>
      <c r="D634" s="205" t="s">
        <v>6188</v>
      </c>
      <c r="E634" s="18" t="s">
        <v>2</v>
      </c>
      <c r="F634" s="206">
        <v>0</v>
      </c>
      <c r="H634" s="33"/>
    </row>
    <row r="635" spans="2:8" s="1" customFormat="1" ht="16.899999999999999" customHeight="1" x14ac:dyDescent="0.2">
      <c r="B635" s="33"/>
      <c r="C635" s="205" t="s">
        <v>2</v>
      </c>
      <c r="D635" s="205" t="s">
        <v>6189</v>
      </c>
      <c r="E635" s="18" t="s">
        <v>2</v>
      </c>
      <c r="F635" s="206">
        <v>0</v>
      </c>
      <c r="H635" s="33"/>
    </row>
    <row r="636" spans="2:8" s="1" customFormat="1" ht="16.899999999999999" customHeight="1" x14ac:dyDescent="0.2">
      <c r="B636" s="33"/>
      <c r="C636" s="205" t="s">
        <v>2</v>
      </c>
      <c r="D636" s="205" t="s">
        <v>6190</v>
      </c>
      <c r="E636" s="18" t="s">
        <v>2</v>
      </c>
      <c r="F636" s="206">
        <v>0</v>
      </c>
      <c r="H636" s="33"/>
    </row>
    <row r="637" spans="2:8" s="1" customFormat="1" ht="16.899999999999999" customHeight="1" x14ac:dyDescent="0.2">
      <c r="B637" s="33"/>
      <c r="C637" s="205" t="s">
        <v>2</v>
      </c>
      <c r="D637" s="205" t="s">
        <v>6191</v>
      </c>
      <c r="E637" s="18" t="s">
        <v>2</v>
      </c>
      <c r="F637" s="206">
        <v>0</v>
      </c>
      <c r="H637" s="33"/>
    </row>
    <row r="638" spans="2:8" s="1" customFormat="1" ht="16.899999999999999" customHeight="1" x14ac:dyDescent="0.2">
      <c r="B638" s="33"/>
      <c r="C638" s="205" t="s">
        <v>2</v>
      </c>
      <c r="D638" s="205" t="s">
        <v>6192</v>
      </c>
      <c r="E638" s="18" t="s">
        <v>2</v>
      </c>
      <c r="F638" s="206">
        <v>81.11</v>
      </c>
      <c r="H638" s="33"/>
    </row>
    <row r="639" spans="2:8" s="1" customFormat="1" ht="16.899999999999999" customHeight="1" x14ac:dyDescent="0.2">
      <c r="B639" s="33"/>
      <c r="C639" s="205" t="s">
        <v>6167</v>
      </c>
      <c r="D639" s="205" t="s">
        <v>323</v>
      </c>
      <c r="E639" s="18" t="s">
        <v>2</v>
      </c>
      <c r="F639" s="206">
        <v>81.11</v>
      </c>
      <c r="H639" s="33"/>
    </row>
    <row r="640" spans="2:8" s="1" customFormat="1" ht="16.899999999999999" customHeight="1" x14ac:dyDescent="0.2">
      <c r="B640" s="33"/>
      <c r="C640" s="207" t="s">
        <v>6471</v>
      </c>
      <c r="H640" s="33"/>
    </row>
    <row r="641" spans="2:8" s="1" customFormat="1" ht="16.899999999999999" customHeight="1" x14ac:dyDescent="0.2">
      <c r="B641" s="33"/>
      <c r="C641" s="205" t="s">
        <v>6181</v>
      </c>
      <c r="D641" s="205" t="s">
        <v>6523</v>
      </c>
      <c r="E641" s="18" t="s">
        <v>134</v>
      </c>
      <c r="F641" s="206">
        <v>81.11</v>
      </c>
      <c r="H641" s="33"/>
    </row>
    <row r="642" spans="2:8" s="1" customFormat="1" ht="22.5" x14ac:dyDescent="0.2">
      <c r="B642" s="33"/>
      <c r="C642" s="205" t="s">
        <v>6222</v>
      </c>
      <c r="D642" s="205" t="s">
        <v>6524</v>
      </c>
      <c r="E642" s="18" t="s">
        <v>134</v>
      </c>
      <c r="F642" s="206">
        <v>40.231000000000002</v>
      </c>
      <c r="H642" s="33"/>
    </row>
    <row r="643" spans="2:8" s="1" customFormat="1" ht="16.899999999999999" customHeight="1" x14ac:dyDescent="0.2">
      <c r="B643" s="33"/>
      <c r="C643" s="205" t="s">
        <v>6215</v>
      </c>
      <c r="D643" s="205" t="s">
        <v>6525</v>
      </c>
      <c r="E643" s="18" t="s">
        <v>134</v>
      </c>
      <c r="F643" s="206">
        <v>10.231</v>
      </c>
      <c r="H643" s="33"/>
    </row>
    <row r="644" spans="2:8" s="1" customFormat="1" ht="16.899999999999999" customHeight="1" x14ac:dyDescent="0.2">
      <c r="B644" s="33"/>
      <c r="C644" s="205" t="s">
        <v>6206</v>
      </c>
      <c r="D644" s="205" t="s">
        <v>6526</v>
      </c>
      <c r="E644" s="18" t="s">
        <v>134</v>
      </c>
      <c r="F644" s="206">
        <v>124.408</v>
      </c>
      <c r="H644" s="33"/>
    </row>
    <row r="645" spans="2:8" s="1" customFormat="1" ht="16.899999999999999" customHeight="1" x14ac:dyDescent="0.2">
      <c r="B645" s="33"/>
      <c r="C645" s="201" t="s">
        <v>6170</v>
      </c>
      <c r="D645" s="202" t="s">
        <v>6171</v>
      </c>
      <c r="E645" s="203" t="s">
        <v>134</v>
      </c>
      <c r="F645" s="204">
        <v>83.528999999999996</v>
      </c>
      <c r="H645" s="33"/>
    </row>
    <row r="646" spans="2:8" s="1" customFormat="1" ht="16.899999999999999" customHeight="1" x14ac:dyDescent="0.2">
      <c r="B646" s="33"/>
      <c r="C646" s="205" t="s">
        <v>2</v>
      </c>
      <c r="D646" s="205" t="s">
        <v>335</v>
      </c>
      <c r="E646" s="18" t="s">
        <v>2</v>
      </c>
      <c r="F646" s="206">
        <v>0</v>
      </c>
      <c r="H646" s="33"/>
    </row>
    <row r="647" spans="2:8" s="1" customFormat="1" ht="16.899999999999999" customHeight="1" x14ac:dyDescent="0.2">
      <c r="B647" s="33"/>
      <c r="C647" s="205" t="s">
        <v>2</v>
      </c>
      <c r="D647" s="205" t="s">
        <v>6185</v>
      </c>
      <c r="E647" s="18" t="s">
        <v>2</v>
      </c>
      <c r="F647" s="206">
        <v>0</v>
      </c>
      <c r="H647" s="33"/>
    </row>
    <row r="648" spans="2:8" s="1" customFormat="1" ht="16.899999999999999" customHeight="1" x14ac:dyDescent="0.2">
      <c r="B648" s="33"/>
      <c r="C648" s="205" t="s">
        <v>2</v>
      </c>
      <c r="D648" s="205" t="s">
        <v>6186</v>
      </c>
      <c r="E648" s="18" t="s">
        <v>2</v>
      </c>
      <c r="F648" s="206">
        <v>0</v>
      </c>
      <c r="H648" s="33"/>
    </row>
    <row r="649" spans="2:8" s="1" customFormat="1" ht="16.899999999999999" customHeight="1" x14ac:dyDescent="0.2">
      <c r="B649" s="33"/>
      <c r="C649" s="205" t="s">
        <v>2</v>
      </c>
      <c r="D649" s="205" t="s">
        <v>6187</v>
      </c>
      <c r="E649" s="18" t="s">
        <v>2</v>
      </c>
      <c r="F649" s="206">
        <v>0</v>
      </c>
      <c r="H649" s="33"/>
    </row>
    <row r="650" spans="2:8" s="1" customFormat="1" ht="16.899999999999999" customHeight="1" x14ac:dyDescent="0.2">
      <c r="B650" s="33"/>
      <c r="C650" s="205" t="s">
        <v>2</v>
      </c>
      <c r="D650" s="205" t="s">
        <v>6188</v>
      </c>
      <c r="E650" s="18" t="s">
        <v>2</v>
      </c>
      <c r="F650" s="206">
        <v>0</v>
      </c>
      <c r="H650" s="33"/>
    </row>
    <row r="651" spans="2:8" s="1" customFormat="1" ht="16.899999999999999" customHeight="1" x14ac:dyDescent="0.2">
      <c r="B651" s="33"/>
      <c r="C651" s="205" t="s">
        <v>2</v>
      </c>
      <c r="D651" s="205" t="s">
        <v>6189</v>
      </c>
      <c r="E651" s="18" t="s">
        <v>2</v>
      </c>
      <c r="F651" s="206">
        <v>0</v>
      </c>
      <c r="H651" s="33"/>
    </row>
    <row r="652" spans="2:8" s="1" customFormat="1" ht="16.899999999999999" customHeight="1" x14ac:dyDescent="0.2">
      <c r="B652" s="33"/>
      <c r="C652" s="205" t="s">
        <v>2</v>
      </c>
      <c r="D652" s="205" t="s">
        <v>6197</v>
      </c>
      <c r="E652" s="18" t="s">
        <v>2</v>
      </c>
      <c r="F652" s="206">
        <v>0</v>
      </c>
      <c r="H652" s="33"/>
    </row>
    <row r="653" spans="2:8" s="1" customFormat="1" ht="16.899999999999999" customHeight="1" x14ac:dyDescent="0.2">
      <c r="B653" s="33"/>
      <c r="C653" s="205" t="s">
        <v>2</v>
      </c>
      <c r="D653" s="205" t="s">
        <v>6191</v>
      </c>
      <c r="E653" s="18" t="s">
        <v>2</v>
      </c>
      <c r="F653" s="206">
        <v>0</v>
      </c>
      <c r="H653" s="33"/>
    </row>
    <row r="654" spans="2:8" s="1" customFormat="1" ht="16.899999999999999" customHeight="1" x14ac:dyDescent="0.2">
      <c r="B654" s="33"/>
      <c r="C654" s="205" t="s">
        <v>2</v>
      </c>
      <c r="D654" s="205" t="s">
        <v>6192</v>
      </c>
      <c r="E654" s="18" t="s">
        <v>2</v>
      </c>
      <c r="F654" s="206">
        <v>81.11</v>
      </c>
      <c r="H654" s="33"/>
    </row>
    <row r="655" spans="2:8" s="1" customFormat="1" ht="16.899999999999999" customHeight="1" x14ac:dyDescent="0.2">
      <c r="B655" s="33"/>
      <c r="C655" s="205" t="s">
        <v>2</v>
      </c>
      <c r="D655" s="205" t="s">
        <v>6198</v>
      </c>
      <c r="E655" s="18" t="s">
        <v>2</v>
      </c>
      <c r="F655" s="206">
        <v>2.419</v>
      </c>
      <c r="H655" s="33"/>
    </row>
    <row r="656" spans="2:8" s="1" customFormat="1" ht="16.899999999999999" customHeight="1" x14ac:dyDescent="0.2">
      <c r="B656" s="33"/>
      <c r="C656" s="205" t="s">
        <v>6170</v>
      </c>
      <c r="D656" s="205" t="s">
        <v>323</v>
      </c>
      <c r="E656" s="18" t="s">
        <v>2</v>
      </c>
      <c r="F656" s="206">
        <v>83.528999999999996</v>
      </c>
      <c r="H656" s="33"/>
    </row>
    <row r="657" spans="2:8" s="1" customFormat="1" ht="16.899999999999999" customHeight="1" x14ac:dyDescent="0.2">
      <c r="B657" s="33"/>
      <c r="C657" s="207" t="s">
        <v>6471</v>
      </c>
      <c r="H657" s="33"/>
    </row>
    <row r="658" spans="2:8" s="1" customFormat="1" ht="16.899999999999999" customHeight="1" x14ac:dyDescent="0.2">
      <c r="B658" s="33"/>
      <c r="C658" s="205" t="s">
        <v>6193</v>
      </c>
      <c r="D658" s="205" t="s">
        <v>6527</v>
      </c>
      <c r="E658" s="18" t="s">
        <v>134</v>
      </c>
      <c r="F658" s="206">
        <v>83.528999999999996</v>
      </c>
      <c r="H658" s="33"/>
    </row>
    <row r="659" spans="2:8" s="1" customFormat="1" ht="22.5" x14ac:dyDescent="0.2">
      <c r="B659" s="33"/>
      <c r="C659" s="205" t="s">
        <v>6222</v>
      </c>
      <c r="D659" s="205" t="s">
        <v>6524</v>
      </c>
      <c r="E659" s="18" t="s">
        <v>134</v>
      </c>
      <c r="F659" s="206">
        <v>40.231000000000002</v>
      </c>
      <c r="H659" s="33"/>
    </row>
    <row r="660" spans="2:8" s="1" customFormat="1" ht="16.899999999999999" customHeight="1" x14ac:dyDescent="0.2">
      <c r="B660" s="33"/>
      <c r="C660" s="205" t="s">
        <v>6215</v>
      </c>
      <c r="D660" s="205" t="s">
        <v>6525</v>
      </c>
      <c r="E660" s="18" t="s">
        <v>134</v>
      </c>
      <c r="F660" s="206">
        <v>10.231</v>
      </c>
      <c r="H660" s="33"/>
    </row>
    <row r="661" spans="2:8" s="1" customFormat="1" ht="16.899999999999999" customHeight="1" x14ac:dyDescent="0.2">
      <c r="B661" s="33"/>
      <c r="C661" s="205" t="s">
        <v>6206</v>
      </c>
      <c r="D661" s="205" t="s">
        <v>6526</v>
      </c>
      <c r="E661" s="18" t="s">
        <v>134</v>
      </c>
      <c r="F661" s="206">
        <v>124.408</v>
      </c>
      <c r="H661" s="33"/>
    </row>
    <row r="662" spans="2:8" s="1" customFormat="1" ht="16.899999999999999" customHeight="1" x14ac:dyDescent="0.2">
      <c r="B662" s="33"/>
      <c r="C662" s="201" t="s">
        <v>6173</v>
      </c>
      <c r="D662" s="202" t="s">
        <v>6174</v>
      </c>
      <c r="E662" s="203" t="s">
        <v>134</v>
      </c>
      <c r="F662" s="204">
        <v>4.5419999999999998</v>
      </c>
      <c r="H662" s="33"/>
    </row>
    <row r="663" spans="2:8" s="1" customFormat="1" ht="16.899999999999999" customHeight="1" x14ac:dyDescent="0.2">
      <c r="B663" s="33"/>
      <c r="C663" s="205" t="s">
        <v>2</v>
      </c>
      <c r="D663" s="205" t="s">
        <v>6191</v>
      </c>
      <c r="E663" s="18" t="s">
        <v>2</v>
      </c>
      <c r="F663" s="206">
        <v>0</v>
      </c>
      <c r="H663" s="33"/>
    </row>
    <row r="664" spans="2:8" s="1" customFormat="1" ht="16.899999999999999" customHeight="1" x14ac:dyDescent="0.2">
      <c r="B664" s="33"/>
      <c r="C664" s="205" t="s">
        <v>2</v>
      </c>
      <c r="D664" s="205" t="s">
        <v>6204</v>
      </c>
      <c r="E664" s="18" t="s">
        <v>2</v>
      </c>
      <c r="F664" s="206">
        <v>4.0919999999999996</v>
      </c>
      <c r="H664" s="33"/>
    </row>
    <row r="665" spans="2:8" s="1" customFormat="1" ht="16.899999999999999" customHeight="1" x14ac:dyDescent="0.2">
      <c r="B665" s="33"/>
      <c r="C665" s="205" t="s">
        <v>2</v>
      </c>
      <c r="D665" s="205" t="s">
        <v>6205</v>
      </c>
      <c r="E665" s="18" t="s">
        <v>2</v>
      </c>
      <c r="F665" s="206">
        <v>0.45</v>
      </c>
      <c r="H665" s="33"/>
    </row>
    <row r="666" spans="2:8" s="1" customFormat="1" ht="16.899999999999999" customHeight="1" x14ac:dyDescent="0.2">
      <c r="B666" s="33"/>
      <c r="C666" s="205" t="s">
        <v>6173</v>
      </c>
      <c r="D666" s="205" t="s">
        <v>323</v>
      </c>
      <c r="E666" s="18" t="s">
        <v>2</v>
      </c>
      <c r="F666" s="206">
        <v>4.5419999999999998</v>
      </c>
      <c r="H666" s="33"/>
    </row>
    <row r="667" spans="2:8" s="1" customFormat="1" ht="16.899999999999999" customHeight="1" x14ac:dyDescent="0.2">
      <c r="B667" s="33"/>
      <c r="C667" s="207" t="s">
        <v>6471</v>
      </c>
      <c r="H667" s="33"/>
    </row>
    <row r="668" spans="2:8" s="1" customFormat="1" ht="16.899999999999999" customHeight="1" x14ac:dyDescent="0.2">
      <c r="B668" s="33"/>
      <c r="C668" s="205" t="s">
        <v>6199</v>
      </c>
      <c r="D668" s="205" t="s">
        <v>6528</v>
      </c>
      <c r="E668" s="18" t="s">
        <v>134</v>
      </c>
      <c r="F668" s="206">
        <v>4.5419999999999998</v>
      </c>
      <c r="H668" s="33"/>
    </row>
    <row r="669" spans="2:8" s="1" customFormat="1" ht="16.899999999999999" customHeight="1" x14ac:dyDescent="0.2">
      <c r="B669" s="33"/>
      <c r="C669" s="205" t="s">
        <v>6206</v>
      </c>
      <c r="D669" s="205" t="s">
        <v>6526</v>
      </c>
      <c r="E669" s="18" t="s">
        <v>134</v>
      </c>
      <c r="F669" s="206">
        <v>124.408</v>
      </c>
      <c r="H669" s="33"/>
    </row>
    <row r="670" spans="2:8" s="1" customFormat="1" ht="16.899999999999999" customHeight="1" x14ac:dyDescent="0.2">
      <c r="B670" s="33"/>
      <c r="C670" s="201" t="s">
        <v>6176</v>
      </c>
      <c r="D670" s="202" t="s">
        <v>6177</v>
      </c>
      <c r="E670" s="203" t="s">
        <v>134</v>
      </c>
      <c r="F670" s="204">
        <v>124.408</v>
      </c>
      <c r="H670" s="33"/>
    </row>
    <row r="671" spans="2:8" s="1" customFormat="1" ht="16.899999999999999" customHeight="1" x14ac:dyDescent="0.2">
      <c r="B671" s="33"/>
      <c r="C671" s="205" t="s">
        <v>2</v>
      </c>
      <c r="D671" s="205" t="s">
        <v>6210</v>
      </c>
      <c r="E671" s="18" t="s">
        <v>2</v>
      </c>
      <c r="F671" s="206">
        <v>0</v>
      </c>
      <c r="H671" s="33"/>
    </row>
    <row r="672" spans="2:8" s="1" customFormat="1" ht="16.899999999999999" customHeight="1" x14ac:dyDescent="0.2">
      <c r="B672" s="33"/>
      <c r="C672" s="205" t="s">
        <v>2</v>
      </c>
      <c r="D672" s="205" t="s">
        <v>6211</v>
      </c>
      <c r="E672" s="18" t="s">
        <v>2</v>
      </c>
      <c r="F672" s="206">
        <v>164.63900000000001</v>
      </c>
      <c r="H672" s="33"/>
    </row>
    <row r="673" spans="2:8" s="1" customFormat="1" ht="16.899999999999999" customHeight="1" x14ac:dyDescent="0.2">
      <c r="B673" s="33"/>
      <c r="C673" s="205" t="s">
        <v>2</v>
      </c>
      <c r="D673" s="205" t="s">
        <v>6212</v>
      </c>
      <c r="E673" s="18" t="s">
        <v>2</v>
      </c>
      <c r="F673" s="206">
        <v>-4.5419999999999998</v>
      </c>
      <c r="H673" s="33"/>
    </row>
    <row r="674" spans="2:8" s="1" customFormat="1" ht="16.899999999999999" customHeight="1" x14ac:dyDescent="0.2">
      <c r="B674" s="33"/>
      <c r="C674" s="205" t="s">
        <v>2</v>
      </c>
      <c r="D674" s="205" t="s">
        <v>6213</v>
      </c>
      <c r="E674" s="18" t="s">
        <v>2</v>
      </c>
      <c r="F674" s="206">
        <v>-30.632000000000001</v>
      </c>
      <c r="H674" s="33"/>
    </row>
    <row r="675" spans="2:8" s="1" customFormat="1" ht="16.899999999999999" customHeight="1" x14ac:dyDescent="0.2">
      <c r="B675" s="33"/>
      <c r="C675" s="205" t="s">
        <v>2</v>
      </c>
      <c r="D675" s="205" t="s">
        <v>6214</v>
      </c>
      <c r="E675" s="18" t="s">
        <v>2</v>
      </c>
      <c r="F675" s="206">
        <v>-5.0570000000000004</v>
      </c>
      <c r="H675" s="33"/>
    </row>
    <row r="676" spans="2:8" s="1" customFormat="1" ht="16.899999999999999" customHeight="1" x14ac:dyDescent="0.2">
      <c r="B676" s="33"/>
      <c r="C676" s="205" t="s">
        <v>6176</v>
      </c>
      <c r="D676" s="205" t="s">
        <v>323</v>
      </c>
      <c r="E676" s="18" t="s">
        <v>2</v>
      </c>
      <c r="F676" s="206">
        <v>124.408</v>
      </c>
      <c r="H676" s="33"/>
    </row>
    <row r="677" spans="2:8" s="1" customFormat="1" ht="16.899999999999999" customHeight="1" x14ac:dyDescent="0.2">
      <c r="B677" s="33"/>
      <c r="C677" s="207" t="s">
        <v>6471</v>
      </c>
      <c r="H677" s="33"/>
    </row>
    <row r="678" spans="2:8" s="1" customFormat="1" ht="16.899999999999999" customHeight="1" x14ac:dyDescent="0.2">
      <c r="B678" s="33"/>
      <c r="C678" s="205" t="s">
        <v>6206</v>
      </c>
      <c r="D678" s="205" t="s">
        <v>6526</v>
      </c>
      <c r="E678" s="18" t="s">
        <v>134</v>
      </c>
      <c r="F678" s="206">
        <v>124.408</v>
      </c>
      <c r="H678" s="33"/>
    </row>
    <row r="679" spans="2:8" s="1" customFormat="1" ht="22.5" x14ac:dyDescent="0.2">
      <c r="B679" s="33"/>
      <c r="C679" s="205" t="s">
        <v>6222</v>
      </c>
      <c r="D679" s="205" t="s">
        <v>6524</v>
      </c>
      <c r="E679" s="18" t="s">
        <v>134</v>
      </c>
      <c r="F679" s="206">
        <v>40.231000000000002</v>
      </c>
      <c r="H679" s="33"/>
    </row>
    <row r="680" spans="2:8" s="1" customFormat="1" ht="16.899999999999999" customHeight="1" x14ac:dyDescent="0.2">
      <c r="B680" s="33"/>
      <c r="C680" s="205" t="s">
        <v>6215</v>
      </c>
      <c r="D680" s="205" t="s">
        <v>6525</v>
      </c>
      <c r="E680" s="18" t="s">
        <v>134</v>
      </c>
      <c r="F680" s="206">
        <v>10.231</v>
      </c>
      <c r="H680" s="33"/>
    </row>
    <row r="681" spans="2:8" s="1" customFormat="1" ht="26.45" customHeight="1" x14ac:dyDescent="0.2">
      <c r="B681" s="33"/>
      <c r="C681" s="200" t="s">
        <v>6529</v>
      </c>
      <c r="D681" s="200" t="s">
        <v>120</v>
      </c>
      <c r="H681" s="33"/>
    </row>
    <row r="682" spans="2:8" s="1" customFormat="1" ht="16.899999999999999" customHeight="1" x14ac:dyDescent="0.2">
      <c r="B682" s="33"/>
      <c r="C682" s="201" t="s">
        <v>6530</v>
      </c>
      <c r="D682" s="202" t="s">
        <v>6531</v>
      </c>
      <c r="E682" s="203" t="s">
        <v>134</v>
      </c>
      <c r="F682" s="204">
        <v>0.504</v>
      </c>
      <c r="H682" s="33"/>
    </row>
    <row r="683" spans="2:8" s="1" customFormat="1" ht="16.899999999999999" customHeight="1" x14ac:dyDescent="0.2">
      <c r="B683" s="33"/>
      <c r="C683" s="201" t="s">
        <v>6532</v>
      </c>
      <c r="D683" s="202" t="s">
        <v>6533</v>
      </c>
      <c r="E683" s="203" t="s">
        <v>134</v>
      </c>
      <c r="F683" s="204">
        <v>0.52300000000000002</v>
      </c>
      <c r="H683" s="33"/>
    </row>
    <row r="684" spans="2:8" s="1" customFormat="1" ht="7.35" customHeight="1" x14ac:dyDescent="0.2">
      <c r="B684" s="42"/>
      <c r="C684" s="43"/>
      <c r="D684" s="43"/>
      <c r="E684" s="43"/>
      <c r="F684" s="43"/>
      <c r="G684" s="43"/>
      <c r="H684" s="33"/>
    </row>
    <row r="685" spans="2:8" s="1" customFormat="1" x14ac:dyDescent="0.2"/>
  </sheetData>
  <sheetProtection algorithmName="SHA-512" hashValue="uZ+CYWOVxu7BXd7wPO3K/7lRR2Zug28KlT/UJGqlwL5T9phGAEWvLZ2til3pEdEThX1qEavWiJ9W0592+bPPIA==" saltValue="097Yi8dloioFj/Sw53zsnw==" spinCount="100000" sheet="1" objects="1" scenarios="1"/>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K218"/>
  <sheetViews>
    <sheetView showGridLines="0" zoomScale="110" zoomScaleNormal="110" workbookViewId="0"/>
  </sheetViews>
  <sheetFormatPr defaultRowHeight="11.25" x14ac:dyDescent="0.2"/>
  <cols>
    <col min="1" max="1" width="8.33203125" style="208" customWidth="1"/>
    <col min="2" max="2" width="1.6640625" style="208" customWidth="1"/>
    <col min="3" max="4" width="5" style="208" customWidth="1"/>
    <col min="5" max="5" width="11.6640625" style="208" customWidth="1"/>
    <col min="6" max="6" width="9.1640625" style="208" customWidth="1"/>
    <col min="7" max="7" width="5" style="208" customWidth="1"/>
    <col min="8" max="8" width="77.83203125" style="208" customWidth="1"/>
    <col min="9" max="10" width="20" style="208" customWidth="1"/>
    <col min="11" max="11" width="1.6640625" style="208" customWidth="1"/>
  </cols>
  <sheetData>
    <row r="1" spans="2:11" customFormat="1" ht="37.5" customHeight="1" x14ac:dyDescent="0.2"/>
    <row r="2" spans="2:11" customFormat="1" ht="7.5" customHeight="1" x14ac:dyDescent="0.2">
      <c r="B2" s="209"/>
      <c r="C2" s="210"/>
      <c r="D2" s="210"/>
      <c r="E2" s="210"/>
      <c r="F2" s="210"/>
      <c r="G2" s="210"/>
      <c r="H2" s="210"/>
      <c r="I2" s="210"/>
      <c r="J2" s="210"/>
      <c r="K2" s="211"/>
    </row>
    <row r="3" spans="2:11" s="16" customFormat="1" ht="45" customHeight="1" x14ac:dyDescent="0.2">
      <c r="B3" s="212"/>
      <c r="C3" s="334" t="s">
        <v>6534</v>
      </c>
      <c r="D3" s="334"/>
      <c r="E3" s="334"/>
      <c r="F3" s="334"/>
      <c r="G3" s="334"/>
      <c r="H3" s="334"/>
      <c r="I3" s="334"/>
      <c r="J3" s="334"/>
      <c r="K3" s="213"/>
    </row>
    <row r="4" spans="2:11" customFormat="1" ht="25.5" customHeight="1" x14ac:dyDescent="0.3">
      <c r="B4" s="214"/>
      <c r="C4" s="339" t="s">
        <v>6535</v>
      </c>
      <c r="D4" s="339"/>
      <c r="E4" s="339"/>
      <c r="F4" s="339"/>
      <c r="G4" s="339"/>
      <c r="H4" s="339"/>
      <c r="I4" s="339"/>
      <c r="J4" s="339"/>
      <c r="K4" s="215"/>
    </row>
    <row r="5" spans="2:11" customFormat="1" ht="5.25" customHeight="1" x14ac:dyDescent="0.2">
      <c r="B5" s="214"/>
      <c r="C5" s="216"/>
      <c r="D5" s="216"/>
      <c r="E5" s="216"/>
      <c r="F5" s="216"/>
      <c r="G5" s="216"/>
      <c r="H5" s="216"/>
      <c r="I5" s="216"/>
      <c r="J5" s="216"/>
      <c r="K5" s="215"/>
    </row>
    <row r="6" spans="2:11" customFormat="1" ht="15" customHeight="1" x14ac:dyDescent="0.2">
      <c r="B6" s="214"/>
      <c r="C6" s="338" t="s">
        <v>6536</v>
      </c>
      <c r="D6" s="338"/>
      <c r="E6" s="338"/>
      <c r="F6" s="338"/>
      <c r="G6" s="338"/>
      <c r="H6" s="338"/>
      <c r="I6" s="338"/>
      <c r="J6" s="338"/>
      <c r="K6" s="215"/>
    </row>
    <row r="7" spans="2:11" customFormat="1" ht="15" customHeight="1" x14ac:dyDescent="0.2">
      <c r="B7" s="218"/>
      <c r="C7" s="338" t="s">
        <v>6537</v>
      </c>
      <c r="D7" s="338"/>
      <c r="E7" s="338"/>
      <c r="F7" s="338"/>
      <c r="G7" s="338"/>
      <c r="H7" s="338"/>
      <c r="I7" s="338"/>
      <c r="J7" s="338"/>
      <c r="K7" s="215"/>
    </row>
    <row r="8" spans="2:11" customFormat="1" ht="12.75" customHeight="1" x14ac:dyDescent="0.2">
      <c r="B8" s="218"/>
      <c r="C8" s="217"/>
      <c r="D8" s="217"/>
      <c r="E8" s="217"/>
      <c r="F8" s="217"/>
      <c r="G8" s="217"/>
      <c r="H8" s="217"/>
      <c r="I8" s="217"/>
      <c r="J8" s="217"/>
      <c r="K8" s="215"/>
    </row>
    <row r="9" spans="2:11" customFormat="1" ht="15" customHeight="1" x14ac:dyDescent="0.2">
      <c r="B9" s="218"/>
      <c r="C9" s="338" t="s">
        <v>6538</v>
      </c>
      <c r="D9" s="338"/>
      <c r="E9" s="338"/>
      <c r="F9" s="338"/>
      <c r="G9" s="338"/>
      <c r="H9" s="338"/>
      <c r="I9" s="338"/>
      <c r="J9" s="338"/>
      <c r="K9" s="215"/>
    </row>
    <row r="10" spans="2:11" customFormat="1" ht="15" customHeight="1" x14ac:dyDescent="0.2">
      <c r="B10" s="218"/>
      <c r="C10" s="217"/>
      <c r="D10" s="338" t="s">
        <v>6539</v>
      </c>
      <c r="E10" s="338"/>
      <c r="F10" s="338"/>
      <c r="G10" s="338"/>
      <c r="H10" s="338"/>
      <c r="I10" s="338"/>
      <c r="J10" s="338"/>
      <c r="K10" s="215"/>
    </row>
    <row r="11" spans="2:11" customFormat="1" ht="15" customHeight="1" x14ac:dyDescent="0.2">
      <c r="B11" s="218"/>
      <c r="C11" s="219"/>
      <c r="D11" s="338" t="s">
        <v>6540</v>
      </c>
      <c r="E11" s="338"/>
      <c r="F11" s="338"/>
      <c r="G11" s="338"/>
      <c r="H11" s="338"/>
      <c r="I11" s="338"/>
      <c r="J11" s="338"/>
      <c r="K11" s="215"/>
    </row>
    <row r="12" spans="2:11" customFormat="1" ht="15" customHeight="1" x14ac:dyDescent="0.2">
      <c r="B12" s="218"/>
      <c r="C12" s="219"/>
      <c r="D12" s="217"/>
      <c r="E12" s="217"/>
      <c r="F12" s="217"/>
      <c r="G12" s="217"/>
      <c r="H12" s="217"/>
      <c r="I12" s="217"/>
      <c r="J12" s="217"/>
      <c r="K12" s="215"/>
    </row>
    <row r="13" spans="2:11" customFormat="1" ht="15" customHeight="1" x14ac:dyDescent="0.2">
      <c r="B13" s="218"/>
      <c r="C13" s="219"/>
      <c r="D13" s="220" t="s">
        <v>6541</v>
      </c>
      <c r="E13" s="217"/>
      <c r="F13" s="217"/>
      <c r="G13" s="217"/>
      <c r="H13" s="217"/>
      <c r="I13" s="217"/>
      <c r="J13" s="217"/>
      <c r="K13" s="215"/>
    </row>
    <row r="14" spans="2:11" customFormat="1" ht="12.75" customHeight="1" x14ac:dyDescent="0.2">
      <c r="B14" s="218"/>
      <c r="C14" s="219"/>
      <c r="D14" s="219"/>
      <c r="E14" s="219"/>
      <c r="F14" s="219"/>
      <c r="G14" s="219"/>
      <c r="H14" s="219"/>
      <c r="I14" s="219"/>
      <c r="J14" s="219"/>
      <c r="K14" s="215"/>
    </row>
    <row r="15" spans="2:11" customFormat="1" ht="15" customHeight="1" x14ac:dyDescent="0.2">
      <c r="B15" s="218"/>
      <c r="C15" s="219"/>
      <c r="D15" s="338" t="s">
        <v>6542</v>
      </c>
      <c r="E15" s="338"/>
      <c r="F15" s="338"/>
      <c r="G15" s="338"/>
      <c r="H15" s="338"/>
      <c r="I15" s="338"/>
      <c r="J15" s="338"/>
      <c r="K15" s="215"/>
    </row>
    <row r="16" spans="2:11" customFormat="1" ht="15" customHeight="1" x14ac:dyDescent="0.2">
      <c r="B16" s="218"/>
      <c r="C16" s="219"/>
      <c r="D16" s="338" t="s">
        <v>6543</v>
      </c>
      <c r="E16" s="338"/>
      <c r="F16" s="338"/>
      <c r="G16" s="338"/>
      <c r="H16" s="338"/>
      <c r="I16" s="338"/>
      <c r="J16" s="338"/>
      <c r="K16" s="215"/>
    </row>
    <row r="17" spans="2:11" customFormat="1" ht="15" customHeight="1" x14ac:dyDescent="0.2">
      <c r="B17" s="218"/>
      <c r="C17" s="219"/>
      <c r="D17" s="338" t="s">
        <v>6544</v>
      </c>
      <c r="E17" s="338"/>
      <c r="F17" s="338"/>
      <c r="G17" s="338"/>
      <c r="H17" s="338"/>
      <c r="I17" s="338"/>
      <c r="J17" s="338"/>
      <c r="K17" s="215"/>
    </row>
    <row r="18" spans="2:11" customFormat="1" ht="15" customHeight="1" x14ac:dyDescent="0.2">
      <c r="B18" s="218"/>
      <c r="C18" s="219"/>
      <c r="D18" s="219"/>
      <c r="E18" s="221" t="s">
        <v>77</v>
      </c>
      <c r="F18" s="338" t="s">
        <v>6545</v>
      </c>
      <c r="G18" s="338"/>
      <c r="H18" s="338"/>
      <c r="I18" s="338"/>
      <c r="J18" s="338"/>
      <c r="K18" s="215"/>
    </row>
    <row r="19" spans="2:11" customFormat="1" ht="15" customHeight="1" x14ac:dyDescent="0.2">
      <c r="B19" s="218"/>
      <c r="C19" s="219"/>
      <c r="D19" s="219"/>
      <c r="E19" s="221" t="s">
        <v>6546</v>
      </c>
      <c r="F19" s="338" t="s">
        <v>6547</v>
      </c>
      <c r="G19" s="338"/>
      <c r="H19" s="338"/>
      <c r="I19" s="338"/>
      <c r="J19" s="338"/>
      <c r="K19" s="215"/>
    </row>
    <row r="20" spans="2:11" customFormat="1" ht="15" customHeight="1" x14ac:dyDescent="0.2">
      <c r="B20" s="218"/>
      <c r="C20" s="219"/>
      <c r="D20" s="219"/>
      <c r="E20" s="221" t="s">
        <v>6548</v>
      </c>
      <c r="F20" s="338" t="s">
        <v>6549</v>
      </c>
      <c r="G20" s="338"/>
      <c r="H20" s="338"/>
      <c r="I20" s="338"/>
      <c r="J20" s="338"/>
      <c r="K20" s="215"/>
    </row>
    <row r="21" spans="2:11" customFormat="1" ht="15" customHeight="1" x14ac:dyDescent="0.2">
      <c r="B21" s="218"/>
      <c r="C21" s="219"/>
      <c r="D21" s="219"/>
      <c r="E21" s="221" t="s">
        <v>6550</v>
      </c>
      <c r="F21" s="338" t="s">
        <v>6551</v>
      </c>
      <c r="G21" s="338"/>
      <c r="H21" s="338"/>
      <c r="I21" s="338"/>
      <c r="J21" s="338"/>
      <c r="K21" s="215"/>
    </row>
    <row r="22" spans="2:11" customFormat="1" ht="15" customHeight="1" x14ac:dyDescent="0.2">
      <c r="B22" s="218"/>
      <c r="C22" s="219"/>
      <c r="D22" s="219"/>
      <c r="E22" s="221" t="s">
        <v>6552</v>
      </c>
      <c r="F22" s="338" t="s">
        <v>5708</v>
      </c>
      <c r="G22" s="338"/>
      <c r="H22" s="338"/>
      <c r="I22" s="338"/>
      <c r="J22" s="338"/>
      <c r="K22" s="215"/>
    </row>
    <row r="23" spans="2:11" customFormat="1" ht="15" customHeight="1" x14ac:dyDescent="0.2">
      <c r="B23" s="218"/>
      <c r="C23" s="219"/>
      <c r="D23" s="219"/>
      <c r="E23" s="221" t="s">
        <v>84</v>
      </c>
      <c r="F23" s="338" t="s">
        <v>6553</v>
      </c>
      <c r="G23" s="338"/>
      <c r="H23" s="338"/>
      <c r="I23" s="338"/>
      <c r="J23" s="338"/>
      <c r="K23" s="215"/>
    </row>
    <row r="24" spans="2:11" customFormat="1" ht="12.75" customHeight="1" x14ac:dyDescent="0.2">
      <c r="B24" s="218"/>
      <c r="C24" s="219"/>
      <c r="D24" s="219"/>
      <c r="E24" s="219"/>
      <c r="F24" s="219"/>
      <c r="G24" s="219"/>
      <c r="H24" s="219"/>
      <c r="I24" s="219"/>
      <c r="J24" s="219"/>
      <c r="K24" s="215"/>
    </row>
    <row r="25" spans="2:11" customFormat="1" ht="15" customHeight="1" x14ac:dyDescent="0.2">
      <c r="B25" s="218"/>
      <c r="C25" s="338" t="s">
        <v>6554</v>
      </c>
      <c r="D25" s="338"/>
      <c r="E25" s="338"/>
      <c r="F25" s="338"/>
      <c r="G25" s="338"/>
      <c r="H25" s="338"/>
      <c r="I25" s="338"/>
      <c r="J25" s="338"/>
      <c r="K25" s="215"/>
    </row>
    <row r="26" spans="2:11" customFormat="1" ht="15" customHeight="1" x14ac:dyDescent="0.2">
      <c r="B26" s="218"/>
      <c r="C26" s="338" t="s">
        <v>6555</v>
      </c>
      <c r="D26" s="338"/>
      <c r="E26" s="338"/>
      <c r="F26" s="338"/>
      <c r="G26" s="338"/>
      <c r="H26" s="338"/>
      <c r="I26" s="338"/>
      <c r="J26" s="338"/>
      <c r="K26" s="215"/>
    </row>
    <row r="27" spans="2:11" customFormat="1" ht="15" customHeight="1" x14ac:dyDescent="0.2">
      <c r="B27" s="218"/>
      <c r="C27" s="217"/>
      <c r="D27" s="338" t="s">
        <v>6556</v>
      </c>
      <c r="E27" s="338"/>
      <c r="F27" s="338"/>
      <c r="G27" s="338"/>
      <c r="H27" s="338"/>
      <c r="I27" s="338"/>
      <c r="J27" s="338"/>
      <c r="K27" s="215"/>
    </row>
    <row r="28" spans="2:11" customFormat="1" ht="15" customHeight="1" x14ac:dyDescent="0.2">
      <c r="B28" s="218"/>
      <c r="C28" s="219"/>
      <c r="D28" s="338" t="s">
        <v>6557</v>
      </c>
      <c r="E28" s="338"/>
      <c r="F28" s="338"/>
      <c r="G28" s="338"/>
      <c r="H28" s="338"/>
      <c r="I28" s="338"/>
      <c r="J28" s="338"/>
      <c r="K28" s="215"/>
    </row>
    <row r="29" spans="2:11" customFormat="1" ht="12.75" customHeight="1" x14ac:dyDescent="0.2">
      <c r="B29" s="218"/>
      <c r="C29" s="219"/>
      <c r="D29" s="219"/>
      <c r="E29" s="219"/>
      <c r="F29" s="219"/>
      <c r="G29" s="219"/>
      <c r="H29" s="219"/>
      <c r="I29" s="219"/>
      <c r="J29" s="219"/>
      <c r="K29" s="215"/>
    </row>
    <row r="30" spans="2:11" customFormat="1" ht="15" customHeight="1" x14ac:dyDescent="0.2">
      <c r="B30" s="218"/>
      <c r="C30" s="219"/>
      <c r="D30" s="338" t="s">
        <v>6558</v>
      </c>
      <c r="E30" s="338"/>
      <c r="F30" s="338"/>
      <c r="G30" s="338"/>
      <c r="H30" s="338"/>
      <c r="I30" s="338"/>
      <c r="J30" s="338"/>
      <c r="K30" s="215"/>
    </row>
    <row r="31" spans="2:11" customFormat="1" ht="15" customHeight="1" x14ac:dyDescent="0.2">
      <c r="B31" s="218"/>
      <c r="C31" s="219"/>
      <c r="D31" s="338" t="s">
        <v>6559</v>
      </c>
      <c r="E31" s="338"/>
      <c r="F31" s="338"/>
      <c r="G31" s="338"/>
      <c r="H31" s="338"/>
      <c r="I31" s="338"/>
      <c r="J31" s="338"/>
      <c r="K31" s="215"/>
    </row>
    <row r="32" spans="2:11" customFormat="1" ht="12.75" customHeight="1" x14ac:dyDescent="0.2">
      <c r="B32" s="218"/>
      <c r="C32" s="219"/>
      <c r="D32" s="219"/>
      <c r="E32" s="219"/>
      <c r="F32" s="219"/>
      <c r="G32" s="219"/>
      <c r="H32" s="219"/>
      <c r="I32" s="219"/>
      <c r="J32" s="219"/>
      <c r="K32" s="215"/>
    </row>
    <row r="33" spans="2:11" customFormat="1" ht="15" customHeight="1" x14ac:dyDescent="0.2">
      <c r="B33" s="218"/>
      <c r="C33" s="219"/>
      <c r="D33" s="338" t="s">
        <v>6560</v>
      </c>
      <c r="E33" s="338"/>
      <c r="F33" s="338"/>
      <c r="G33" s="338"/>
      <c r="H33" s="338"/>
      <c r="I33" s="338"/>
      <c r="J33" s="338"/>
      <c r="K33" s="215"/>
    </row>
    <row r="34" spans="2:11" customFormat="1" ht="15" customHeight="1" x14ac:dyDescent="0.2">
      <c r="B34" s="218"/>
      <c r="C34" s="219"/>
      <c r="D34" s="338" t="s">
        <v>6561</v>
      </c>
      <c r="E34" s="338"/>
      <c r="F34" s="338"/>
      <c r="G34" s="338"/>
      <c r="H34" s="338"/>
      <c r="I34" s="338"/>
      <c r="J34" s="338"/>
      <c r="K34" s="215"/>
    </row>
    <row r="35" spans="2:11" customFormat="1" ht="15" customHeight="1" x14ac:dyDescent="0.2">
      <c r="B35" s="218"/>
      <c r="C35" s="219"/>
      <c r="D35" s="338" t="s">
        <v>6562</v>
      </c>
      <c r="E35" s="338"/>
      <c r="F35" s="338"/>
      <c r="G35" s="338"/>
      <c r="H35" s="338"/>
      <c r="I35" s="338"/>
      <c r="J35" s="338"/>
      <c r="K35" s="215"/>
    </row>
    <row r="36" spans="2:11" customFormat="1" ht="15" customHeight="1" x14ac:dyDescent="0.2">
      <c r="B36" s="218"/>
      <c r="C36" s="219"/>
      <c r="D36" s="217"/>
      <c r="E36" s="220" t="s">
        <v>290</v>
      </c>
      <c r="F36" s="217"/>
      <c r="G36" s="338" t="s">
        <v>6563</v>
      </c>
      <c r="H36" s="338"/>
      <c r="I36" s="338"/>
      <c r="J36" s="338"/>
      <c r="K36" s="215"/>
    </row>
    <row r="37" spans="2:11" customFormat="1" ht="30.75" customHeight="1" x14ac:dyDescent="0.2">
      <c r="B37" s="218"/>
      <c r="C37" s="219"/>
      <c r="D37" s="217"/>
      <c r="E37" s="220" t="s">
        <v>6564</v>
      </c>
      <c r="F37" s="217"/>
      <c r="G37" s="338" t="s">
        <v>6565</v>
      </c>
      <c r="H37" s="338"/>
      <c r="I37" s="338"/>
      <c r="J37" s="338"/>
      <c r="K37" s="215"/>
    </row>
    <row r="38" spans="2:11" customFormat="1" ht="15" customHeight="1" x14ac:dyDescent="0.2">
      <c r="B38" s="218"/>
      <c r="C38" s="219"/>
      <c r="D38" s="217"/>
      <c r="E38" s="220" t="s">
        <v>52</v>
      </c>
      <c r="F38" s="217"/>
      <c r="G38" s="338" t="s">
        <v>6566</v>
      </c>
      <c r="H38" s="338"/>
      <c r="I38" s="338"/>
      <c r="J38" s="338"/>
      <c r="K38" s="215"/>
    </row>
    <row r="39" spans="2:11" customFormat="1" ht="15" customHeight="1" x14ac:dyDescent="0.2">
      <c r="B39" s="218"/>
      <c r="C39" s="219"/>
      <c r="D39" s="217"/>
      <c r="E39" s="220" t="s">
        <v>53</v>
      </c>
      <c r="F39" s="217"/>
      <c r="G39" s="338" t="s">
        <v>6567</v>
      </c>
      <c r="H39" s="338"/>
      <c r="I39" s="338"/>
      <c r="J39" s="338"/>
      <c r="K39" s="215"/>
    </row>
    <row r="40" spans="2:11" customFormat="1" ht="15" customHeight="1" x14ac:dyDescent="0.2">
      <c r="B40" s="218"/>
      <c r="C40" s="219"/>
      <c r="D40" s="217"/>
      <c r="E40" s="220" t="s">
        <v>291</v>
      </c>
      <c r="F40" s="217"/>
      <c r="G40" s="338" t="s">
        <v>6568</v>
      </c>
      <c r="H40" s="338"/>
      <c r="I40" s="338"/>
      <c r="J40" s="338"/>
      <c r="K40" s="215"/>
    </row>
    <row r="41" spans="2:11" customFormat="1" ht="15" customHeight="1" x14ac:dyDescent="0.2">
      <c r="B41" s="218"/>
      <c r="C41" s="219"/>
      <c r="D41" s="217"/>
      <c r="E41" s="220" t="s">
        <v>292</v>
      </c>
      <c r="F41" s="217"/>
      <c r="G41" s="338" t="s">
        <v>6569</v>
      </c>
      <c r="H41" s="338"/>
      <c r="I41" s="338"/>
      <c r="J41" s="338"/>
      <c r="K41" s="215"/>
    </row>
    <row r="42" spans="2:11" customFormat="1" ht="15" customHeight="1" x14ac:dyDescent="0.2">
      <c r="B42" s="218"/>
      <c r="C42" s="219"/>
      <c r="D42" s="217"/>
      <c r="E42" s="220" t="s">
        <v>6570</v>
      </c>
      <c r="F42" s="217"/>
      <c r="G42" s="338" t="s">
        <v>6571</v>
      </c>
      <c r="H42" s="338"/>
      <c r="I42" s="338"/>
      <c r="J42" s="338"/>
      <c r="K42" s="215"/>
    </row>
    <row r="43" spans="2:11" customFormat="1" ht="15" customHeight="1" x14ac:dyDescent="0.2">
      <c r="B43" s="218"/>
      <c r="C43" s="219"/>
      <c r="D43" s="217"/>
      <c r="E43" s="220"/>
      <c r="F43" s="217"/>
      <c r="G43" s="338" t="s">
        <v>6572</v>
      </c>
      <c r="H43" s="338"/>
      <c r="I43" s="338"/>
      <c r="J43" s="338"/>
      <c r="K43" s="215"/>
    </row>
    <row r="44" spans="2:11" customFormat="1" ht="15" customHeight="1" x14ac:dyDescent="0.2">
      <c r="B44" s="218"/>
      <c r="C44" s="219"/>
      <c r="D44" s="217"/>
      <c r="E44" s="220" t="s">
        <v>6573</v>
      </c>
      <c r="F44" s="217"/>
      <c r="G44" s="338" t="s">
        <v>6574</v>
      </c>
      <c r="H44" s="338"/>
      <c r="I44" s="338"/>
      <c r="J44" s="338"/>
      <c r="K44" s="215"/>
    </row>
    <row r="45" spans="2:11" customFormat="1" ht="15" customHeight="1" x14ac:dyDescent="0.2">
      <c r="B45" s="218"/>
      <c r="C45" s="219"/>
      <c r="D45" s="217"/>
      <c r="E45" s="220" t="s">
        <v>294</v>
      </c>
      <c r="F45" s="217"/>
      <c r="G45" s="338" t="s">
        <v>6575</v>
      </c>
      <c r="H45" s="338"/>
      <c r="I45" s="338"/>
      <c r="J45" s="338"/>
      <c r="K45" s="215"/>
    </row>
    <row r="46" spans="2:11" customFormat="1" ht="12.75" customHeight="1" x14ac:dyDescent="0.2">
      <c r="B46" s="218"/>
      <c r="C46" s="219"/>
      <c r="D46" s="217"/>
      <c r="E46" s="217"/>
      <c r="F46" s="217"/>
      <c r="G46" s="217"/>
      <c r="H46" s="217"/>
      <c r="I46" s="217"/>
      <c r="J46" s="217"/>
      <c r="K46" s="215"/>
    </row>
    <row r="47" spans="2:11" customFormat="1" ht="15" customHeight="1" x14ac:dyDescent="0.2">
      <c r="B47" s="218"/>
      <c r="C47" s="219"/>
      <c r="D47" s="338" t="s">
        <v>6576</v>
      </c>
      <c r="E47" s="338"/>
      <c r="F47" s="338"/>
      <c r="G47" s="338"/>
      <c r="H47" s="338"/>
      <c r="I47" s="338"/>
      <c r="J47" s="338"/>
      <c r="K47" s="215"/>
    </row>
    <row r="48" spans="2:11" customFormat="1" ht="15" customHeight="1" x14ac:dyDescent="0.2">
      <c r="B48" s="218"/>
      <c r="C48" s="219"/>
      <c r="D48" s="219"/>
      <c r="E48" s="338" t="s">
        <v>6577</v>
      </c>
      <c r="F48" s="338"/>
      <c r="G48" s="338"/>
      <c r="H48" s="338"/>
      <c r="I48" s="338"/>
      <c r="J48" s="338"/>
      <c r="K48" s="215"/>
    </row>
    <row r="49" spans="2:11" customFormat="1" ht="15" customHeight="1" x14ac:dyDescent="0.2">
      <c r="B49" s="218"/>
      <c r="C49" s="219"/>
      <c r="D49" s="219"/>
      <c r="E49" s="338" t="s">
        <v>6578</v>
      </c>
      <c r="F49" s="338"/>
      <c r="G49" s="338"/>
      <c r="H49" s="338"/>
      <c r="I49" s="338"/>
      <c r="J49" s="338"/>
      <c r="K49" s="215"/>
    </row>
    <row r="50" spans="2:11" customFormat="1" ht="15" customHeight="1" x14ac:dyDescent="0.2">
      <c r="B50" s="218"/>
      <c r="C50" s="219"/>
      <c r="D50" s="219"/>
      <c r="E50" s="338" t="s">
        <v>6579</v>
      </c>
      <c r="F50" s="338"/>
      <c r="G50" s="338"/>
      <c r="H50" s="338"/>
      <c r="I50" s="338"/>
      <c r="J50" s="338"/>
      <c r="K50" s="215"/>
    </row>
    <row r="51" spans="2:11" customFormat="1" ht="15" customHeight="1" x14ac:dyDescent="0.2">
      <c r="B51" s="218"/>
      <c r="C51" s="219"/>
      <c r="D51" s="338" t="s">
        <v>6580</v>
      </c>
      <c r="E51" s="338"/>
      <c r="F51" s="338"/>
      <c r="G51" s="338"/>
      <c r="H51" s="338"/>
      <c r="I51" s="338"/>
      <c r="J51" s="338"/>
      <c r="K51" s="215"/>
    </row>
    <row r="52" spans="2:11" customFormat="1" ht="25.5" customHeight="1" x14ac:dyDescent="0.3">
      <c r="B52" s="214"/>
      <c r="C52" s="339" t="s">
        <v>6581</v>
      </c>
      <c r="D52" s="339"/>
      <c r="E52" s="339"/>
      <c r="F52" s="339"/>
      <c r="G52" s="339"/>
      <c r="H52" s="339"/>
      <c r="I52" s="339"/>
      <c r="J52" s="339"/>
      <c r="K52" s="215"/>
    </row>
    <row r="53" spans="2:11" customFormat="1" ht="5.25" customHeight="1" x14ac:dyDescent="0.2">
      <c r="B53" s="214"/>
      <c r="C53" s="216"/>
      <c r="D53" s="216"/>
      <c r="E53" s="216"/>
      <c r="F53" s="216"/>
      <c r="G53" s="216"/>
      <c r="H53" s="216"/>
      <c r="I53" s="216"/>
      <c r="J53" s="216"/>
      <c r="K53" s="215"/>
    </row>
    <row r="54" spans="2:11" customFormat="1" ht="15" customHeight="1" x14ac:dyDescent="0.2">
      <c r="B54" s="214"/>
      <c r="C54" s="338" t="s">
        <v>6582</v>
      </c>
      <c r="D54" s="338"/>
      <c r="E54" s="338"/>
      <c r="F54" s="338"/>
      <c r="G54" s="338"/>
      <c r="H54" s="338"/>
      <c r="I54" s="338"/>
      <c r="J54" s="338"/>
      <c r="K54" s="215"/>
    </row>
    <row r="55" spans="2:11" customFormat="1" ht="15" customHeight="1" x14ac:dyDescent="0.2">
      <c r="B55" s="214"/>
      <c r="C55" s="338" t="s">
        <v>6583</v>
      </c>
      <c r="D55" s="338"/>
      <c r="E55" s="338"/>
      <c r="F55" s="338"/>
      <c r="G55" s="338"/>
      <c r="H55" s="338"/>
      <c r="I55" s="338"/>
      <c r="J55" s="338"/>
      <c r="K55" s="215"/>
    </row>
    <row r="56" spans="2:11" customFormat="1" ht="12.75" customHeight="1" x14ac:dyDescent="0.2">
      <c r="B56" s="214"/>
      <c r="C56" s="217"/>
      <c r="D56" s="217"/>
      <c r="E56" s="217"/>
      <c r="F56" s="217"/>
      <c r="G56" s="217"/>
      <c r="H56" s="217"/>
      <c r="I56" s="217"/>
      <c r="J56" s="217"/>
      <c r="K56" s="215"/>
    </row>
    <row r="57" spans="2:11" customFormat="1" ht="15" customHeight="1" x14ac:dyDescent="0.2">
      <c r="B57" s="214"/>
      <c r="C57" s="338" t="s">
        <v>6584</v>
      </c>
      <c r="D57" s="338"/>
      <c r="E57" s="338"/>
      <c r="F57" s="338"/>
      <c r="G57" s="338"/>
      <c r="H57" s="338"/>
      <c r="I57" s="338"/>
      <c r="J57" s="338"/>
      <c r="K57" s="215"/>
    </row>
    <row r="58" spans="2:11" customFormat="1" ht="15" customHeight="1" x14ac:dyDescent="0.2">
      <c r="B58" s="214"/>
      <c r="C58" s="219"/>
      <c r="D58" s="338" t="s">
        <v>6585</v>
      </c>
      <c r="E58" s="338"/>
      <c r="F58" s="338"/>
      <c r="G58" s="338"/>
      <c r="H58" s="338"/>
      <c r="I58" s="338"/>
      <c r="J58" s="338"/>
      <c r="K58" s="215"/>
    </row>
    <row r="59" spans="2:11" customFormat="1" ht="15" customHeight="1" x14ac:dyDescent="0.2">
      <c r="B59" s="214"/>
      <c r="C59" s="219"/>
      <c r="D59" s="338" t="s">
        <v>6586</v>
      </c>
      <c r="E59" s="338"/>
      <c r="F59" s="338"/>
      <c r="G59" s="338"/>
      <c r="H59" s="338"/>
      <c r="I59" s="338"/>
      <c r="J59" s="338"/>
      <c r="K59" s="215"/>
    </row>
    <row r="60" spans="2:11" customFormat="1" ht="15" customHeight="1" x14ac:dyDescent="0.2">
      <c r="B60" s="214"/>
      <c r="C60" s="219"/>
      <c r="D60" s="338" t="s">
        <v>6587</v>
      </c>
      <c r="E60" s="338"/>
      <c r="F60" s="338"/>
      <c r="G60" s="338"/>
      <c r="H60" s="338"/>
      <c r="I60" s="338"/>
      <c r="J60" s="338"/>
      <c r="K60" s="215"/>
    </row>
    <row r="61" spans="2:11" customFormat="1" ht="15" customHeight="1" x14ac:dyDescent="0.2">
      <c r="B61" s="214"/>
      <c r="C61" s="219"/>
      <c r="D61" s="338" t="s">
        <v>6588</v>
      </c>
      <c r="E61" s="338"/>
      <c r="F61" s="338"/>
      <c r="G61" s="338"/>
      <c r="H61" s="338"/>
      <c r="I61" s="338"/>
      <c r="J61" s="338"/>
      <c r="K61" s="215"/>
    </row>
    <row r="62" spans="2:11" customFormat="1" ht="15" customHeight="1" x14ac:dyDescent="0.2">
      <c r="B62" s="214"/>
      <c r="C62" s="219"/>
      <c r="D62" s="340" t="s">
        <v>6589</v>
      </c>
      <c r="E62" s="340"/>
      <c r="F62" s="340"/>
      <c r="G62" s="340"/>
      <c r="H62" s="340"/>
      <c r="I62" s="340"/>
      <c r="J62" s="340"/>
      <c r="K62" s="215"/>
    </row>
    <row r="63" spans="2:11" customFormat="1" ht="15" customHeight="1" x14ac:dyDescent="0.2">
      <c r="B63" s="214"/>
      <c r="C63" s="219"/>
      <c r="D63" s="338" t="s">
        <v>6590</v>
      </c>
      <c r="E63" s="338"/>
      <c r="F63" s="338"/>
      <c r="G63" s="338"/>
      <c r="H63" s="338"/>
      <c r="I63" s="338"/>
      <c r="J63" s="338"/>
      <c r="K63" s="215"/>
    </row>
    <row r="64" spans="2:11" customFormat="1" ht="12.75" customHeight="1" x14ac:dyDescent="0.2">
      <c r="B64" s="214"/>
      <c r="C64" s="219"/>
      <c r="D64" s="219"/>
      <c r="E64" s="222"/>
      <c r="F64" s="219"/>
      <c r="G64" s="219"/>
      <c r="H64" s="219"/>
      <c r="I64" s="219"/>
      <c r="J64" s="219"/>
      <c r="K64" s="215"/>
    </row>
    <row r="65" spans="2:11" customFormat="1" ht="15" customHeight="1" x14ac:dyDescent="0.2">
      <c r="B65" s="214"/>
      <c r="C65" s="219"/>
      <c r="D65" s="338" t="s">
        <v>6591</v>
      </c>
      <c r="E65" s="338"/>
      <c r="F65" s="338"/>
      <c r="G65" s="338"/>
      <c r="H65" s="338"/>
      <c r="I65" s="338"/>
      <c r="J65" s="338"/>
      <c r="K65" s="215"/>
    </row>
    <row r="66" spans="2:11" customFormat="1" ht="15" customHeight="1" x14ac:dyDescent="0.2">
      <c r="B66" s="214"/>
      <c r="C66" s="219"/>
      <c r="D66" s="340" t="s">
        <v>6592</v>
      </c>
      <c r="E66" s="340"/>
      <c r="F66" s="340"/>
      <c r="G66" s="340"/>
      <c r="H66" s="340"/>
      <c r="I66" s="340"/>
      <c r="J66" s="340"/>
      <c r="K66" s="215"/>
    </row>
    <row r="67" spans="2:11" customFormat="1" ht="15" customHeight="1" x14ac:dyDescent="0.2">
      <c r="B67" s="214"/>
      <c r="C67" s="219"/>
      <c r="D67" s="338" t="s">
        <v>6593</v>
      </c>
      <c r="E67" s="338"/>
      <c r="F67" s="338"/>
      <c r="G67" s="338"/>
      <c r="H67" s="338"/>
      <c r="I67" s="338"/>
      <c r="J67" s="338"/>
      <c r="K67" s="215"/>
    </row>
    <row r="68" spans="2:11" customFormat="1" ht="15" customHeight="1" x14ac:dyDescent="0.2">
      <c r="B68" s="214"/>
      <c r="C68" s="219"/>
      <c r="D68" s="338" t="s">
        <v>6594</v>
      </c>
      <c r="E68" s="338"/>
      <c r="F68" s="338"/>
      <c r="G68" s="338"/>
      <c r="H68" s="338"/>
      <c r="I68" s="338"/>
      <c r="J68" s="338"/>
      <c r="K68" s="215"/>
    </row>
    <row r="69" spans="2:11" customFormat="1" ht="15" customHeight="1" x14ac:dyDescent="0.2">
      <c r="B69" s="214"/>
      <c r="C69" s="219"/>
      <c r="D69" s="338" t="s">
        <v>6595</v>
      </c>
      <c r="E69" s="338"/>
      <c r="F69" s="338"/>
      <c r="G69" s="338"/>
      <c r="H69" s="338"/>
      <c r="I69" s="338"/>
      <c r="J69" s="338"/>
      <c r="K69" s="215"/>
    </row>
    <row r="70" spans="2:11" customFormat="1" ht="15" customHeight="1" x14ac:dyDescent="0.2">
      <c r="B70" s="214"/>
      <c r="C70" s="219"/>
      <c r="D70" s="338" t="s">
        <v>6596</v>
      </c>
      <c r="E70" s="338"/>
      <c r="F70" s="338"/>
      <c r="G70" s="338"/>
      <c r="H70" s="338"/>
      <c r="I70" s="338"/>
      <c r="J70" s="338"/>
      <c r="K70" s="215"/>
    </row>
    <row r="71" spans="2:11" customFormat="1" ht="12.75" customHeight="1" x14ac:dyDescent="0.2">
      <c r="B71" s="223"/>
      <c r="C71" s="224"/>
      <c r="D71" s="224"/>
      <c r="E71" s="224"/>
      <c r="F71" s="224"/>
      <c r="G71" s="224"/>
      <c r="H71" s="224"/>
      <c r="I71" s="224"/>
      <c r="J71" s="224"/>
      <c r="K71" s="225"/>
    </row>
    <row r="72" spans="2:11" customFormat="1" ht="18.75" customHeight="1" x14ac:dyDescent="0.2">
      <c r="B72" s="226"/>
      <c r="C72" s="226"/>
      <c r="D72" s="226"/>
      <c r="E72" s="226"/>
      <c r="F72" s="226"/>
      <c r="G72" s="226"/>
      <c r="H72" s="226"/>
      <c r="I72" s="226"/>
      <c r="J72" s="226"/>
      <c r="K72" s="227"/>
    </row>
    <row r="73" spans="2:11" customFormat="1" ht="18.75" customHeight="1" x14ac:dyDescent="0.2">
      <c r="B73" s="227"/>
      <c r="C73" s="227"/>
      <c r="D73" s="227"/>
      <c r="E73" s="227"/>
      <c r="F73" s="227"/>
      <c r="G73" s="227"/>
      <c r="H73" s="227"/>
      <c r="I73" s="227"/>
      <c r="J73" s="227"/>
      <c r="K73" s="227"/>
    </row>
    <row r="74" spans="2:11" customFormat="1" ht="7.5" customHeight="1" x14ac:dyDescent="0.2">
      <c r="B74" s="228"/>
      <c r="C74" s="229"/>
      <c r="D74" s="229"/>
      <c r="E74" s="229"/>
      <c r="F74" s="229"/>
      <c r="G74" s="229"/>
      <c r="H74" s="229"/>
      <c r="I74" s="229"/>
      <c r="J74" s="229"/>
      <c r="K74" s="230"/>
    </row>
    <row r="75" spans="2:11" customFormat="1" ht="45" customHeight="1" x14ac:dyDescent="0.2">
      <c r="B75" s="231"/>
      <c r="C75" s="333" t="s">
        <v>6597</v>
      </c>
      <c r="D75" s="333"/>
      <c r="E75" s="333"/>
      <c r="F75" s="333"/>
      <c r="G75" s="333"/>
      <c r="H75" s="333"/>
      <c r="I75" s="333"/>
      <c r="J75" s="333"/>
      <c r="K75" s="232"/>
    </row>
    <row r="76" spans="2:11" customFormat="1" ht="17.25" customHeight="1" x14ac:dyDescent="0.2">
      <c r="B76" s="231"/>
      <c r="C76" s="233" t="s">
        <v>6598</v>
      </c>
      <c r="D76" s="233"/>
      <c r="E76" s="233"/>
      <c r="F76" s="233" t="s">
        <v>6599</v>
      </c>
      <c r="G76" s="234"/>
      <c r="H76" s="233" t="s">
        <v>53</v>
      </c>
      <c r="I76" s="233" t="s">
        <v>56</v>
      </c>
      <c r="J76" s="233" t="s">
        <v>6600</v>
      </c>
      <c r="K76" s="232"/>
    </row>
    <row r="77" spans="2:11" customFormat="1" ht="17.25" customHeight="1" x14ac:dyDescent="0.2">
      <c r="B77" s="231"/>
      <c r="C77" s="235" t="s">
        <v>6601</v>
      </c>
      <c r="D77" s="235"/>
      <c r="E77" s="235"/>
      <c r="F77" s="236" t="s">
        <v>6602</v>
      </c>
      <c r="G77" s="237"/>
      <c r="H77" s="235"/>
      <c r="I77" s="235"/>
      <c r="J77" s="235" t="s">
        <v>6603</v>
      </c>
      <c r="K77" s="232"/>
    </row>
    <row r="78" spans="2:11" customFormat="1" ht="5.25" customHeight="1" x14ac:dyDescent="0.2">
      <c r="B78" s="231"/>
      <c r="C78" s="238"/>
      <c r="D78" s="238"/>
      <c r="E78" s="238"/>
      <c r="F78" s="238"/>
      <c r="G78" s="239"/>
      <c r="H78" s="238"/>
      <c r="I78" s="238"/>
      <c r="J78" s="238"/>
      <c r="K78" s="232"/>
    </row>
    <row r="79" spans="2:11" customFormat="1" ht="15" customHeight="1" x14ac:dyDescent="0.2">
      <c r="B79" s="231"/>
      <c r="C79" s="220" t="s">
        <v>52</v>
      </c>
      <c r="D79" s="240"/>
      <c r="E79" s="240"/>
      <c r="F79" s="241" t="s">
        <v>6604</v>
      </c>
      <c r="G79" s="242"/>
      <c r="H79" s="220" t="s">
        <v>6605</v>
      </c>
      <c r="I79" s="220" t="s">
        <v>6606</v>
      </c>
      <c r="J79" s="220">
        <v>20</v>
      </c>
      <c r="K79" s="232"/>
    </row>
    <row r="80" spans="2:11" customFormat="1" ht="15" customHeight="1" x14ac:dyDescent="0.2">
      <c r="B80" s="231"/>
      <c r="C80" s="220" t="s">
        <v>6607</v>
      </c>
      <c r="D80" s="220"/>
      <c r="E80" s="220"/>
      <c r="F80" s="241" t="s">
        <v>6604</v>
      </c>
      <c r="G80" s="242"/>
      <c r="H80" s="220" t="s">
        <v>6608</v>
      </c>
      <c r="I80" s="220" t="s">
        <v>6606</v>
      </c>
      <c r="J80" s="220">
        <v>120</v>
      </c>
      <c r="K80" s="232"/>
    </row>
    <row r="81" spans="2:11" customFormat="1" ht="15" customHeight="1" x14ac:dyDescent="0.2">
      <c r="B81" s="243"/>
      <c r="C81" s="220" t="s">
        <v>6609</v>
      </c>
      <c r="D81" s="220"/>
      <c r="E81" s="220"/>
      <c r="F81" s="241" t="s">
        <v>6610</v>
      </c>
      <c r="G81" s="242"/>
      <c r="H81" s="220" t="s">
        <v>6611</v>
      </c>
      <c r="I81" s="220" t="s">
        <v>6606</v>
      </c>
      <c r="J81" s="220">
        <v>50</v>
      </c>
      <c r="K81" s="232"/>
    </row>
    <row r="82" spans="2:11" customFormat="1" ht="15" customHeight="1" x14ac:dyDescent="0.2">
      <c r="B82" s="243"/>
      <c r="C82" s="220" t="s">
        <v>6612</v>
      </c>
      <c r="D82" s="220"/>
      <c r="E82" s="220"/>
      <c r="F82" s="241" t="s">
        <v>6604</v>
      </c>
      <c r="G82" s="242"/>
      <c r="H82" s="220" t="s">
        <v>6613</v>
      </c>
      <c r="I82" s="220" t="s">
        <v>6614</v>
      </c>
      <c r="J82" s="220"/>
      <c r="K82" s="232"/>
    </row>
    <row r="83" spans="2:11" customFormat="1" ht="15" customHeight="1" x14ac:dyDescent="0.2">
      <c r="B83" s="243"/>
      <c r="C83" s="220" t="s">
        <v>6615</v>
      </c>
      <c r="D83" s="220"/>
      <c r="E83" s="220"/>
      <c r="F83" s="241" t="s">
        <v>6610</v>
      </c>
      <c r="G83" s="220"/>
      <c r="H83" s="220" t="s">
        <v>6616</v>
      </c>
      <c r="I83" s="220" t="s">
        <v>6606</v>
      </c>
      <c r="J83" s="220">
        <v>15</v>
      </c>
      <c r="K83" s="232"/>
    </row>
    <row r="84" spans="2:11" customFormat="1" ht="15" customHeight="1" x14ac:dyDescent="0.2">
      <c r="B84" s="243"/>
      <c r="C84" s="220" t="s">
        <v>6617</v>
      </c>
      <c r="D84" s="220"/>
      <c r="E84" s="220"/>
      <c r="F84" s="241" t="s">
        <v>6610</v>
      </c>
      <c r="G84" s="220"/>
      <c r="H84" s="220" t="s">
        <v>6618</v>
      </c>
      <c r="I84" s="220" t="s">
        <v>6606</v>
      </c>
      <c r="J84" s="220">
        <v>15</v>
      </c>
      <c r="K84" s="232"/>
    </row>
    <row r="85" spans="2:11" customFormat="1" ht="15" customHeight="1" x14ac:dyDescent="0.2">
      <c r="B85" s="243"/>
      <c r="C85" s="220" t="s">
        <v>6619</v>
      </c>
      <c r="D85" s="220"/>
      <c r="E85" s="220"/>
      <c r="F85" s="241" t="s">
        <v>6610</v>
      </c>
      <c r="G85" s="220"/>
      <c r="H85" s="220" t="s">
        <v>6620</v>
      </c>
      <c r="I85" s="220" t="s">
        <v>6606</v>
      </c>
      <c r="J85" s="220">
        <v>20</v>
      </c>
      <c r="K85" s="232"/>
    </row>
    <row r="86" spans="2:11" customFormat="1" ht="15" customHeight="1" x14ac:dyDescent="0.2">
      <c r="B86" s="243"/>
      <c r="C86" s="220" t="s">
        <v>6621</v>
      </c>
      <c r="D86" s="220"/>
      <c r="E86" s="220"/>
      <c r="F86" s="241" t="s">
        <v>6610</v>
      </c>
      <c r="G86" s="220"/>
      <c r="H86" s="220" t="s">
        <v>6622</v>
      </c>
      <c r="I86" s="220" t="s">
        <v>6606</v>
      </c>
      <c r="J86" s="220">
        <v>20</v>
      </c>
      <c r="K86" s="232"/>
    </row>
    <row r="87" spans="2:11" customFormat="1" ht="15" customHeight="1" x14ac:dyDescent="0.2">
      <c r="B87" s="243"/>
      <c r="C87" s="220" t="s">
        <v>6623</v>
      </c>
      <c r="D87" s="220"/>
      <c r="E87" s="220"/>
      <c r="F87" s="241" t="s">
        <v>6610</v>
      </c>
      <c r="G87" s="242"/>
      <c r="H87" s="220" t="s">
        <v>6624</v>
      </c>
      <c r="I87" s="220" t="s">
        <v>6606</v>
      </c>
      <c r="J87" s="220">
        <v>50</v>
      </c>
      <c r="K87" s="232"/>
    </row>
    <row r="88" spans="2:11" customFormat="1" ht="15" customHeight="1" x14ac:dyDescent="0.2">
      <c r="B88" s="243"/>
      <c r="C88" s="220" t="s">
        <v>6625</v>
      </c>
      <c r="D88" s="220"/>
      <c r="E88" s="220"/>
      <c r="F88" s="241" t="s">
        <v>6610</v>
      </c>
      <c r="G88" s="242"/>
      <c r="H88" s="220" t="s">
        <v>6626</v>
      </c>
      <c r="I88" s="220" t="s">
        <v>6606</v>
      </c>
      <c r="J88" s="220">
        <v>20</v>
      </c>
      <c r="K88" s="232"/>
    </row>
    <row r="89" spans="2:11" customFormat="1" ht="15" customHeight="1" x14ac:dyDescent="0.2">
      <c r="B89" s="243"/>
      <c r="C89" s="220" t="s">
        <v>6627</v>
      </c>
      <c r="D89" s="220"/>
      <c r="E89" s="220"/>
      <c r="F89" s="241" t="s">
        <v>6610</v>
      </c>
      <c r="G89" s="242"/>
      <c r="H89" s="220" t="s">
        <v>6628</v>
      </c>
      <c r="I89" s="220" t="s">
        <v>6606</v>
      </c>
      <c r="J89" s="220">
        <v>20</v>
      </c>
      <c r="K89" s="232"/>
    </row>
    <row r="90" spans="2:11" customFormat="1" ht="15" customHeight="1" x14ac:dyDescent="0.2">
      <c r="B90" s="243"/>
      <c r="C90" s="220" t="s">
        <v>6629</v>
      </c>
      <c r="D90" s="220"/>
      <c r="E90" s="220"/>
      <c r="F90" s="241" t="s">
        <v>6610</v>
      </c>
      <c r="G90" s="242"/>
      <c r="H90" s="220" t="s">
        <v>6630</v>
      </c>
      <c r="I90" s="220" t="s">
        <v>6606</v>
      </c>
      <c r="J90" s="220">
        <v>50</v>
      </c>
      <c r="K90" s="232"/>
    </row>
    <row r="91" spans="2:11" customFormat="1" ht="15" customHeight="1" x14ac:dyDescent="0.2">
      <c r="B91" s="243"/>
      <c r="C91" s="220" t="s">
        <v>6631</v>
      </c>
      <c r="D91" s="220"/>
      <c r="E91" s="220"/>
      <c r="F91" s="241" t="s">
        <v>6610</v>
      </c>
      <c r="G91" s="242"/>
      <c r="H91" s="220" t="s">
        <v>6631</v>
      </c>
      <c r="I91" s="220" t="s">
        <v>6606</v>
      </c>
      <c r="J91" s="220">
        <v>50</v>
      </c>
      <c r="K91" s="232"/>
    </row>
    <row r="92" spans="2:11" customFormat="1" ht="15" customHeight="1" x14ac:dyDescent="0.2">
      <c r="B92" s="243"/>
      <c r="C92" s="220" t="s">
        <v>6632</v>
      </c>
      <c r="D92" s="220"/>
      <c r="E92" s="220"/>
      <c r="F92" s="241" t="s">
        <v>6610</v>
      </c>
      <c r="G92" s="242"/>
      <c r="H92" s="220" t="s">
        <v>6633</v>
      </c>
      <c r="I92" s="220" t="s">
        <v>6606</v>
      </c>
      <c r="J92" s="220">
        <v>255</v>
      </c>
      <c r="K92" s="232"/>
    </row>
    <row r="93" spans="2:11" customFormat="1" ht="15" customHeight="1" x14ac:dyDescent="0.2">
      <c r="B93" s="243"/>
      <c r="C93" s="220" t="s">
        <v>6634</v>
      </c>
      <c r="D93" s="220"/>
      <c r="E93" s="220"/>
      <c r="F93" s="241" t="s">
        <v>6604</v>
      </c>
      <c r="G93" s="242"/>
      <c r="H93" s="220" t="s">
        <v>6635</v>
      </c>
      <c r="I93" s="220" t="s">
        <v>6636</v>
      </c>
      <c r="J93" s="220"/>
      <c r="K93" s="232"/>
    </row>
    <row r="94" spans="2:11" customFormat="1" ht="15" customHeight="1" x14ac:dyDescent="0.2">
      <c r="B94" s="243"/>
      <c r="C94" s="220" t="s">
        <v>6637</v>
      </c>
      <c r="D94" s="220"/>
      <c r="E94" s="220"/>
      <c r="F94" s="241" t="s">
        <v>6604</v>
      </c>
      <c r="G94" s="242"/>
      <c r="H94" s="220" t="s">
        <v>6638</v>
      </c>
      <c r="I94" s="220" t="s">
        <v>6639</v>
      </c>
      <c r="J94" s="220"/>
      <c r="K94" s="232"/>
    </row>
    <row r="95" spans="2:11" customFormat="1" ht="15" customHeight="1" x14ac:dyDescent="0.2">
      <c r="B95" s="243"/>
      <c r="C95" s="220" t="s">
        <v>6640</v>
      </c>
      <c r="D95" s="220"/>
      <c r="E95" s="220"/>
      <c r="F95" s="241" t="s">
        <v>6604</v>
      </c>
      <c r="G95" s="242"/>
      <c r="H95" s="220" t="s">
        <v>6640</v>
      </c>
      <c r="I95" s="220" t="s">
        <v>6639</v>
      </c>
      <c r="J95" s="220"/>
      <c r="K95" s="232"/>
    </row>
    <row r="96" spans="2:11" customFormat="1" ht="15" customHeight="1" x14ac:dyDescent="0.2">
      <c r="B96" s="243"/>
      <c r="C96" s="220" t="s">
        <v>37</v>
      </c>
      <c r="D96" s="220"/>
      <c r="E96" s="220"/>
      <c r="F96" s="241" t="s">
        <v>6604</v>
      </c>
      <c r="G96" s="242"/>
      <c r="H96" s="220" t="s">
        <v>6641</v>
      </c>
      <c r="I96" s="220" t="s">
        <v>6639</v>
      </c>
      <c r="J96" s="220"/>
      <c r="K96" s="232"/>
    </row>
    <row r="97" spans="2:11" customFormat="1" ht="15" customHeight="1" x14ac:dyDescent="0.2">
      <c r="B97" s="243"/>
      <c r="C97" s="220" t="s">
        <v>47</v>
      </c>
      <c r="D97" s="220"/>
      <c r="E97" s="220"/>
      <c r="F97" s="241" t="s">
        <v>6604</v>
      </c>
      <c r="G97" s="242"/>
      <c r="H97" s="220" t="s">
        <v>6642</v>
      </c>
      <c r="I97" s="220" t="s">
        <v>6639</v>
      </c>
      <c r="J97" s="220"/>
      <c r="K97" s="232"/>
    </row>
    <row r="98" spans="2:11" customFormat="1" ht="15" customHeight="1" x14ac:dyDescent="0.2">
      <c r="B98" s="244"/>
      <c r="C98" s="245"/>
      <c r="D98" s="245"/>
      <c r="E98" s="245"/>
      <c r="F98" s="245"/>
      <c r="G98" s="245"/>
      <c r="H98" s="245"/>
      <c r="I98" s="245"/>
      <c r="J98" s="245"/>
      <c r="K98" s="246"/>
    </row>
    <row r="99" spans="2:11" customFormat="1" ht="18.75" customHeight="1" x14ac:dyDescent="0.2">
      <c r="B99" s="247"/>
      <c r="C99" s="248"/>
      <c r="D99" s="248"/>
      <c r="E99" s="248"/>
      <c r="F99" s="248"/>
      <c r="G99" s="248"/>
      <c r="H99" s="248"/>
      <c r="I99" s="248"/>
      <c r="J99" s="248"/>
      <c r="K99" s="247"/>
    </row>
    <row r="100" spans="2:11" customFormat="1" ht="18.75" customHeight="1" x14ac:dyDescent="0.2">
      <c r="B100" s="227"/>
      <c r="C100" s="227"/>
      <c r="D100" s="227"/>
      <c r="E100" s="227"/>
      <c r="F100" s="227"/>
      <c r="G100" s="227"/>
      <c r="H100" s="227"/>
      <c r="I100" s="227"/>
      <c r="J100" s="227"/>
      <c r="K100" s="227"/>
    </row>
    <row r="101" spans="2:11" customFormat="1" ht="7.5" customHeight="1" x14ac:dyDescent="0.2">
      <c r="B101" s="228"/>
      <c r="C101" s="229"/>
      <c r="D101" s="229"/>
      <c r="E101" s="229"/>
      <c r="F101" s="229"/>
      <c r="G101" s="229"/>
      <c r="H101" s="229"/>
      <c r="I101" s="229"/>
      <c r="J101" s="229"/>
      <c r="K101" s="230"/>
    </row>
    <row r="102" spans="2:11" customFormat="1" ht="45" customHeight="1" x14ac:dyDescent="0.2">
      <c r="B102" s="231"/>
      <c r="C102" s="333" t="s">
        <v>6643</v>
      </c>
      <c r="D102" s="333"/>
      <c r="E102" s="333"/>
      <c r="F102" s="333"/>
      <c r="G102" s="333"/>
      <c r="H102" s="333"/>
      <c r="I102" s="333"/>
      <c r="J102" s="333"/>
      <c r="K102" s="232"/>
    </row>
    <row r="103" spans="2:11" customFormat="1" ht="17.25" customHeight="1" x14ac:dyDescent="0.2">
      <c r="B103" s="231"/>
      <c r="C103" s="233" t="s">
        <v>6598</v>
      </c>
      <c r="D103" s="233"/>
      <c r="E103" s="233"/>
      <c r="F103" s="233" t="s">
        <v>6599</v>
      </c>
      <c r="G103" s="234"/>
      <c r="H103" s="233" t="s">
        <v>53</v>
      </c>
      <c r="I103" s="233" t="s">
        <v>56</v>
      </c>
      <c r="J103" s="233" t="s">
        <v>6600</v>
      </c>
      <c r="K103" s="232"/>
    </row>
    <row r="104" spans="2:11" customFormat="1" ht="17.25" customHeight="1" x14ac:dyDescent="0.2">
      <c r="B104" s="231"/>
      <c r="C104" s="235" t="s">
        <v>6601</v>
      </c>
      <c r="D104" s="235"/>
      <c r="E104" s="235"/>
      <c r="F104" s="236" t="s">
        <v>6602</v>
      </c>
      <c r="G104" s="237"/>
      <c r="H104" s="235"/>
      <c r="I104" s="235"/>
      <c r="J104" s="235" t="s">
        <v>6603</v>
      </c>
      <c r="K104" s="232"/>
    </row>
    <row r="105" spans="2:11" customFormat="1" ht="5.25" customHeight="1" x14ac:dyDescent="0.2">
      <c r="B105" s="231"/>
      <c r="C105" s="233"/>
      <c r="D105" s="233"/>
      <c r="E105" s="233"/>
      <c r="F105" s="233"/>
      <c r="G105" s="249"/>
      <c r="H105" s="233"/>
      <c r="I105" s="233"/>
      <c r="J105" s="233"/>
      <c r="K105" s="232"/>
    </row>
    <row r="106" spans="2:11" customFormat="1" ht="15" customHeight="1" x14ac:dyDescent="0.2">
      <c r="B106" s="231"/>
      <c r="C106" s="220" t="s">
        <v>52</v>
      </c>
      <c r="D106" s="240"/>
      <c r="E106" s="240"/>
      <c r="F106" s="241" t="s">
        <v>6604</v>
      </c>
      <c r="G106" s="220"/>
      <c r="H106" s="220" t="s">
        <v>6644</v>
      </c>
      <c r="I106" s="220" t="s">
        <v>6606</v>
      </c>
      <c r="J106" s="220">
        <v>20</v>
      </c>
      <c r="K106" s="232"/>
    </row>
    <row r="107" spans="2:11" customFormat="1" ht="15" customHeight="1" x14ac:dyDescent="0.2">
      <c r="B107" s="231"/>
      <c r="C107" s="220" t="s">
        <v>6607</v>
      </c>
      <c r="D107" s="220"/>
      <c r="E107" s="220"/>
      <c r="F107" s="241" t="s">
        <v>6604</v>
      </c>
      <c r="G107" s="220"/>
      <c r="H107" s="220" t="s">
        <v>6644</v>
      </c>
      <c r="I107" s="220" t="s">
        <v>6606</v>
      </c>
      <c r="J107" s="220">
        <v>120</v>
      </c>
      <c r="K107" s="232"/>
    </row>
    <row r="108" spans="2:11" customFormat="1" ht="15" customHeight="1" x14ac:dyDescent="0.2">
      <c r="B108" s="243"/>
      <c r="C108" s="220" t="s">
        <v>6609</v>
      </c>
      <c r="D108" s="220"/>
      <c r="E108" s="220"/>
      <c r="F108" s="241" t="s">
        <v>6610</v>
      </c>
      <c r="G108" s="220"/>
      <c r="H108" s="220" t="s">
        <v>6644</v>
      </c>
      <c r="I108" s="220" t="s">
        <v>6606</v>
      </c>
      <c r="J108" s="220">
        <v>50</v>
      </c>
      <c r="K108" s="232"/>
    </row>
    <row r="109" spans="2:11" customFormat="1" ht="15" customHeight="1" x14ac:dyDescent="0.2">
      <c r="B109" s="243"/>
      <c r="C109" s="220" t="s">
        <v>6612</v>
      </c>
      <c r="D109" s="220"/>
      <c r="E109" s="220"/>
      <c r="F109" s="241" t="s">
        <v>6604</v>
      </c>
      <c r="G109" s="220"/>
      <c r="H109" s="220" t="s">
        <v>6644</v>
      </c>
      <c r="I109" s="220" t="s">
        <v>6614</v>
      </c>
      <c r="J109" s="220"/>
      <c r="K109" s="232"/>
    </row>
    <row r="110" spans="2:11" customFormat="1" ht="15" customHeight="1" x14ac:dyDescent="0.2">
      <c r="B110" s="243"/>
      <c r="C110" s="220" t="s">
        <v>6623</v>
      </c>
      <c r="D110" s="220"/>
      <c r="E110" s="220"/>
      <c r="F110" s="241" t="s">
        <v>6610</v>
      </c>
      <c r="G110" s="220"/>
      <c r="H110" s="220" t="s">
        <v>6644</v>
      </c>
      <c r="I110" s="220" t="s">
        <v>6606</v>
      </c>
      <c r="J110" s="220">
        <v>50</v>
      </c>
      <c r="K110" s="232"/>
    </row>
    <row r="111" spans="2:11" customFormat="1" ht="15" customHeight="1" x14ac:dyDescent="0.2">
      <c r="B111" s="243"/>
      <c r="C111" s="220" t="s">
        <v>6631</v>
      </c>
      <c r="D111" s="220"/>
      <c r="E111" s="220"/>
      <c r="F111" s="241" t="s">
        <v>6610</v>
      </c>
      <c r="G111" s="220"/>
      <c r="H111" s="220" t="s">
        <v>6644</v>
      </c>
      <c r="I111" s="220" t="s">
        <v>6606</v>
      </c>
      <c r="J111" s="220">
        <v>50</v>
      </c>
      <c r="K111" s="232"/>
    </row>
    <row r="112" spans="2:11" customFormat="1" ht="15" customHeight="1" x14ac:dyDescent="0.2">
      <c r="B112" s="243"/>
      <c r="C112" s="220" t="s">
        <v>6629</v>
      </c>
      <c r="D112" s="220"/>
      <c r="E112" s="220"/>
      <c r="F112" s="241" t="s">
        <v>6610</v>
      </c>
      <c r="G112" s="220"/>
      <c r="H112" s="220" t="s">
        <v>6644</v>
      </c>
      <c r="I112" s="220" t="s">
        <v>6606</v>
      </c>
      <c r="J112" s="220">
        <v>50</v>
      </c>
      <c r="K112" s="232"/>
    </row>
    <row r="113" spans="2:11" customFormat="1" ht="15" customHeight="1" x14ac:dyDescent="0.2">
      <c r="B113" s="243"/>
      <c r="C113" s="220" t="s">
        <v>52</v>
      </c>
      <c r="D113" s="220"/>
      <c r="E113" s="220"/>
      <c r="F113" s="241" t="s">
        <v>6604</v>
      </c>
      <c r="G113" s="220"/>
      <c r="H113" s="220" t="s">
        <v>6645</v>
      </c>
      <c r="I113" s="220" t="s">
        <v>6606</v>
      </c>
      <c r="J113" s="220">
        <v>20</v>
      </c>
      <c r="K113" s="232"/>
    </row>
    <row r="114" spans="2:11" customFormat="1" ht="15" customHeight="1" x14ac:dyDescent="0.2">
      <c r="B114" s="243"/>
      <c r="C114" s="220" t="s">
        <v>6646</v>
      </c>
      <c r="D114" s="220"/>
      <c r="E114" s="220"/>
      <c r="F114" s="241" t="s">
        <v>6604</v>
      </c>
      <c r="G114" s="220"/>
      <c r="H114" s="220" t="s">
        <v>6647</v>
      </c>
      <c r="I114" s="220" t="s">
        <v>6606</v>
      </c>
      <c r="J114" s="220">
        <v>120</v>
      </c>
      <c r="K114" s="232"/>
    </row>
    <row r="115" spans="2:11" customFormat="1" ht="15" customHeight="1" x14ac:dyDescent="0.2">
      <c r="B115" s="243"/>
      <c r="C115" s="220" t="s">
        <v>37</v>
      </c>
      <c r="D115" s="220"/>
      <c r="E115" s="220"/>
      <c r="F115" s="241" t="s">
        <v>6604</v>
      </c>
      <c r="G115" s="220"/>
      <c r="H115" s="220" t="s">
        <v>6648</v>
      </c>
      <c r="I115" s="220" t="s">
        <v>6639</v>
      </c>
      <c r="J115" s="220"/>
      <c r="K115" s="232"/>
    </row>
    <row r="116" spans="2:11" customFormat="1" ht="15" customHeight="1" x14ac:dyDescent="0.2">
      <c r="B116" s="243"/>
      <c r="C116" s="220" t="s">
        <v>47</v>
      </c>
      <c r="D116" s="220"/>
      <c r="E116" s="220"/>
      <c r="F116" s="241" t="s">
        <v>6604</v>
      </c>
      <c r="G116" s="220"/>
      <c r="H116" s="220" t="s">
        <v>6649</v>
      </c>
      <c r="I116" s="220" t="s">
        <v>6639</v>
      </c>
      <c r="J116" s="220"/>
      <c r="K116" s="232"/>
    </row>
    <row r="117" spans="2:11" customFormat="1" ht="15" customHeight="1" x14ac:dyDescent="0.2">
      <c r="B117" s="243"/>
      <c r="C117" s="220" t="s">
        <v>56</v>
      </c>
      <c r="D117" s="220"/>
      <c r="E117" s="220"/>
      <c r="F117" s="241" t="s">
        <v>6604</v>
      </c>
      <c r="G117" s="220"/>
      <c r="H117" s="220" t="s">
        <v>6650</v>
      </c>
      <c r="I117" s="220" t="s">
        <v>6651</v>
      </c>
      <c r="J117" s="220"/>
      <c r="K117" s="232"/>
    </row>
    <row r="118" spans="2:11" customFormat="1" ht="15" customHeight="1" x14ac:dyDescent="0.2">
      <c r="B118" s="244"/>
      <c r="C118" s="250"/>
      <c r="D118" s="250"/>
      <c r="E118" s="250"/>
      <c r="F118" s="250"/>
      <c r="G118" s="250"/>
      <c r="H118" s="250"/>
      <c r="I118" s="250"/>
      <c r="J118" s="250"/>
      <c r="K118" s="246"/>
    </row>
    <row r="119" spans="2:11" customFormat="1" ht="18.75" customHeight="1" x14ac:dyDescent="0.2">
      <c r="B119" s="251"/>
      <c r="C119" s="252"/>
      <c r="D119" s="252"/>
      <c r="E119" s="252"/>
      <c r="F119" s="253"/>
      <c r="G119" s="252"/>
      <c r="H119" s="252"/>
      <c r="I119" s="252"/>
      <c r="J119" s="252"/>
      <c r="K119" s="251"/>
    </row>
    <row r="120" spans="2:11" customFormat="1" ht="18.75" customHeight="1" x14ac:dyDescent="0.2">
      <c r="B120" s="227"/>
      <c r="C120" s="227"/>
      <c r="D120" s="227"/>
      <c r="E120" s="227"/>
      <c r="F120" s="227"/>
      <c r="G120" s="227"/>
      <c r="H120" s="227"/>
      <c r="I120" s="227"/>
      <c r="J120" s="227"/>
      <c r="K120" s="227"/>
    </row>
    <row r="121" spans="2:11" customFormat="1" ht="7.5" customHeight="1" x14ac:dyDescent="0.2">
      <c r="B121" s="254"/>
      <c r="C121" s="255"/>
      <c r="D121" s="255"/>
      <c r="E121" s="255"/>
      <c r="F121" s="255"/>
      <c r="G121" s="255"/>
      <c r="H121" s="255"/>
      <c r="I121" s="255"/>
      <c r="J121" s="255"/>
      <c r="K121" s="256"/>
    </row>
    <row r="122" spans="2:11" customFormat="1" ht="45" customHeight="1" x14ac:dyDescent="0.2">
      <c r="B122" s="257"/>
      <c r="C122" s="334" t="s">
        <v>6652</v>
      </c>
      <c r="D122" s="334"/>
      <c r="E122" s="334"/>
      <c r="F122" s="334"/>
      <c r="G122" s="334"/>
      <c r="H122" s="334"/>
      <c r="I122" s="334"/>
      <c r="J122" s="334"/>
      <c r="K122" s="258"/>
    </row>
    <row r="123" spans="2:11" customFormat="1" ht="17.25" customHeight="1" x14ac:dyDescent="0.2">
      <c r="B123" s="259"/>
      <c r="C123" s="233" t="s">
        <v>6598</v>
      </c>
      <c r="D123" s="233"/>
      <c r="E123" s="233"/>
      <c r="F123" s="233" t="s">
        <v>6599</v>
      </c>
      <c r="G123" s="234"/>
      <c r="H123" s="233" t="s">
        <v>53</v>
      </c>
      <c r="I123" s="233" t="s">
        <v>56</v>
      </c>
      <c r="J123" s="233" t="s">
        <v>6600</v>
      </c>
      <c r="K123" s="260"/>
    </row>
    <row r="124" spans="2:11" customFormat="1" ht="17.25" customHeight="1" x14ac:dyDescent="0.2">
      <c r="B124" s="259"/>
      <c r="C124" s="235" t="s">
        <v>6601</v>
      </c>
      <c r="D124" s="235"/>
      <c r="E124" s="235"/>
      <c r="F124" s="236" t="s">
        <v>6602</v>
      </c>
      <c r="G124" s="237"/>
      <c r="H124" s="235"/>
      <c r="I124" s="235"/>
      <c r="J124" s="235" t="s">
        <v>6603</v>
      </c>
      <c r="K124" s="260"/>
    </row>
    <row r="125" spans="2:11" customFormat="1" ht="5.25" customHeight="1" x14ac:dyDescent="0.2">
      <c r="B125" s="261"/>
      <c r="C125" s="238"/>
      <c r="D125" s="238"/>
      <c r="E125" s="238"/>
      <c r="F125" s="238"/>
      <c r="G125" s="262"/>
      <c r="H125" s="238"/>
      <c r="I125" s="238"/>
      <c r="J125" s="238"/>
      <c r="K125" s="263"/>
    </row>
    <row r="126" spans="2:11" customFormat="1" ht="15" customHeight="1" x14ac:dyDescent="0.2">
      <c r="B126" s="261"/>
      <c r="C126" s="220" t="s">
        <v>6607</v>
      </c>
      <c r="D126" s="240"/>
      <c r="E126" s="240"/>
      <c r="F126" s="241" t="s">
        <v>6604</v>
      </c>
      <c r="G126" s="220"/>
      <c r="H126" s="220" t="s">
        <v>6644</v>
      </c>
      <c r="I126" s="220" t="s">
        <v>6606</v>
      </c>
      <c r="J126" s="220">
        <v>120</v>
      </c>
      <c r="K126" s="264"/>
    </row>
    <row r="127" spans="2:11" customFormat="1" ht="15" customHeight="1" x14ac:dyDescent="0.2">
      <c r="B127" s="261"/>
      <c r="C127" s="220" t="s">
        <v>6653</v>
      </c>
      <c r="D127" s="220"/>
      <c r="E127" s="220"/>
      <c r="F127" s="241" t="s">
        <v>6604</v>
      </c>
      <c r="G127" s="220"/>
      <c r="H127" s="220" t="s">
        <v>6654</v>
      </c>
      <c r="I127" s="220" t="s">
        <v>6606</v>
      </c>
      <c r="J127" s="220" t="s">
        <v>6655</v>
      </c>
      <c r="K127" s="264"/>
    </row>
    <row r="128" spans="2:11" customFormat="1" ht="15" customHeight="1" x14ac:dyDescent="0.2">
      <c r="B128" s="261"/>
      <c r="C128" s="220" t="s">
        <v>84</v>
      </c>
      <c r="D128" s="220"/>
      <c r="E128" s="220"/>
      <c r="F128" s="241" t="s">
        <v>6604</v>
      </c>
      <c r="G128" s="220"/>
      <c r="H128" s="220" t="s">
        <v>6656</v>
      </c>
      <c r="I128" s="220" t="s">
        <v>6606</v>
      </c>
      <c r="J128" s="220" t="s">
        <v>6655</v>
      </c>
      <c r="K128" s="264"/>
    </row>
    <row r="129" spans="2:11" customFormat="1" ht="15" customHeight="1" x14ac:dyDescent="0.2">
      <c r="B129" s="261"/>
      <c r="C129" s="220" t="s">
        <v>6615</v>
      </c>
      <c r="D129" s="220"/>
      <c r="E129" s="220"/>
      <c r="F129" s="241" t="s">
        <v>6610</v>
      </c>
      <c r="G129" s="220"/>
      <c r="H129" s="220" t="s">
        <v>6616</v>
      </c>
      <c r="I129" s="220" t="s">
        <v>6606</v>
      </c>
      <c r="J129" s="220">
        <v>15</v>
      </c>
      <c r="K129" s="264"/>
    </row>
    <row r="130" spans="2:11" customFormat="1" ht="15" customHeight="1" x14ac:dyDescent="0.2">
      <c r="B130" s="261"/>
      <c r="C130" s="220" t="s">
        <v>6617</v>
      </c>
      <c r="D130" s="220"/>
      <c r="E130" s="220"/>
      <c r="F130" s="241" t="s">
        <v>6610</v>
      </c>
      <c r="G130" s="220"/>
      <c r="H130" s="220" t="s">
        <v>6618</v>
      </c>
      <c r="I130" s="220" t="s">
        <v>6606</v>
      </c>
      <c r="J130" s="220">
        <v>15</v>
      </c>
      <c r="K130" s="264"/>
    </row>
    <row r="131" spans="2:11" customFormat="1" ht="15" customHeight="1" x14ac:dyDescent="0.2">
      <c r="B131" s="261"/>
      <c r="C131" s="220" t="s">
        <v>6619</v>
      </c>
      <c r="D131" s="220"/>
      <c r="E131" s="220"/>
      <c r="F131" s="241" t="s">
        <v>6610</v>
      </c>
      <c r="G131" s="220"/>
      <c r="H131" s="220" t="s">
        <v>6620</v>
      </c>
      <c r="I131" s="220" t="s">
        <v>6606</v>
      </c>
      <c r="J131" s="220">
        <v>20</v>
      </c>
      <c r="K131" s="264"/>
    </row>
    <row r="132" spans="2:11" customFormat="1" ht="15" customHeight="1" x14ac:dyDescent="0.2">
      <c r="B132" s="261"/>
      <c r="C132" s="220" t="s">
        <v>6621</v>
      </c>
      <c r="D132" s="220"/>
      <c r="E132" s="220"/>
      <c r="F132" s="241" t="s">
        <v>6610</v>
      </c>
      <c r="G132" s="220"/>
      <c r="H132" s="220" t="s">
        <v>6622</v>
      </c>
      <c r="I132" s="220" t="s">
        <v>6606</v>
      </c>
      <c r="J132" s="220">
        <v>20</v>
      </c>
      <c r="K132" s="264"/>
    </row>
    <row r="133" spans="2:11" customFormat="1" ht="15" customHeight="1" x14ac:dyDescent="0.2">
      <c r="B133" s="261"/>
      <c r="C133" s="220" t="s">
        <v>6609</v>
      </c>
      <c r="D133" s="220"/>
      <c r="E133" s="220"/>
      <c r="F133" s="241" t="s">
        <v>6610</v>
      </c>
      <c r="G133" s="220"/>
      <c r="H133" s="220" t="s">
        <v>6644</v>
      </c>
      <c r="I133" s="220" t="s">
        <v>6606</v>
      </c>
      <c r="J133" s="220">
        <v>50</v>
      </c>
      <c r="K133" s="264"/>
    </row>
    <row r="134" spans="2:11" customFormat="1" ht="15" customHeight="1" x14ac:dyDescent="0.2">
      <c r="B134" s="261"/>
      <c r="C134" s="220" t="s">
        <v>6623</v>
      </c>
      <c r="D134" s="220"/>
      <c r="E134" s="220"/>
      <c r="F134" s="241" t="s">
        <v>6610</v>
      </c>
      <c r="G134" s="220"/>
      <c r="H134" s="220" t="s">
        <v>6644</v>
      </c>
      <c r="I134" s="220" t="s">
        <v>6606</v>
      </c>
      <c r="J134" s="220">
        <v>50</v>
      </c>
      <c r="K134" s="264"/>
    </row>
    <row r="135" spans="2:11" customFormat="1" ht="15" customHeight="1" x14ac:dyDescent="0.2">
      <c r="B135" s="261"/>
      <c r="C135" s="220" t="s">
        <v>6629</v>
      </c>
      <c r="D135" s="220"/>
      <c r="E135" s="220"/>
      <c r="F135" s="241" t="s">
        <v>6610</v>
      </c>
      <c r="G135" s="220"/>
      <c r="H135" s="220" t="s">
        <v>6644</v>
      </c>
      <c r="I135" s="220" t="s">
        <v>6606</v>
      </c>
      <c r="J135" s="220">
        <v>50</v>
      </c>
      <c r="K135" s="264"/>
    </row>
    <row r="136" spans="2:11" customFormat="1" ht="15" customHeight="1" x14ac:dyDescent="0.2">
      <c r="B136" s="261"/>
      <c r="C136" s="220" t="s">
        <v>6631</v>
      </c>
      <c r="D136" s="220"/>
      <c r="E136" s="220"/>
      <c r="F136" s="241" t="s">
        <v>6610</v>
      </c>
      <c r="G136" s="220"/>
      <c r="H136" s="220" t="s">
        <v>6644</v>
      </c>
      <c r="I136" s="220" t="s">
        <v>6606</v>
      </c>
      <c r="J136" s="220">
        <v>50</v>
      </c>
      <c r="K136" s="264"/>
    </row>
    <row r="137" spans="2:11" customFormat="1" ht="15" customHeight="1" x14ac:dyDescent="0.2">
      <c r="B137" s="261"/>
      <c r="C137" s="220" t="s">
        <v>6632</v>
      </c>
      <c r="D137" s="220"/>
      <c r="E137" s="220"/>
      <c r="F137" s="241" t="s">
        <v>6610</v>
      </c>
      <c r="G137" s="220"/>
      <c r="H137" s="220" t="s">
        <v>6657</v>
      </c>
      <c r="I137" s="220" t="s">
        <v>6606</v>
      </c>
      <c r="J137" s="220">
        <v>255</v>
      </c>
      <c r="K137" s="264"/>
    </row>
    <row r="138" spans="2:11" customFormat="1" ht="15" customHeight="1" x14ac:dyDescent="0.2">
      <c r="B138" s="261"/>
      <c r="C138" s="220" t="s">
        <v>6634</v>
      </c>
      <c r="D138" s="220"/>
      <c r="E138" s="220"/>
      <c r="F138" s="241" t="s">
        <v>6604</v>
      </c>
      <c r="G138" s="220"/>
      <c r="H138" s="220" t="s">
        <v>6658</v>
      </c>
      <c r="I138" s="220" t="s">
        <v>6636</v>
      </c>
      <c r="J138" s="220"/>
      <c r="K138" s="264"/>
    </row>
    <row r="139" spans="2:11" customFormat="1" ht="15" customHeight="1" x14ac:dyDescent="0.2">
      <c r="B139" s="261"/>
      <c r="C139" s="220" t="s">
        <v>6637</v>
      </c>
      <c r="D139" s="220"/>
      <c r="E139" s="220"/>
      <c r="F139" s="241" t="s">
        <v>6604</v>
      </c>
      <c r="G139" s="220"/>
      <c r="H139" s="220" t="s">
        <v>6659</v>
      </c>
      <c r="I139" s="220" t="s">
        <v>6639</v>
      </c>
      <c r="J139" s="220"/>
      <c r="K139" s="264"/>
    </row>
    <row r="140" spans="2:11" customFormat="1" ht="15" customHeight="1" x14ac:dyDescent="0.2">
      <c r="B140" s="261"/>
      <c r="C140" s="220" t="s">
        <v>6640</v>
      </c>
      <c r="D140" s="220"/>
      <c r="E140" s="220"/>
      <c r="F140" s="241" t="s">
        <v>6604</v>
      </c>
      <c r="G140" s="220"/>
      <c r="H140" s="220" t="s">
        <v>6640</v>
      </c>
      <c r="I140" s="220" t="s">
        <v>6639</v>
      </c>
      <c r="J140" s="220"/>
      <c r="K140" s="264"/>
    </row>
    <row r="141" spans="2:11" customFormat="1" ht="15" customHeight="1" x14ac:dyDescent="0.2">
      <c r="B141" s="261"/>
      <c r="C141" s="220" t="s">
        <v>37</v>
      </c>
      <c r="D141" s="220"/>
      <c r="E141" s="220"/>
      <c r="F141" s="241" t="s">
        <v>6604</v>
      </c>
      <c r="G141" s="220"/>
      <c r="H141" s="220" t="s">
        <v>6660</v>
      </c>
      <c r="I141" s="220" t="s">
        <v>6639</v>
      </c>
      <c r="J141" s="220"/>
      <c r="K141" s="264"/>
    </row>
    <row r="142" spans="2:11" customFormat="1" ht="15" customHeight="1" x14ac:dyDescent="0.2">
      <c r="B142" s="261"/>
      <c r="C142" s="220" t="s">
        <v>6661</v>
      </c>
      <c r="D142" s="220"/>
      <c r="E142" s="220"/>
      <c r="F142" s="241" t="s">
        <v>6604</v>
      </c>
      <c r="G142" s="220"/>
      <c r="H142" s="220" t="s">
        <v>6662</v>
      </c>
      <c r="I142" s="220" t="s">
        <v>6639</v>
      </c>
      <c r="J142" s="220"/>
      <c r="K142" s="264"/>
    </row>
    <row r="143" spans="2:11" customFormat="1" ht="15" customHeight="1" x14ac:dyDescent="0.2">
      <c r="B143" s="265"/>
      <c r="C143" s="266"/>
      <c r="D143" s="266"/>
      <c r="E143" s="266"/>
      <c r="F143" s="266"/>
      <c r="G143" s="266"/>
      <c r="H143" s="266"/>
      <c r="I143" s="266"/>
      <c r="J143" s="266"/>
      <c r="K143" s="267"/>
    </row>
    <row r="144" spans="2:11" customFormat="1" ht="18.75" customHeight="1" x14ac:dyDescent="0.2">
      <c r="B144" s="252"/>
      <c r="C144" s="252"/>
      <c r="D144" s="252"/>
      <c r="E144" s="252"/>
      <c r="F144" s="253"/>
      <c r="G144" s="252"/>
      <c r="H144" s="252"/>
      <c r="I144" s="252"/>
      <c r="J144" s="252"/>
      <c r="K144" s="252"/>
    </row>
    <row r="145" spans="2:11" customFormat="1" ht="18.75" customHeight="1" x14ac:dyDescent="0.2">
      <c r="B145" s="227"/>
      <c r="C145" s="227"/>
      <c r="D145" s="227"/>
      <c r="E145" s="227"/>
      <c r="F145" s="227"/>
      <c r="G145" s="227"/>
      <c r="H145" s="227"/>
      <c r="I145" s="227"/>
      <c r="J145" s="227"/>
      <c r="K145" s="227"/>
    </row>
    <row r="146" spans="2:11" customFormat="1" ht="7.5" customHeight="1" x14ac:dyDescent="0.2">
      <c r="B146" s="228"/>
      <c r="C146" s="229"/>
      <c r="D146" s="229"/>
      <c r="E146" s="229"/>
      <c r="F146" s="229"/>
      <c r="G146" s="229"/>
      <c r="H146" s="229"/>
      <c r="I146" s="229"/>
      <c r="J146" s="229"/>
      <c r="K146" s="230"/>
    </row>
    <row r="147" spans="2:11" customFormat="1" ht="45" customHeight="1" x14ac:dyDescent="0.2">
      <c r="B147" s="231"/>
      <c r="C147" s="333" t="s">
        <v>6663</v>
      </c>
      <c r="D147" s="333"/>
      <c r="E147" s="333"/>
      <c r="F147" s="333"/>
      <c r="G147" s="333"/>
      <c r="H147" s="333"/>
      <c r="I147" s="333"/>
      <c r="J147" s="333"/>
      <c r="K147" s="232"/>
    </row>
    <row r="148" spans="2:11" customFormat="1" ht="17.25" customHeight="1" x14ac:dyDescent="0.2">
      <c r="B148" s="231"/>
      <c r="C148" s="233" t="s">
        <v>6598</v>
      </c>
      <c r="D148" s="233"/>
      <c r="E148" s="233"/>
      <c r="F148" s="233" t="s">
        <v>6599</v>
      </c>
      <c r="G148" s="234"/>
      <c r="H148" s="233" t="s">
        <v>53</v>
      </c>
      <c r="I148" s="233" t="s">
        <v>56</v>
      </c>
      <c r="J148" s="233" t="s">
        <v>6600</v>
      </c>
      <c r="K148" s="232"/>
    </row>
    <row r="149" spans="2:11" customFormat="1" ht="17.25" customHeight="1" x14ac:dyDescent="0.2">
      <c r="B149" s="231"/>
      <c r="C149" s="235" t="s">
        <v>6601</v>
      </c>
      <c r="D149" s="235"/>
      <c r="E149" s="235"/>
      <c r="F149" s="236" t="s">
        <v>6602</v>
      </c>
      <c r="G149" s="237"/>
      <c r="H149" s="235"/>
      <c r="I149" s="235"/>
      <c r="J149" s="235" t="s">
        <v>6603</v>
      </c>
      <c r="K149" s="232"/>
    </row>
    <row r="150" spans="2:11" customFormat="1" ht="5.25" customHeight="1" x14ac:dyDescent="0.2">
      <c r="B150" s="243"/>
      <c r="C150" s="238"/>
      <c r="D150" s="238"/>
      <c r="E150" s="238"/>
      <c r="F150" s="238"/>
      <c r="G150" s="239"/>
      <c r="H150" s="238"/>
      <c r="I150" s="238"/>
      <c r="J150" s="238"/>
      <c r="K150" s="264"/>
    </row>
    <row r="151" spans="2:11" customFormat="1" ht="15" customHeight="1" x14ac:dyDescent="0.2">
      <c r="B151" s="243"/>
      <c r="C151" s="268" t="s">
        <v>6607</v>
      </c>
      <c r="D151" s="220"/>
      <c r="E151" s="220"/>
      <c r="F151" s="269" t="s">
        <v>6604</v>
      </c>
      <c r="G151" s="220"/>
      <c r="H151" s="268" t="s">
        <v>6644</v>
      </c>
      <c r="I151" s="268" t="s">
        <v>6606</v>
      </c>
      <c r="J151" s="268">
        <v>120</v>
      </c>
      <c r="K151" s="264"/>
    </row>
    <row r="152" spans="2:11" customFormat="1" ht="15" customHeight="1" x14ac:dyDescent="0.2">
      <c r="B152" s="243"/>
      <c r="C152" s="268" t="s">
        <v>6653</v>
      </c>
      <c r="D152" s="220"/>
      <c r="E152" s="220"/>
      <c r="F152" s="269" t="s">
        <v>6604</v>
      </c>
      <c r="G152" s="220"/>
      <c r="H152" s="268" t="s">
        <v>6664</v>
      </c>
      <c r="I152" s="268" t="s">
        <v>6606</v>
      </c>
      <c r="J152" s="268" t="s">
        <v>6655</v>
      </c>
      <c r="K152" s="264"/>
    </row>
    <row r="153" spans="2:11" customFormat="1" ht="15" customHeight="1" x14ac:dyDescent="0.2">
      <c r="B153" s="243"/>
      <c r="C153" s="268" t="s">
        <v>84</v>
      </c>
      <c r="D153" s="220"/>
      <c r="E153" s="220"/>
      <c r="F153" s="269" t="s">
        <v>6604</v>
      </c>
      <c r="G153" s="220"/>
      <c r="H153" s="268" t="s">
        <v>6665</v>
      </c>
      <c r="I153" s="268" t="s">
        <v>6606</v>
      </c>
      <c r="J153" s="268" t="s">
        <v>6655</v>
      </c>
      <c r="K153" s="264"/>
    </row>
    <row r="154" spans="2:11" customFormat="1" ht="15" customHeight="1" x14ac:dyDescent="0.2">
      <c r="B154" s="243"/>
      <c r="C154" s="268" t="s">
        <v>6609</v>
      </c>
      <c r="D154" s="220"/>
      <c r="E154" s="220"/>
      <c r="F154" s="269" t="s">
        <v>6610</v>
      </c>
      <c r="G154" s="220"/>
      <c r="H154" s="268" t="s">
        <v>6644</v>
      </c>
      <c r="I154" s="268" t="s">
        <v>6606</v>
      </c>
      <c r="J154" s="268">
        <v>50</v>
      </c>
      <c r="K154" s="264"/>
    </row>
    <row r="155" spans="2:11" customFormat="1" ht="15" customHeight="1" x14ac:dyDescent="0.2">
      <c r="B155" s="243"/>
      <c r="C155" s="268" t="s">
        <v>6612</v>
      </c>
      <c r="D155" s="220"/>
      <c r="E155" s="220"/>
      <c r="F155" s="269" t="s">
        <v>6604</v>
      </c>
      <c r="G155" s="220"/>
      <c r="H155" s="268" t="s">
        <v>6644</v>
      </c>
      <c r="I155" s="268" t="s">
        <v>6614</v>
      </c>
      <c r="J155" s="268"/>
      <c r="K155" s="264"/>
    </row>
    <row r="156" spans="2:11" customFormat="1" ht="15" customHeight="1" x14ac:dyDescent="0.2">
      <c r="B156" s="243"/>
      <c r="C156" s="268" t="s">
        <v>6623</v>
      </c>
      <c r="D156" s="220"/>
      <c r="E156" s="220"/>
      <c r="F156" s="269" t="s">
        <v>6610</v>
      </c>
      <c r="G156" s="220"/>
      <c r="H156" s="268" t="s">
        <v>6644</v>
      </c>
      <c r="I156" s="268" t="s">
        <v>6606</v>
      </c>
      <c r="J156" s="268">
        <v>50</v>
      </c>
      <c r="K156" s="264"/>
    </row>
    <row r="157" spans="2:11" customFormat="1" ht="15" customHeight="1" x14ac:dyDescent="0.2">
      <c r="B157" s="243"/>
      <c r="C157" s="268" t="s">
        <v>6631</v>
      </c>
      <c r="D157" s="220"/>
      <c r="E157" s="220"/>
      <c r="F157" s="269" t="s">
        <v>6610</v>
      </c>
      <c r="G157" s="220"/>
      <c r="H157" s="268" t="s">
        <v>6644</v>
      </c>
      <c r="I157" s="268" t="s">
        <v>6606</v>
      </c>
      <c r="J157" s="268">
        <v>50</v>
      </c>
      <c r="K157" s="264"/>
    </row>
    <row r="158" spans="2:11" customFormat="1" ht="15" customHeight="1" x14ac:dyDescent="0.2">
      <c r="B158" s="243"/>
      <c r="C158" s="268" t="s">
        <v>6629</v>
      </c>
      <c r="D158" s="220"/>
      <c r="E158" s="220"/>
      <c r="F158" s="269" t="s">
        <v>6610</v>
      </c>
      <c r="G158" s="220"/>
      <c r="H158" s="268" t="s">
        <v>6644</v>
      </c>
      <c r="I158" s="268" t="s">
        <v>6606</v>
      </c>
      <c r="J158" s="268">
        <v>50</v>
      </c>
      <c r="K158" s="264"/>
    </row>
    <row r="159" spans="2:11" customFormat="1" ht="15" customHeight="1" x14ac:dyDescent="0.2">
      <c r="B159" s="243"/>
      <c r="C159" s="268" t="s">
        <v>235</v>
      </c>
      <c r="D159" s="220"/>
      <c r="E159" s="220"/>
      <c r="F159" s="269" t="s">
        <v>6604</v>
      </c>
      <c r="G159" s="220"/>
      <c r="H159" s="268" t="s">
        <v>6666</v>
      </c>
      <c r="I159" s="268" t="s">
        <v>6606</v>
      </c>
      <c r="J159" s="268" t="s">
        <v>6667</v>
      </c>
      <c r="K159" s="264"/>
    </row>
    <row r="160" spans="2:11" customFormat="1" ht="15" customHeight="1" x14ac:dyDescent="0.2">
      <c r="B160" s="243"/>
      <c r="C160" s="268" t="s">
        <v>6668</v>
      </c>
      <c r="D160" s="220"/>
      <c r="E160" s="220"/>
      <c r="F160" s="269" t="s">
        <v>6604</v>
      </c>
      <c r="G160" s="220"/>
      <c r="H160" s="268" t="s">
        <v>6669</v>
      </c>
      <c r="I160" s="268" t="s">
        <v>6639</v>
      </c>
      <c r="J160" s="268"/>
      <c r="K160" s="264"/>
    </row>
    <row r="161" spans="2:11" customFormat="1" ht="15" customHeight="1" x14ac:dyDescent="0.2">
      <c r="B161" s="270"/>
      <c r="C161" s="250"/>
      <c r="D161" s="250"/>
      <c r="E161" s="250"/>
      <c r="F161" s="250"/>
      <c r="G161" s="250"/>
      <c r="H161" s="250"/>
      <c r="I161" s="250"/>
      <c r="J161" s="250"/>
      <c r="K161" s="271"/>
    </row>
    <row r="162" spans="2:11" customFormat="1" ht="18.75" customHeight="1" x14ac:dyDescent="0.2">
      <c r="B162" s="252"/>
      <c r="C162" s="262"/>
      <c r="D162" s="262"/>
      <c r="E162" s="262"/>
      <c r="F162" s="272"/>
      <c r="G162" s="262"/>
      <c r="H162" s="262"/>
      <c r="I162" s="262"/>
      <c r="J162" s="262"/>
      <c r="K162" s="252"/>
    </row>
    <row r="163" spans="2:11" customFormat="1" ht="18.75" customHeight="1" x14ac:dyDescent="0.2">
      <c r="B163" s="227"/>
      <c r="C163" s="227"/>
      <c r="D163" s="227"/>
      <c r="E163" s="227"/>
      <c r="F163" s="227"/>
      <c r="G163" s="227"/>
      <c r="H163" s="227"/>
      <c r="I163" s="227"/>
      <c r="J163" s="227"/>
      <c r="K163" s="227"/>
    </row>
    <row r="164" spans="2:11" customFormat="1" ht="7.5" customHeight="1" x14ac:dyDescent="0.2">
      <c r="B164" s="209"/>
      <c r="C164" s="210"/>
      <c r="D164" s="210"/>
      <c r="E164" s="210"/>
      <c r="F164" s="210"/>
      <c r="G164" s="210"/>
      <c r="H164" s="210"/>
      <c r="I164" s="210"/>
      <c r="J164" s="210"/>
      <c r="K164" s="211"/>
    </row>
    <row r="165" spans="2:11" customFormat="1" ht="45" customHeight="1" x14ac:dyDescent="0.2">
      <c r="B165" s="212"/>
      <c r="C165" s="334" t="s">
        <v>6670</v>
      </c>
      <c r="D165" s="334"/>
      <c r="E165" s="334"/>
      <c r="F165" s="334"/>
      <c r="G165" s="334"/>
      <c r="H165" s="334"/>
      <c r="I165" s="334"/>
      <c r="J165" s="334"/>
      <c r="K165" s="213"/>
    </row>
    <row r="166" spans="2:11" customFormat="1" ht="17.25" customHeight="1" x14ac:dyDescent="0.2">
      <c r="B166" s="212"/>
      <c r="C166" s="233" t="s">
        <v>6598</v>
      </c>
      <c r="D166" s="233"/>
      <c r="E166" s="233"/>
      <c r="F166" s="233" t="s">
        <v>6599</v>
      </c>
      <c r="G166" s="273"/>
      <c r="H166" s="274" t="s">
        <v>53</v>
      </c>
      <c r="I166" s="274" t="s">
        <v>56</v>
      </c>
      <c r="J166" s="233" t="s">
        <v>6600</v>
      </c>
      <c r="K166" s="213"/>
    </row>
    <row r="167" spans="2:11" customFormat="1" ht="17.25" customHeight="1" x14ac:dyDescent="0.2">
      <c r="B167" s="214"/>
      <c r="C167" s="235" t="s">
        <v>6601</v>
      </c>
      <c r="D167" s="235"/>
      <c r="E167" s="235"/>
      <c r="F167" s="236" t="s">
        <v>6602</v>
      </c>
      <c r="G167" s="275"/>
      <c r="H167" s="276"/>
      <c r="I167" s="276"/>
      <c r="J167" s="235" t="s">
        <v>6603</v>
      </c>
      <c r="K167" s="215"/>
    </row>
    <row r="168" spans="2:11" customFormat="1" ht="5.25" customHeight="1" x14ac:dyDescent="0.2">
      <c r="B168" s="243"/>
      <c r="C168" s="238"/>
      <c r="D168" s="238"/>
      <c r="E168" s="238"/>
      <c r="F168" s="238"/>
      <c r="G168" s="239"/>
      <c r="H168" s="238"/>
      <c r="I168" s="238"/>
      <c r="J168" s="238"/>
      <c r="K168" s="264"/>
    </row>
    <row r="169" spans="2:11" customFormat="1" ht="15" customHeight="1" x14ac:dyDescent="0.2">
      <c r="B169" s="243"/>
      <c r="C169" s="220" t="s">
        <v>6607</v>
      </c>
      <c r="D169" s="220"/>
      <c r="E169" s="220"/>
      <c r="F169" s="241" t="s">
        <v>6604</v>
      </c>
      <c r="G169" s="220"/>
      <c r="H169" s="220" t="s">
        <v>6644</v>
      </c>
      <c r="I169" s="220" t="s">
        <v>6606</v>
      </c>
      <c r="J169" s="220">
        <v>120</v>
      </c>
      <c r="K169" s="264"/>
    </row>
    <row r="170" spans="2:11" customFormat="1" ht="15" customHeight="1" x14ac:dyDescent="0.2">
      <c r="B170" s="243"/>
      <c r="C170" s="220" t="s">
        <v>6653</v>
      </c>
      <c r="D170" s="220"/>
      <c r="E170" s="220"/>
      <c r="F170" s="241" t="s">
        <v>6604</v>
      </c>
      <c r="G170" s="220"/>
      <c r="H170" s="220" t="s">
        <v>6654</v>
      </c>
      <c r="I170" s="220" t="s">
        <v>6606</v>
      </c>
      <c r="J170" s="220" t="s">
        <v>6655</v>
      </c>
      <c r="K170" s="264"/>
    </row>
    <row r="171" spans="2:11" customFormat="1" ht="15" customHeight="1" x14ac:dyDescent="0.2">
      <c r="B171" s="243"/>
      <c r="C171" s="220" t="s">
        <v>84</v>
      </c>
      <c r="D171" s="220"/>
      <c r="E171" s="220"/>
      <c r="F171" s="241" t="s">
        <v>6604</v>
      </c>
      <c r="G171" s="220"/>
      <c r="H171" s="220" t="s">
        <v>6671</v>
      </c>
      <c r="I171" s="220" t="s">
        <v>6606</v>
      </c>
      <c r="J171" s="220" t="s">
        <v>6655</v>
      </c>
      <c r="K171" s="264"/>
    </row>
    <row r="172" spans="2:11" customFormat="1" ht="15" customHeight="1" x14ac:dyDescent="0.2">
      <c r="B172" s="243"/>
      <c r="C172" s="220" t="s">
        <v>6609</v>
      </c>
      <c r="D172" s="220"/>
      <c r="E172" s="220"/>
      <c r="F172" s="241" t="s">
        <v>6610</v>
      </c>
      <c r="G172" s="220"/>
      <c r="H172" s="220" t="s">
        <v>6671</v>
      </c>
      <c r="I172" s="220" t="s">
        <v>6606</v>
      </c>
      <c r="J172" s="220">
        <v>50</v>
      </c>
      <c r="K172" s="264"/>
    </row>
    <row r="173" spans="2:11" customFormat="1" ht="15" customHeight="1" x14ac:dyDescent="0.2">
      <c r="B173" s="243"/>
      <c r="C173" s="220" t="s">
        <v>6612</v>
      </c>
      <c r="D173" s="220"/>
      <c r="E173" s="220"/>
      <c r="F173" s="241" t="s">
        <v>6604</v>
      </c>
      <c r="G173" s="220"/>
      <c r="H173" s="220" t="s">
        <v>6671</v>
      </c>
      <c r="I173" s="220" t="s">
        <v>6614</v>
      </c>
      <c r="J173" s="220"/>
      <c r="K173" s="264"/>
    </row>
    <row r="174" spans="2:11" customFormat="1" ht="15" customHeight="1" x14ac:dyDescent="0.2">
      <c r="B174" s="243"/>
      <c r="C174" s="220" t="s">
        <v>6623</v>
      </c>
      <c r="D174" s="220"/>
      <c r="E174" s="220"/>
      <c r="F174" s="241" t="s">
        <v>6610</v>
      </c>
      <c r="G174" s="220"/>
      <c r="H174" s="220" t="s">
        <v>6671</v>
      </c>
      <c r="I174" s="220" t="s">
        <v>6606</v>
      </c>
      <c r="J174" s="220">
        <v>50</v>
      </c>
      <c r="K174" s="264"/>
    </row>
    <row r="175" spans="2:11" customFormat="1" ht="15" customHeight="1" x14ac:dyDescent="0.2">
      <c r="B175" s="243"/>
      <c r="C175" s="220" t="s">
        <v>6631</v>
      </c>
      <c r="D175" s="220"/>
      <c r="E175" s="220"/>
      <c r="F175" s="241" t="s">
        <v>6610</v>
      </c>
      <c r="G175" s="220"/>
      <c r="H175" s="220" t="s">
        <v>6671</v>
      </c>
      <c r="I175" s="220" t="s">
        <v>6606</v>
      </c>
      <c r="J175" s="220">
        <v>50</v>
      </c>
      <c r="K175" s="264"/>
    </row>
    <row r="176" spans="2:11" customFormat="1" ht="15" customHeight="1" x14ac:dyDescent="0.2">
      <c r="B176" s="243"/>
      <c r="C176" s="220" t="s">
        <v>6629</v>
      </c>
      <c r="D176" s="220"/>
      <c r="E176" s="220"/>
      <c r="F176" s="241" t="s">
        <v>6610</v>
      </c>
      <c r="G176" s="220"/>
      <c r="H176" s="220" t="s">
        <v>6671</v>
      </c>
      <c r="I176" s="220" t="s">
        <v>6606</v>
      </c>
      <c r="J176" s="220">
        <v>50</v>
      </c>
      <c r="K176" s="264"/>
    </row>
    <row r="177" spans="2:11" customFormat="1" ht="15" customHeight="1" x14ac:dyDescent="0.2">
      <c r="B177" s="243"/>
      <c r="C177" s="220" t="s">
        <v>290</v>
      </c>
      <c r="D177" s="220"/>
      <c r="E177" s="220"/>
      <c r="F177" s="241" t="s">
        <v>6604</v>
      </c>
      <c r="G177" s="220"/>
      <c r="H177" s="220" t="s">
        <v>6672</v>
      </c>
      <c r="I177" s="220" t="s">
        <v>6673</v>
      </c>
      <c r="J177" s="220"/>
      <c r="K177" s="264"/>
    </row>
    <row r="178" spans="2:11" customFormat="1" ht="15" customHeight="1" x14ac:dyDescent="0.2">
      <c r="B178" s="243"/>
      <c r="C178" s="220" t="s">
        <v>56</v>
      </c>
      <c r="D178" s="220"/>
      <c r="E178" s="220"/>
      <c r="F178" s="241" t="s">
        <v>6604</v>
      </c>
      <c r="G178" s="220"/>
      <c r="H178" s="220" t="s">
        <v>6674</v>
      </c>
      <c r="I178" s="220" t="s">
        <v>6675</v>
      </c>
      <c r="J178" s="220">
        <v>1</v>
      </c>
      <c r="K178" s="264"/>
    </row>
    <row r="179" spans="2:11" customFormat="1" ht="15" customHeight="1" x14ac:dyDescent="0.2">
      <c r="B179" s="243"/>
      <c r="C179" s="220" t="s">
        <v>52</v>
      </c>
      <c r="D179" s="220"/>
      <c r="E179" s="220"/>
      <c r="F179" s="241" t="s">
        <v>6604</v>
      </c>
      <c r="G179" s="220"/>
      <c r="H179" s="220" t="s">
        <v>6676</v>
      </c>
      <c r="I179" s="220" t="s">
        <v>6606</v>
      </c>
      <c r="J179" s="220">
        <v>20</v>
      </c>
      <c r="K179" s="264"/>
    </row>
    <row r="180" spans="2:11" customFormat="1" ht="15" customHeight="1" x14ac:dyDescent="0.2">
      <c r="B180" s="243"/>
      <c r="C180" s="220" t="s">
        <v>53</v>
      </c>
      <c r="D180" s="220"/>
      <c r="E180" s="220"/>
      <c r="F180" s="241" t="s">
        <v>6604</v>
      </c>
      <c r="G180" s="220"/>
      <c r="H180" s="220" t="s">
        <v>6677</v>
      </c>
      <c r="I180" s="220" t="s">
        <v>6606</v>
      </c>
      <c r="J180" s="220">
        <v>255</v>
      </c>
      <c r="K180" s="264"/>
    </row>
    <row r="181" spans="2:11" customFormat="1" ht="15" customHeight="1" x14ac:dyDescent="0.2">
      <c r="B181" s="243"/>
      <c r="C181" s="220" t="s">
        <v>291</v>
      </c>
      <c r="D181" s="220"/>
      <c r="E181" s="220"/>
      <c r="F181" s="241" t="s">
        <v>6604</v>
      </c>
      <c r="G181" s="220"/>
      <c r="H181" s="220" t="s">
        <v>6568</v>
      </c>
      <c r="I181" s="220" t="s">
        <v>6606</v>
      </c>
      <c r="J181" s="220">
        <v>10</v>
      </c>
      <c r="K181" s="264"/>
    </row>
    <row r="182" spans="2:11" customFormat="1" ht="15" customHeight="1" x14ac:dyDescent="0.2">
      <c r="B182" s="243"/>
      <c r="C182" s="220" t="s">
        <v>292</v>
      </c>
      <c r="D182" s="220"/>
      <c r="E182" s="220"/>
      <c r="F182" s="241" t="s">
        <v>6604</v>
      </c>
      <c r="G182" s="220"/>
      <c r="H182" s="220" t="s">
        <v>6678</v>
      </c>
      <c r="I182" s="220" t="s">
        <v>6639</v>
      </c>
      <c r="J182" s="220"/>
      <c r="K182" s="264"/>
    </row>
    <row r="183" spans="2:11" customFormat="1" ht="15" customHeight="1" x14ac:dyDescent="0.2">
      <c r="B183" s="243"/>
      <c r="C183" s="220" t="s">
        <v>6679</v>
      </c>
      <c r="D183" s="220"/>
      <c r="E183" s="220"/>
      <c r="F183" s="241" t="s">
        <v>6604</v>
      </c>
      <c r="G183" s="220"/>
      <c r="H183" s="220" t="s">
        <v>6680</v>
      </c>
      <c r="I183" s="220" t="s">
        <v>6639</v>
      </c>
      <c r="J183" s="220"/>
      <c r="K183" s="264"/>
    </row>
    <row r="184" spans="2:11" customFormat="1" ht="15" customHeight="1" x14ac:dyDescent="0.2">
      <c r="B184" s="243"/>
      <c r="C184" s="220" t="s">
        <v>6668</v>
      </c>
      <c r="D184" s="220"/>
      <c r="E184" s="220"/>
      <c r="F184" s="241" t="s">
        <v>6604</v>
      </c>
      <c r="G184" s="220"/>
      <c r="H184" s="220" t="s">
        <v>6681</v>
      </c>
      <c r="I184" s="220" t="s">
        <v>6639</v>
      </c>
      <c r="J184" s="220"/>
      <c r="K184" s="264"/>
    </row>
    <row r="185" spans="2:11" customFormat="1" ht="15" customHeight="1" x14ac:dyDescent="0.2">
      <c r="B185" s="243"/>
      <c r="C185" s="220" t="s">
        <v>294</v>
      </c>
      <c r="D185" s="220"/>
      <c r="E185" s="220"/>
      <c r="F185" s="241" t="s">
        <v>6610</v>
      </c>
      <c r="G185" s="220"/>
      <c r="H185" s="220" t="s">
        <v>6682</v>
      </c>
      <c r="I185" s="220" t="s">
        <v>6606</v>
      </c>
      <c r="J185" s="220">
        <v>50</v>
      </c>
      <c r="K185" s="264"/>
    </row>
    <row r="186" spans="2:11" customFormat="1" ht="15" customHeight="1" x14ac:dyDescent="0.2">
      <c r="B186" s="243"/>
      <c r="C186" s="220" t="s">
        <v>6683</v>
      </c>
      <c r="D186" s="220"/>
      <c r="E186" s="220"/>
      <c r="F186" s="241" t="s">
        <v>6610</v>
      </c>
      <c r="G186" s="220"/>
      <c r="H186" s="220" t="s">
        <v>6684</v>
      </c>
      <c r="I186" s="220" t="s">
        <v>6685</v>
      </c>
      <c r="J186" s="220"/>
      <c r="K186" s="264"/>
    </row>
    <row r="187" spans="2:11" customFormat="1" ht="15" customHeight="1" x14ac:dyDescent="0.2">
      <c r="B187" s="243"/>
      <c r="C187" s="220" t="s">
        <v>6686</v>
      </c>
      <c r="D187" s="220"/>
      <c r="E187" s="220"/>
      <c r="F187" s="241" t="s">
        <v>6610</v>
      </c>
      <c r="G187" s="220"/>
      <c r="H187" s="220" t="s">
        <v>6687</v>
      </c>
      <c r="I187" s="220" t="s">
        <v>6685</v>
      </c>
      <c r="J187" s="220"/>
      <c r="K187" s="264"/>
    </row>
    <row r="188" spans="2:11" customFormat="1" ht="15" customHeight="1" x14ac:dyDescent="0.2">
      <c r="B188" s="243"/>
      <c r="C188" s="220" t="s">
        <v>6688</v>
      </c>
      <c r="D188" s="220"/>
      <c r="E188" s="220"/>
      <c r="F188" s="241" t="s">
        <v>6610</v>
      </c>
      <c r="G188" s="220"/>
      <c r="H188" s="220" t="s">
        <v>6689</v>
      </c>
      <c r="I188" s="220" t="s">
        <v>6685</v>
      </c>
      <c r="J188" s="220"/>
      <c r="K188" s="264"/>
    </row>
    <row r="189" spans="2:11" customFormat="1" ht="15" customHeight="1" x14ac:dyDescent="0.2">
      <c r="B189" s="243"/>
      <c r="C189" s="277" t="s">
        <v>6690</v>
      </c>
      <c r="D189" s="220"/>
      <c r="E189" s="220"/>
      <c r="F189" s="241" t="s">
        <v>6610</v>
      </c>
      <c r="G189" s="220"/>
      <c r="H189" s="220" t="s">
        <v>6691</v>
      </c>
      <c r="I189" s="220" t="s">
        <v>6692</v>
      </c>
      <c r="J189" s="278" t="s">
        <v>6693</v>
      </c>
      <c r="K189" s="264"/>
    </row>
    <row r="190" spans="2:11" customFormat="1" ht="15" customHeight="1" x14ac:dyDescent="0.2">
      <c r="B190" s="243"/>
      <c r="C190" s="277" t="s">
        <v>41</v>
      </c>
      <c r="D190" s="220"/>
      <c r="E190" s="220"/>
      <c r="F190" s="241" t="s">
        <v>6604</v>
      </c>
      <c r="G190" s="220"/>
      <c r="H190" s="217" t="s">
        <v>6694</v>
      </c>
      <c r="I190" s="220" t="s">
        <v>6695</v>
      </c>
      <c r="J190" s="220"/>
      <c r="K190" s="264"/>
    </row>
    <row r="191" spans="2:11" customFormat="1" ht="15" customHeight="1" x14ac:dyDescent="0.2">
      <c r="B191" s="243"/>
      <c r="C191" s="277" t="s">
        <v>6696</v>
      </c>
      <c r="D191" s="220"/>
      <c r="E191" s="220"/>
      <c r="F191" s="241" t="s">
        <v>6604</v>
      </c>
      <c r="G191" s="220"/>
      <c r="H191" s="220" t="s">
        <v>6697</v>
      </c>
      <c r="I191" s="220" t="s">
        <v>6639</v>
      </c>
      <c r="J191" s="220"/>
      <c r="K191" s="264"/>
    </row>
    <row r="192" spans="2:11" customFormat="1" ht="15" customHeight="1" x14ac:dyDescent="0.2">
      <c r="B192" s="243"/>
      <c r="C192" s="277" t="s">
        <v>6698</v>
      </c>
      <c r="D192" s="220"/>
      <c r="E192" s="220"/>
      <c r="F192" s="241" t="s">
        <v>6604</v>
      </c>
      <c r="G192" s="220"/>
      <c r="H192" s="220" t="s">
        <v>6699</v>
      </c>
      <c r="I192" s="220" t="s">
        <v>6639</v>
      </c>
      <c r="J192" s="220"/>
      <c r="K192" s="264"/>
    </row>
    <row r="193" spans="2:11" customFormat="1" ht="15" customHeight="1" x14ac:dyDescent="0.2">
      <c r="B193" s="243"/>
      <c r="C193" s="277" t="s">
        <v>6700</v>
      </c>
      <c r="D193" s="220"/>
      <c r="E193" s="220"/>
      <c r="F193" s="241" t="s">
        <v>6610</v>
      </c>
      <c r="G193" s="220"/>
      <c r="H193" s="220" t="s">
        <v>6701</v>
      </c>
      <c r="I193" s="220" t="s">
        <v>6639</v>
      </c>
      <c r="J193" s="220"/>
      <c r="K193" s="264"/>
    </row>
    <row r="194" spans="2:11" customFormat="1" ht="15" customHeight="1" x14ac:dyDescent="0.2">
      <c r="B194" s="270"/>
      <c r="C194" s="279"/>
      <c r="D194" s="250"/>
      <c r="E194" s="250"/>
      <c r="F194" s="250"/>
      <c r="G194" s="250"/>
      <c r="H194" s="250"/>
      <c r="I194" s="250"/>
      <c r="J194" s="250"/>
      <c r="K194" s="271"/>
    </row>
    <row r="195" spans="2:11" customFormat="1" ht="18.75" customHeight="1" x14ac:dyDescent="0.2">
      <c r="B195" s="252"/>
      <c r="C195" s="262"/>
      <c r="D195" s="262"/>
      <c r="E195" s="262"/>
      <c r="F195" s="272"/>
      <c r="G195" s="262"/>
      <c r="H195" s="262"/>
      <c r="I195" s="262"/>
      <c r="J195" s="262"/>
      <c r="K195" s="252"/>
    </row>
    <row r="196" spans="2:11" customFormat="1" ht="18.75" customHeight="1" x14ac:dyDescent="0.2">
      <c r="B196" s="252"/>
      <c r="C196" s="262"/>
      <c r="D196" s="262"/>
      <c r="E196" s="262"/>
      <c r="F196" s="272"/>
      <c r="G196" s="262"/>
      <c r="H196" s="262"/>
      <c r="I196" s="262"/>
      <c r="J196" s="262"/>
      <c r="K196" s="252"/>
    </row>
    <row r="197" spans="2:11" customFormat="1" ht="18.75" customHeight="1" x14ac:dyDescent="0.2">
      <c r="B197" s="227"/>
      <c r="C197" s="227"/>
      <c r="D197" s="227"/>
      <c r="E197" s="227"/>
      <c r="F197" s="227"/>
      <c r="G197" s="227"/>
      <c r="H197" s="227"/>
      <c r="I197" s="227"/>
      <c r="J197" s="227"/>
      <c r="K197" s="227"/>
    </row>
    <row r="198" spans="2:11" customFormat="1" ht="13.5" x14ac:dyDescent="0.2">
      <c r="B198" s="209"/>
      <c r="C198" s="210"/>
      <c r="D198" s="210"/>
      <c r="E198" s="210"/>
      <c r="F198" s="210"/>
      <c r="G198" s="210"/>
      <c r="H198" s="210"/>
      <c r="I198" s="210"/>
      <c r="J198" s="210"/>
      <c r="K198" s="211"/>
    </row>
    <row r="199" spans="2:11" customFormat="1" ht="21" x14ac:dyDescent="0.2">
      <c r="B199" s="212"/>
      <c r="C199" s="334" t="s">
        <v>6702</v>
      </c>
      <c r="D199" s="334"/>
      <c r="E199" s="334"/>
      <c r="F199" s="334"/>
      <c r="G199" s="334"/>
      <c r="H199" s="334"/>
      <c r="I199" s="334"/>
      <c r="J199" s="334"/>
      <c r="K199" s="213"/>
    </row>
    <row r="200" spans="2:11" customFormat="1" ht="25.5" customHeight="1" x14ac:dyDescent="0.3">
      <c r="B200" s="212"/>
      <c r="C200" s="280" t="s">
        <v>6703</v>
      </c>
      <c r="D200" s="280"/>
      <c r="E200" s="280"/>
      <c r="F200" s="280" t="s">
        <v>6704</v>
      </c>
      <c r="G200" s="281"/>
      <c r="H200" s="335" t="s">
        <v>6705</v>
      </c>
      <c r="I200" s="335"/>
      <c r="J200" s="335"/>
      <c r="K200" s="213"/>
    </row>
    <row r="201" spans="2:11" customFormat="1" ht="5.25" customHeight="1" x14ac:dyDescent="0.2">
      <c r="B201" s="243"/>
      <c r="C201" s="238"/>
      <c r="D201" s="238"/>
      <c r="E201" s="238"/>
      <c r="F201" s="238"/>
      <c r="G201" s="262"/>
      <c r="H201" s="238"/>
      <c r="I201" s="238"/>
      <c r="J201" s="238"/>
      <c r="K201" s="264"/>
    </row>
    <row r="202" spans="2:11" customFormat="1" ht="15" customHeight="1" x14ac:dyDescent="0.2">
      <c r="B202" s="243"/>
      <c r="C202" s="220" t="s">
        <v>6695</v>
      </c>
      <c r="D202" s="220"/>
      <c r="E202" s="220"/>
      <c r="F202" s="241" t="s">
        <v>42</v>
      </c>
      <c r="G202" s="220"/>
      <c r="H202" s="336" t="s">
        <v>6706</v>
      </c>
      <c r="I202" s="336"/>
      <c r="J202" s="336"/>
      <c r="K202" s="264"/>
    </row>
    <row r="203" spans="2:11" customFormat="1" ht="15" customHeight="1" x14ac:dyDescent="0.2">
      <c r="B203" s="243"/>
      <c r="C203" s="220"/>
      <c r="D203" s="220"/>
      <c r="E203" s="220"/>
      <c r="F203" s="241" t="s">
        <v>43</v>
      </c>
      <c r="G203" s="220"/>
      <c r="H203" s="336" t="s">
        <v>6707</v>
      </c>
      <c r="I203" s="336"/>
      <c r="J203" s="336"/>
      <c r="K203" s="264"/>
    </row>
    <row r="204" spans="2:11" customFormat="1" ht="15" customHeight="1" x14ac:dyDescent="0.2">
      <c r="B204" s="243"/>
      <c r="C204" s="220"/>
      <c r="D204" s="220"/>
      <c r="E204" s="220"/>
      <c r="F204" s="241" t="s">
        <v>46</v>
      </c>
      <c r="G204" s="220"/>
      <c r="H204" s="336" t="s">
        <v>6708</v>
      </c>
      <c r="I204" s="336"/>
      <c r="J204" s="336"/>
      <c r="K204" s="264"/>
    </row>
    <row r="205" spans="2:11" customFormat="1" ht="15" customHeight="1" x14ac:dyDescent="0.2">
      <c r="B205" s="243"/>
      <c r="C205" s="220"/>
      <c r="D205" s="220"/>
      <c r="E205" s="220"/>
      <c r="F205" s="241" t="s">
        <v>44</v>
      </c>
      <c r="G205" s="220"/>
      <c r="H205" s="336" t="s">
        <v>6709</v>
      </c>
      <c r="I205" s="336"/>
      <c r="J205" s="336"/>
      <c r="K205" s="264"/>
    </row>
    <row r="206" spans="2:11" customFormat="1" ht="15" customHeight="1" x14ac:dyDescent="0.2">
      <c r="B206" s="243"/>
      <c r="C206" s="220"/>
      <c r="D206" s="220"/>
      <c r="E206" s="220"/>
      <c r="F206" s="241" t="s">
        <v>45</v>
      </c>
      <c r="G206" s="220"/>
      <c r="H206" s="336" t="s">
        <v>6710</v>
      </c>
      <c r="I206" s="336"/>
      <c r="J206" s="336"/>
      <c r="K206" s="264"/>
    </row>
    <row r="207" spans="2:11" customFormat="1" ht="15" customHeight="1" x14ac:dyDescent="0.2">
      <c r="B207" s="243"/>
      <c r="C207" s="220"/>
      <c r="D207" s="220"/>
      <c r="E207" s="220"/>
      <c r="F207" s="241"/>
      <c r="G207" s="220"/>
      <c r="H207" s="220"/>
      <c r="I207" s="220"/>
      <c r="J207" s="220"/>
      <c r="K207" s="264"/>
    </row>
    <row r="208" spans="2:11" customFormat="1" ht="15" customHeight="1" x14ac:dyDescent="0.2">
      <c r="B208" s="243"/>
      <c r="C208" s="220" t="s">
        <v>6651</v>
      </c>
      <c r="D208" s="220"/>
      <c r="E208" s="220"/>
      <c r="F208" s="241" t="s">
        <v>77</v>
      </c>
      <c r="G208" s="220"/>
      <c r="H208" s="336" t="s">
        <v>6711</v>
      </c>
      <c r="I208" s="336"/>
      <c r="J208" s="336"/>
      <c r="K208" s="264"/>
    </row>
    <row r="209" spans="2:11" customFormat="1" ht="15" customHeight="1" x14ac:dyDescent="0.2">
      <c r="B209" s="243"/>
      <c r="C209" s="220"/>
      <c r="D209" s="220"/>
      <c r="E209" s="220"/>
      <c r="F209" s="241" t="s">
        <v>6548</v>
      </c>
      <c r="G209" s="220"/>
      <c r="H209" s="336" t="s">
        <v>6549</v>
      </c>
      <c r="I209" s="336"/>
      <c r="J209" s="336"/>
      <c r="K209" s="264"/>
    </row>
    <row r="210" spans="2:11" customFormat="1" ht="15" customHeight="1" x14ac:dyDescent="0.2">
      <c r="B210" s="243"/>
      <c r="C210" s="220"/>
      <c r="D210" s="220"/>
      <c r="E210" s="220"/>
      <c r="F210" s="241" t="s">
        <v>6546</v>
      </c>
      <c r="G210" s="220"/>
      <c r="H210" s="336" t="s">
        <v>6712</v>
      </c>
      <c r="I210" s="336"/>
      <c r="J210" s="336"/>
      <c r="K210" s="264"/>
    </row>
    <row r="211" spans="2:11" customFormat="1" ht="15" customHeight="1" x14ac:dyDescent="0.2">
      <c r="B211" s="282"/>
      <c r="C211" s="220"/>
      <c r="D211" s="220"/>
      <c r="E211" s="220"/>
      <c r="F211" s="241" t="s">
        <v>6550</v>
      </c>
      <c r="G211" s="277"/>
      <c r="H211" s="337" t="s">
        <v>6551</v>
      </c>
      <c r="I211" s="337"/>
      <c r="J211" s="337"/>
      <c r="K211" s="283"/>
    </row>
    <row r="212" spans="2:11" customFormat="1" ht="15" customHeight="1" x14ac:dyDescent="0.2">
      <c r="B212" s="282"/>
      <c r="C212" s="220"/>
      <c r="D212" s="220"/>
      <c r="E212" s="220"/>
      <c r="F212" s="241" t="s">
        <v>6552</v>
      </c>
      <c r="G212" s="277"/>
      <c r="H212" s="337" t="s">
        <v>5534</v>
      </c>
      <c r="I212" s="337"/>
      <c r="J212" s="337"/>
      <c r="K212" s="283"/>
    </row>
    <row r="213" spans="2:11" customFormat="1" ht="15" customHeight="1" x14ac:dyDescent="0.2">
      <c r="B213" s="282"/>
      <c r="C213" s="220"/>
      <c r="D213" s="220"/>
      <c r="E213" s="220"/>
      <c r="F213" s="241"/>
      <c r="G213" s="277"/>
      <c r="H213" s="268"/>
      <c r="I213" s="268"/>
      <c r="J213" s="268"/>
      <c r="K213" s="283"/>
    </row>
    <row r="214" spans="2:11" customFormat="1" ht="15" customHeight="1" x14ac:dyDescent="0.2">
      <c r="B214" s="282"/>
      <c r="C214" s="220" t="s">
        <v>6675</v>
      </c>
      <c r="D214" s="220"/>
      <c r="E214" s="220"/>
      <c r="F214" s="241">
        <v>1</v>
      </c>
      <c r="G214" s="277"/>
      <c r="H214" s="337" t="s">
        <v>6713</v>
      </c>
      <c r="I214" s="337"/>
      <c r="J214" s="337"/>
      <c r="K214" s="283"/>
    </row>
    <row r="215" spans="2:11" customFormat="1" ht="15" customHeight="1" x14ac:dyDescent="0.2">
      <c r="B215" s="282"/>
      <c r="C215" s="220"/>
      <c r="D215" s="220"/>
      <c r="E215" s="220"/>
      <c r="F215" s="241">
        <v>2</v>
      </c>
      <c r="G215" s="277"/>
      <c r="H215" s="337" t="s">
        <v>6714</v>
      </c>
      <c r="I215" s="337"/>
      <c r="J215" s="337"/>
      <c r="K215" s="283"/>
    </row>
    <row r="216" spans="2:11" customFormat="1" ht="15" customHeight="1" x14ac:dyDescent="0.2">
      <c r="B216" s="282"/>
      <c r="C216" s="220"/>
      <c r="D216" s="220"/>
      <c r="E216" s="220"/>
      <c r="F216" s="241">
        <v>3</v>
      </c>
      <c r="G216" s="277"/>
      <c r="H216" s="337" t="s">
        <v>6715</v>
      </c>
      <c r="I216" s="337"/>
      <c r="J216" s="337"/>
      <c r="K216" s="283"/>
    </row>
    <row r="217" spans="2:11" customFormat="1" ht="15" customHeight="1" x14ac:dyDescent="0.2">
      <c r="B217" s="282"/>
      <c r="C217" s="220"/>
      <c r="D217" s="220"/>
      <c r="E217" s="220"/>
      <c r="F217" s="241">
        <v>4</v>
      </c>
      <c r="G217" s="277"/>
      <c r="H217" s="337" t="s">
        <v>6716</v>
      </c>
      <c r="I217" s="337"/>
      <c r="J217" s="337"/>
      <c r="K217" s="283"/>
    </row>
    <row r="218" spans="2:11" customFormat="1" ht="12.75" customHeight="1" x14ac:dyDescent="0.2">
      <c r="B218" s="284"/>
      <c r="C218" s="285"/>
      <c r="D218" s="285"/>
      <c r="E218" s="285"/>
      <c r="F218" s="285"/>
      <c r="G218" s="285"/>
      <c r="H218" s="285"/>
      <c r="I218" s="285"/>
      <c r="J218" s="285"/>
      <c r="K218" s="286"/>
    </row>
  </sheetData>
  <sheetProtection algorithmName="SHA-512" hashValue="AijgcHMAOCmiOIR/JQ+LBFV/dJeltxYq+rDaF4BTeDVgXsnWnPwMtQBuUP5WF3L0DcWuhUBdiA2RDvYvnMAQpw==" saltValue="Cvbt35XI9l07zCBZ5wReXg==" spinCount="100000" sheet="1"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33</vt:i4>
      </vt:variant>
    </vt:vector>
  </HeadingPairs>
  <TitlesOfParts>
    <vt:vector size="50" baseType="lpstr">
      <vt:lpstr>Rekapitulace stavby</vt:lpstr>
      <vt:lpstr>1,2,3 - Architektonicko-s...</vt:lpstr>
      <vt:lpstr>4 - ZTI</vt:lpstr>
      <vt:lpstr>5 - Elektroinstalace a sl...</vt:lpstr>
      <vt:lpstr>6 - UT</vt:lpstr>
      <vt:lpstr>7 - VZT</vt:lpstr>
      <vt:lpstr>8 - MAR</vt:lpstr>
      <vt:lpstr>D1-02 - Komunikace a zpev...</vt:lpstr>
      <vt:lpstr>D1-03 - Sadové úpravy</vt:lpstr>
      <vt:lpstr>01a - Přípojka vody</vt:lpstr>
      <vt:lpstr>01b - Přípojka kanalizace</vt:lpstr>
      <vt:lpstr>D2-02 - Požární nádrž</vt:lpstr>
      <vt:lpstr>D2-03 - Záložní zdroj</vt:lpstr>
      <vt:lpstr>D2-04 - Fotovoltaická ele...</vt:lpstr>
      <vt:lpstr>. - VRN</vt:lpstr>
      <vt:lpstr>Seznam figur</vt:lpstr>
      <vt:lpstr>Pokyny pro vyplnění</vt:lpstr>
      <vt:lpstr>'. - VRN'!Názvy_tisku</vt:lpstr>
      <vt:lpstr>'01a - Přípojka vody'!Názvy_tisku</vt:lpstr>
      <vt:lpstr>'01b - Přípojka kanalizace'!Názvy_tisku</vt:lpstr>
      <vt:lpstr>'1,2,3 - Architektonicko-s...'!Názvy_tisku</vt:lpstr>
      <vt:lpstr>'4 - ZTI'!Názvy_tisku</vt:lpstr>
      <vt:lpstr>'5 - Elektroinstalace a sl...'!Názvy_tisku</vt:lpstr>
      <vt:lpstr>'6 - UT'!Názvy_tisku</vt:lpstr>
      <vt:lpstr>'7 - VZT'!Názvy_tisku</vt:lpstr>
      <vt:lpstr>'8 - MAR'!Názvy_tisku</vt:lpstr>
      <vt:lpstr>'D1-02 - Komunikace a zpev...'!Názvy_tisku</vt:lpstr>
      <vt:lpstr>'D1-03 - Sadové úpravy'!Názvy_tisku</vt:lpstr>
      <vt:lpstr>'D2-02 - Požární nádrž'!Názvy_tisku</vt:lpstr>
      <vt:lpstr>'D2-03 - Záložní zdroj'!Názvy_tisku</vt:lpstr>
      <vt:lpstr>'D2-04 - Fotovoltaická ele...'!Názvy_tisku</vt:lpstr>
      <vt:lpstr>'Rekapitulace stavby'!Názvy_tisku</vt:lpstr>
      <vt:lpstr>'Seznam figur'!Názvy_tisku</vt:lpstr>
      <vt:lpstr>'. - VRN'!Oblast_tisku</vt:lpstr>
      <vt:lpstr>'01a - Přípojka vody'!Oblast_tisku</vt:lpstr>
      <vt:lpstr>'01b - Přípojka kanalizace'!Oblast_tisku</vt:lpstr>
      <vt:lpstr>'1,2,3 - Architektonicko-s...'!Oblast_tisku</vt:lpstr>
      <vt:lpstr>'4 - ZTI'!Oblast_tisku</vt:lpstr>
      <vt:lpstr>'5 - Elektroinstalace a sl...'!Oblast_tisku</vt:lpstr>
      <vt:lpstr>'6 - UT'!Oblast_tisku</vt:lpstr>
      <vt:lpstr>'7 - VZT'!Oblast_tisku</vt:lpstr>
      <vt:lpstr>'8 - MAR'!Oblast_tisku</vt:lpstr>
      <vt:lpstr>'D1-02 - Komunikace a zpev...'!Oblast_tisku</vt:lpstr>
      <vt:lpstr>'D1-03 - Sadové úpravy'!Oblast_tisku</vt:lpstr>
      <vt:lpstr>'D2-02 - Požární nádrž'!Oblast_tisku</vt:lpstr>
      <vt:lpstr>'D2-03 - Záložní zdroj'!Oblast_tisku</vt:lpstr>
      <vt:lpstr>'D2-04 - Fotovoltaická ele...'!Oblast_tisku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DESKTOP-9FC8ANO\Comfor</dc:creator>
  <cp:lastModifiedBy>Miroslav Stejskal</cp:lastModifiedBy>
  <dcterms:created xsi:type="dcterms:W3CDTF">2023-09-11T09:19:44Z</dcterms:created>
  <dcterms:modified xsi:type="dcterms:W3CDTF">2023-10-30T13:21:56Z</dcterms:modified>
</cp:coreProperties>
</file>